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H:\Apoio Administrativo\2. PASTAS INDIVIDUAIS DOS SERVIDORES\TIAGO\TIAGO\PORTAL CLUBE\"/>
    </mc:Choice>
  </mc:AlternateContent>
  <bookViews>
    <workbookView xWindow="0" yWindow="0" windowWidth="25200" windowHeight="12045" tabRatio="500" activeTab="1"/>
  </bookViews>
  <sheets>
    <sheet name="orçamento" sheetId="1" r:id="rId1"/>
    <sheet name="Cronograma Fís-Financ " sheetId="7" r:id="rId2"/>
    <sheet name="Curva ABC" sheetId="8" r:id="rId3"/>
    <sheet name="composiçoes" sheetId="4" r:id="rId4"/>
    <sheet name="MEDIÇÃO 01" sheetId="6" r:id="rId5"/>
    <sheet name="INFRA" sheetId="3" r:id="rId6"/>
    <sheet name="SUPER" sheetId="5" r:id="rId7"/>
  </sheets>
  <externalReferences>
    <externalReference r:id="rId8"/>
    <externalReference r:id="rId9"/>
  </externalReferences>
  <definedNames>
    <definedName name="_xlnm.Print_Area" localSheetId="1">'Cronograma Fís-Financ '!$A$1:$R$78</definedName>
    <definedName name="_xlnm.Print_Area" localSheetId="0">orçamento!$A$1:$H$414</definedName>
    <definedName name="ASDF">#REF!</definedName>
    <definedName name="Bm.Periodos">'[1]Orçamento e Medição'!$Q$12:$AB$12</definedName>
    <definedName name="Bm.posAtual">IF(mediçao&lt;N(Bm.Periodos),-1,MATCH(mediçao,Bm.Periodos)-1)</definedName>
    <definedName name="de">#REF!</definedName>
    <definedName name="dsadsd" localSheetId="4">'MEDIÇÃO 01'!$A$1:$P$7</definedName>
    <definedName name="dsadsd" localSheetId="0">orçamento!$A$1:$H$7</definedName>
    <definedName name="DSFSFSD" localSheetId="4">'MEDIÇÃO 01'!$1:$7</definedName>
    <definedName name="DSFSFSD" localSheetId="0">orçamento!$1:$7</definedName>
    <definedName name="éAcertoGlosa">SUM(Orç.éGlosado)</definedName>
    <definedName name="éAditadoDepois">COUNTIF(Orç.colAdit,"&gt;"&amp;mediçao)</definedName>
    <definedName name="éAditadoNoPeríodo">COUNTIF(Orç.colAdit,mediçao)</definedName>
    <definedName name="eqwewqewqeqwe" localSheetId="4">'MEDIÇÃO 01'!$1:$7</definedName>
    <definedName name="eqwewqewqeqwe" localSheetId="0">orçamento!$1:$7</definedName>
    <definedName name="FDSA">#N/A</definedName>
    <definedName name="fdsdsfadsfadsf" localSheetId="4">'MEDIÇÃO 01'!$1:$7</definedName>
    <definedName name="fdsdsfadsfadsf" localSheetId="0">orçamento!$1:$7</definedName>
    <definedName name="gghfdgds" localSheetId="4">'MEDIÇÃO 01'!$1:$7</definedName>
    <definedName name="gghfdgds" localSheetId="0">orçamento!$1:$7</definedName>
    <definedName name="jkljj" localSheetId="4">'MEDIÇÃO 01'!$A$1:$P$260</definedName>
    <definedName name="jkljj" localSheetId="0">orçamento!$A$1:$H$405</definedName>
    <definedName name="mediçao">[1]RESUMO!$M$2</definedName>
    <definedName name="Orç.colAcum">'[1]Orçamento e Medição'!$N$13:$N$51</definedName>
    <definedName name="Orç.colAdit">'[1]Orçamento e Medição'!$J$13:$J$51</definedName>
    <definedName name="Orç.éAditado">LEN(TRIM(Orç.colAdit))</definedName>
    <definedName name="Orç.éGlosado">IF(Orç.colAdit=mediçao,IF(ISNUMBER(Orç.colAcum),IF(Orç.colAcum-IF(ISNUMBER(Bm.colAtual),Bm.colAtual)&gt;IF(Orç.quantLic&lt;Orç.quant,Orç.quantLic,Orç.quant),1)))*1</definedName>
    <definedName name="Orç.quant">IF(Orç.éAditado*ISNUMBER(Orç.quantAlt),Orç.quantAlt,Orç.quantLic)</definedName>
    <definedName name="Orç.quantAlt">'[1]Orçamento e Medição'!$H$13:$H$51</definedName>
    <definedName name="Orç.quantLic">'[1]Orçamento e Medição'!$F$13:$F$51</definedName>
    <definedName name="reqferff" localSheetId="4">'MEDIÇÃO 01'!$A$1:$P$260</definedName>
    <definedName name="reqferff" localSheetId="0">orçamento!$A$1:$H$405</definedName>
    <definedName name="Res.éAditadoDepois">COUNTIF(OFFSET(Orç.colAdit,Res.posInicio,,Res.posDelta,1),"&gt;"&amp;mediçao)</definedName>
    <definedName name="Res.éAditadoNoPeriodo">COUNTIF(OFFSET(Orç.colAdit,Res.posInicio,,Res.posDelta,1),mediçao)</definedName>
    <definedName name="Res.posDelta">INDIRECT(ADDRESS(ROW(),16))</definedName>
    <definedName name="Res.posInicio">INDIRECT(ADDRESS(ROW(),15))</definedName>
    <definedName name="tabBM">'[1]Orçamento e Medição'!$Q$13:$AB$51</definedName>
    <definedName name="TipoContrato">#REF!</definedName>
    <definedName name="_xlnm.Print_Titles" localSheetId="4">'MEDIÇÃO 01'!$1:7</definedName>
    <definedName name="_xlnm.Print_Titles" localSheetId="0">orçamento!$1:7</definedName>
    <definedName name="wqeqwe" localSheetId="4">'MEDIÇÃO 01'!$1:$7</definedName>
    <definedName name="wqeqwe" localSheetId="0">orçamento!$1:$7</definedName>
  </definedNames>
  <calcPr calcId="152511"/>
</workbook>
</file>

<file path=xl/calcChain.xml><?xml version="1.0" encoding="utf-8"?>
<calcChain xmlns="http://schemas.openxmlformats.org/spreadsheetml/2006/main">
  <c r="E97" i="5" l="1"/>
  <c r="F97" i="5" s="1"/>
  <c r="G97" i="5" s="1"/>
  <c r="F96" i="5"/>
  <c r="G96" i="5" s="1"/>
  <c r="E96" i="5"/>
  <c r="E95" i="5"/>
  <c r="F95" i="5" s="1"/>
  <c r="G95" i="5" s="1"/>
  <c r="E94" i="5"/>
  <c r="F94" i="5" s="1"/>
  <c r="G94" i="5" s="1"/>
  <c r="G93" i="5"/>
  <c r="E93" i="5"/>
  <c r="F93" i="5" s="1"/>
  <c r="E92" i="5"/>
  <c r="F92" i="5" s="1"/>
  <c r="G92" i="5" s="1"/>
  <c r="F91" i="5"/>
  <c r="G91" i="5" s="1"/>
  <c r="E91" i="5"/>
  <c r="E90" i="5"/>
  <c r="F90" i="5" s="1"/>
  <c r="G90" i="5" s="1"/>
  <c r="E89" i="5"/>
  <c r="F89" i="5" s="1"/>
  <c r="G89" i="5" s="1"/>
  <c r="F88" i="5"/>
  <c r="G88" i="5" s="1"/>
  <c r="E88" i="5"/>
  <c r="E87" i="5"/>
  <c r="F87" i="5" s="1"/>
  <c r="G87" i="5" s="1"/>
  <c r="F86" i="5"/>
  <c r="G86" i="5" s="1"/>
  <c r="E86" i="5"/>
  <c r="E85" i="5"/>
  <c r="F85" i="5" s="1"/>
  <c r="G85" i="5" s="1"/>
  <c r="E84" i="5"/>
  <c r="F84" i="5" s="1"/>
  <c r="G84" i="5" s="1"/>
  <c r="E83" i="5"/>
  <c r="F83" i="5" s="1"/>
  <c r="G83" i="5" s="1"/>
  <c r="E82" i="5"/>
  <c r="F82" i="5" s="1"/>
  <c r="G82" i="5" s="1"/>
  <c r="F81" i="5"/>
  <c r="G81" i="5" s="1"/>
  <c r="E81" i="5"/>
  <c r="G80" i="5"/>
  <c r="F80" i="5"/>
  <c r="E80" i="5"/>
  <c r="E79" i="5"/>
  <c r="F79" i="5" s="1"/>
  <c r="G79" i="5" s="1"/>
  <c r="F78" i="5"/>
  <c r="G78" i="5" s="1"/>
  <c r="E78" i="5"/>
  <c r="G77" i="5"/>
  <c r="E77" i="5"/>
  <c r="F77" i="5" s="1"/>
  <c r="E76" i="5"/>
  <c r="F76" i="5" s="1"/>
  <c r="G76" i="5" s="1"/>
  <c r="E75" i="5"/>
  <c r="F75" i="5" s="1"/>
  <c r="G75" i="5" s="1"/>
  <c r="E74" i="5"/>
  <c r="F74" i="5" s="1"/>
  <c r="G74" i="5" s="1"/>
  <c r="F73" i="5"/>
  <c r="G73" i="5" s="1"/>
  <c r="E73" i="5"/>
  <c r="F72" i="5"/>
  <c r="G72" i="5" s="1"/>
  <c r="E72" i="5"/>
  <c r="E71" i="5"/>
  <c r="F71" i="5" s="1"/>
  <c r="G71" i="5" s="1"/>
  <c r="E70" i="5"/>
  <c r="F70" i="5" s="1"/>
  <c r="G70" i="5" s="1"/>
  <c r="E69" i="5"/>
  <c r="F69" i="5" s="1"/>
  <c r="G69" i="5" s="1"/>
  <c r="F68" i="5"/>
  <c r="G68" i="5" s="1"/>
  <c r="E68" i="5"/>
  <c r="E67" i="5"/>
  <c r="F67" i="5" s="1"/>
  <c r="G67" i="5" s="1"/>
  <c r="E66" i="5"/>
  <c r="F66" i="5" s="1"/>
  <c r="G66" i="5" s="1"/>
  <c r="E65" i="5"/>
  <c r="F65" i="5" s="1"/>
  <c r="G65" i="5" s="1"/>
  <c r="E64" i="5"/>
  <c r="F64" i="5" s="1"/>
  <c r="G64" i="5" s="1"/>
  <c r="E63" i="5"/>
  <c r="F63" i="5" s="1"/>
  <c r="G63" i="5" s="1"/>
  <c r="O62" i="5"/>
  <c r="O66" i="5" s="1"/>
  <c r="C33" i="5" s="1"/>
  <c r="M26" i="5" s="1"/>
  <c r="F44" i="1" s="1"/>
  <c r="E62" i="5"/>
  <c r="F62" i="5" s="1"/>
  <c r="O61" i="5"/>
  <c r="E61" i="5"/>
  <c r="F61" i="5" s="1"/>
  <c r="G61" i="5" s="1"/>
  <c r="E60" i="5"/>
  <c r="F60" i="5" s="1"/>
  <c r="G60" i="5" s="1"/>
  <c r="G59" i="5"/>
  <c r="F59" i="5"/>
  <c r="E59" i="5"/>
  <c r="F58" i="5"/>
  <c r="G58" i="5" s="1"/>
  <c r="E58" i="5"/>
  <c r="E57" i="5"/>
  <c r="F57" i="5" s="1"/>
  <c r="G57" i="5" s="1"/>
  <c r="E56" i="5"/>
  <c r="F56" i="5" s="1"/>
  <c r="G56" i="5" s="1"/>
  <c r="E55" i="5"/>
  <c r="F55" i="5" s="1"/>
  <c r="G55" i="5" s="1"/>
  <c r="G54" i="5"/>
  <c r="F54" i="5"/>
  <c r="E54" i="5"/>
  <c r="F53" i="5"/>
  <c r="G53" i="5" s="1"/>
  <c r="E53" i="5"/>
  <c r="F52" i="5"/>
  <c r="G52" i="5" s="1"/>
  <c r="E52" i="5"/>
  <c r="E51" i="5"/>
  <c r="F51" i="5" s="1"/>
  <c r="G51" i="5" s="1"/>
  <c r="O50" i="5"/>
  <c r="O54" i="5" s="1"/>
  <c r="C34" i="5" s="1"/>
  <c r="M30" i="5" s="1"/>
  <c r="G50" i="5"/>
  <c r="F50" i="5"/>
  <c r="E50" i="5"/>
  <c r="O49" i="5"/>
  <c r="C49" i="5"/>
  <c r="E49" i="5" s="1"/>
  <c r="F49" i="5" s="1"/>
  <c r="G49" i="5" s="1"/>
  <c r="C41" i="5"/>
  <c r="M37" i="5" s="1"/>
  <c r="M38" i="5"/>
  <c r="S36" i="5"/>
  <c r="R36" i="5"/>
  <c r="Q36" i="5"/>
  <c r="P36" i="5"/>
  <c r="M41" i="5" s="1"/>
  <c r="O36" i="5"/>
  <c r="N36" i="5"/>
  <c r="M36" i="5"/>
  <c r="M40" i="5" s="1"/>
  <c r="F50" i="1" s="1"/>
  <c r="C27" i="5"/>
  <c r="M25" i="5"/>
  <c r="M10" i="5"/>
  <c r="M9" i="5"/>
  <c r="M8" i="5"/>
  <c r="M7" i="5"/>
  <c r="M6" i="5"/>
  <c r="B128" i="3"/>
  <c r="D114" i="3"/>
  <c r="S113" i="3"/>
  <c r="L113" i="3"/>
  <c r="E113" i="3"/>
  <c r="S112" i="3"/>
  <c r="L112" i="3"/>
  <c r="E112" i="3"/>
  <c r="S111" i="3"/>
  <c r="L111" i="3"/>
  <c r="E111" i="3"/>
  <c r="S110" i="3"/>
  <c r="L110" i="3"/>
  <c r="E110" i="3"/>
  <c r="S109" i="3"/>
  <c r="L109" i="3"/>
  <c r="E109" i="3"/>
  <c r="S108" i="3"/>
  <c r="L108" i="3"/>
  <c r="E108" i="3"/>
  <c r="S107" i="3"/>
  <c r="L107" i="3"/>
  <c r="E107" i="3"/>
  <c r="S106" i="3"/>
  <c r="L106" i="3"/>
  <c r="E106" i="3"/>
  <c r="S105" i="3"/>
  <c r="L105" i="3"/>
  <c r="E105" i="3"/>
  <c r="S104" i="3"/>
  <c r="L104" i="3"/>
  <c r="E104" i="3"/>
  <c r="S103" i="3"/>
  <c r="L103" i="3"/>
  <c r="E103" i="3"/>
  <c r="S102" i="3"/>
  <c r="L102" i="3"/>
  <c r="E102" i="3"/>
  <c r="S101" i="3"/>
  <c r="L101" i="3"/>
  <c r="E101" i="3"/>
  <c r="S100" i="3"/>
  <c r="L100" i="3"/>
  <c r="E100" i="3"/>
  <c r="S99" i="3"/>
  <c r="L99" i="3"/>
  <c r="E99" i="3"/>
  <c r="S98" i="3"/>
  <c r="L98" i="3"/>
  <c r="E98" i="3"/>
  <c r="S97" i="3"/>
  <c r="L97" i="3"/>
  <c r="E97" i="3"/>
  <c r="S96" i="3"/>
  <c r="L96" i="3"/>
  <c r="E96" i="3"/>
  <c r="S95" i="3"/>
  <c r="L95" i="3"/>
  <c r="E95" i="3"/>
  <c r="S94" i="3"/>
  <c r="L94" i="3"/>
  <c r="E94" i="3"/>
  <c r="S93" i="3"/>
  <c r="L93" i="3"/>
  <c r="E93" i="3"/>
  <c r="S92" i="3"/>
  <c r="L92" i="3"/>
  <c r="E92" i="3"/>
  <c r="S91" i="3"/>
  <c r="L91" i="3"/>
  <c r="E91" i="3"/>
  <c r="S90" i="3"/>
  <c r="L90" i="3"/>
  <c r="E90" i="3"/>
  <c r="S89" i="3"/>
  <c r="L89" i="3"/>
  <c r="E89" i="3"/>
  <c r="S88" i="3"/>
  <c r="L88" i="3"/>
  <c r="E88" i="3"/>
  <c r="S87" i="3"/>
  <c r="L87" i="3"/>
  <c r="E87" i="3"/>
  <c r="S86" i="3"/>
  <c r="L86" i="3"/>
  <c r="E86" i="3"/>
  <c r="S85" i="3"/>
  <c r="L85" i="3"/>
  <c r="E85" i="3"/>
  <c r="S84" i="3"/>
  <c r="L84" i="3"/>
  <c r="E84" i="3"/>
  <c r="S83" i="3"/>
  <c r="L83" i="3"/>
  <c r="E83" i="3"/>
  <c r="S82" i="3"/>
  <c r="L82" i="3"/>
  <c r="E82" i="3"/>
  <c r="S81" i="3"/>
  <c r="L81" i="3"/>
  <c r="E81" i="3"/>
  <c r="AC80" i="3"/>
  <c r="S80" i="3"/>
  <c r="L80" i="3"/>
  <c r="E80" i="3"/>
  <c r="S79" i="3"/>
  <c r="L79" i="3"/>
  <c r="E79" i="3"/>
  <c r="S78" i="3"/>
  <c r="L78" i="3"/>
  <c r="E78" i="3"/>
  <c r="S77" i="3"/>
  <c r="L77" i="3"/>
  <c r="E77" i="3"/>
  <c r="S76" i="3"/>
  <c r="L76" i="3"/>
  <c r="E76" i="3"/>
  <c r="S75" i="3"/>
  <c r="L75" i="3"/>
  <c r="E75" i="3"/>
  <c r="S74" i="3"/>
  <c r="L74" i="3"/>
  <c r="E74" i="3"/>
  <c r="S73" i="3"/>
  <c r="L73" i="3"/>
  <c r="E73" i="3"/>
  <c r="S72" i="3"/>
  <c r="L72" i="3"/>
  <c r="E72" i="3"/>
  <c r="S71" i="3"/>
  <c r="L71" i="3"/>
  <c r="E71" i="3"/>
  <c r="S70" i="3"/>
  <c r="L70" i="3"/>
  <c r="E70" i="3"/>
  <c r="S69" i="3"/>
  <c r="L69" i="3"/>
  <c r="E69" i="3"/>
  <c r="S68" i="3"/>
  <c r="L68" i="3"/>
  <c r="E68" i="3"/>
  <c r="S67" i="3"/>
  <c r="L67" i="3"/>
  <c r="E67" i="3"/>
  <c r="S66" i="3"/>
  <c r="L66" i="3"/>
  <c r="E66" i="3"/>
  <c r="S65" i="3"/>
  <c r="L65" i="3"/>
  <c r="E65" i="3"/>
  <c r="S64" i="3"/>
  <c r="L64" i="3"/>
  <c r="E64" i="3"/>
  <c r="S63" i="3"/>
  <c r="L63" i="3"/>
  <c r="E63" i="3"/>
  <c r="S62" i="3"/>
  <c r="L62" i="3"/>
  <c r="E62" i="3"/>
  <c r="S61" i="3"/>
  <c r="L61" i="3"/>
  <c r="E61" i="3"/>
  <c r="S60" i="3"/>
  <c r="L60" i="3"/>
  <c r="E60" i="3"/>
  <c r="S59" i="3"/>
  <c r="L59" i="3"/>
  <c r="E59" i="3"/>
  <c r="S58" i="3"/>
  <c r="L58" i="3"/>
  <c r="E58" i="3"/>
  <c r="S57" i="3"/>
  <c r="L57" i="3"/>
  <c r="E57" i="3"/>
  <c r="S56" i="3"/>
  <c r="L56" i="3"/>
  <c r="E56" i="3"/>
  <c r="S55" i="3"/>
  <c r="L55" i="3"/>
  <c r="E55" i="3"/>
  <c r="S54" i="3"/>
  <c r="L54" i="3"/>
  <c r="E54" i="3"/>
  <c r="S53" i="3"/>
  <c r="L53" i="3"/>
  <c r="E53" i="3"/>
  <c r="S52" i="3"/>
  <c r="L52" i="3"/>
  <c r="E52" i="3"/>
  <c r="S51" i="3"/>
  <c r="L51" i="3"/>
  <c r="E51" i="3"/>
  <c r="X39" i="3"/>
  <c r="W39" i="3"/>
  <c r="V39" i="3"/>
  <c r="S39" i="3"/>
  <c r="K39" i="3"/>
  <c r="J39" i="3"/>
  <c r="H39" i="3"/>
  <c r="W38" i="3"/>
  <c r="V38" i="3"/>
  <c r="X38" i="3" s="1"/>
  <c r="S38" i="3"/>
  <c r="K38" i="3"/>
  <c r="J38" i="3"/>
  <c r="H38" i="3"/>
  <c r="V37" i="3"/>
  <c r="S37" i="3"/>
  <c r="K37" i="3"/>
  <c r="H37" i="3"/>
  <c r="S36" i="3"/>
  <c r="K36" i="3"/>
  <c r="J36" i="3"/>
  <c r="H36" i="3"/>
  <c r="W35" i="3"/>
  <c r="S35" i="3"/>
  <c r="K35" i="3"/>
  <c r="J35" i="3"/>
  <c r="H35" i="3"/>
  <c r="V34" i="3"/>
  <c r="S34" i="3"/>
  <c r="K34" i="3"/>
  <c r="J34" i="3"/>
  <c r="H34" i="3"/>
  <c r="W33" i="3"/>
  <c r="V33" i="3"/>
  <c r="X33" i="3" s="1"/>
  <c r="S33" i="3"/>
  <c r="K33" i="3"/>
  <c r="J33" i="3"/>
  <c r="H33" i="3"/>
  <c r="V32" i="3"/>
  <c r="S32" i="3"/>
  <c r="K32" i="3"/>
  <c r="J32" i="3"/>
  <c r="H32" i="3"/>
  <c r="W31" i="3"/>
  <c r="V31" i="3"/>
  <c r="X31" i="3" s="1"/>
  <c r="S31" i="3"/>
  <c r="K31" i="3"/>
  <c r="J31" i="3"/>
  <c r="H31" i="3"/>
  <c r="V30" i="3"/>
  <c r="S30" i="3"/>
  <c r="K30" i="3"/>
  <c r="J30" i="3"/>
  <c r="H30" i="3"/>
  <c r="S29" i="3"/>
  <c r="K29" i="3"/>
  <c r="J29" i="3"/>
  <c r="H29" i="3"/>
  <c r="S28" i="3"/>
  <c r="K28" i="3"/>
  <c r="J28" i="3"/>
  <c r="H28" i="3"/>
  <c r="S27" i="3"/>
  <c r="K27" i="3"/>
  <c r="J27" i="3"/>
  <c r="H27" i="3"/>
  <c r="W26" i="3"/>
  <c r="V26" i="3"/>
  <c r="X26" i="3" s="1"/>
  <c r="S26" i="3"/>
  <c r="K26" i="3"/>
  <c r="J26" i="3"/>
  <c r="H26" i="3"/>
  <c r="V25" i="3"/>
  <c r="S25" i="3"/>
  <c r="K25" i="3"/>
  <c r="J25" i="3"/>
  <c r="H25" i="3"/>
  <c r="X24" i="3"/>
  <c r="W24" i="3"/>
  <c r="V24" i="3"/>
  <c r="S24" i="3"/>
  <c r="K24" i="3"/>
  <c r="J24" i="3"/>
  <c r="H24" i="3"/>
  <c r="V23" i="3"/>
  <c r="X23" i="3" s="1"/>
  <c r="S23" i="3"/>
  <c r="K23" i="3"/>
  <c r="J23" i="3"/>
  <c r="H23" i="3"/>
  <c r="V22" i="3"/>
  <c r="S22" i="3"/>
  <c r="K22" i="3"/>
  <c r="J22" i="3"/>
  <c r="H22" i="3"/>
  <c r="S21" i="3"/>
  <c r="K21" i="3"/>
  <c r="J21" i="3"/>
  <c r="H21" i="3"/>
  <c r="S20" i="3"/>
  <c r="K20" i="3"/>
  <c r="J20" i="3"/>
  <c r="H20" i="3"/>
  <c r="S19" i="3"/>
  <c r="K19" i="3"/>
  <c r="J19" i="3"/>
  <c r="H19" i="3"/>
  <c r="V18" i="3"/>
  <c r="S18" i="3"/>
  <c r="K18" i="3"/>
  <c r="J18" i="3"/>
  <c r="H18" i="3"/>
  <c r="X17" i="3"/>
  <c r="W17" i="3"/>
  <c r="V17" i="3"/>
  <c r="S17" i="3"/>
  <c r="K17" i="3"/>
  <c r="J17" i="3"/>
  <c r="H17" i="3"/>
  <c r="X16" i="3"/>
  <c r="W16" i="3"/>
  <c r="V16" i="3"/>
  <c r="S16" i="3"/>
  <c r="K16" i="3"/>
  <c r="J16" i="3"/>
  <c r="H16" i="3"/>
  <c r="V15" i="3"/>
  <c r="S15" i="3"/>
  <c r="K15" i="3"/>
  <c r="J15" i="3"/>
  <c r="H15" i="3"/>
  <c r="V14" i="3"/>
  <c r="S14" i="3"/>
  <c r="K14" i="3"/>
  <c r="J14" i="3"/>
  <c r="H14" i="3"/>
  <c r="S13" i="3"/>
  <c r="K13" i="3"/>
  <c r="J13" i="3"/>
  <c r="H13" i="3"/>
  <c r="S12" i="3"/>
  <c r="K12" i="3"/>
  <c r="J12" i="3"/>
  <c r="J43" i="3" s="1"/>
  <c r="W56" i="3" s="1"/>
  <c r="H12" i="3"/>
  <c r="S11" i="3"/>
  <c r="K11" i="3"/>
  <c r="J11" i="3"/>
  <c r="H11" i="3"/>
  <c r="X10" i="3"/>
  <c r="W10" i="3"/>
  <c r="V10" i="3"/>
  <c r="S10" i="3"/>
  <c r="K10" i="3"/>
  <c r="J10" i="3"/>
  <c r="H10" i="3"/>
  <c r="X9" i="3"/>
  <c r="W9" i="3"/>
  <c r="V9" i="3"/>
  <c r="S9" i="3"/>
  <c r="K9" i="3"/>
  <c r="J9" i="3"/>
  <c r="H9" i="3"/>
  <c r="V8" i="3"/>
  <c r="S8" i="3"/>
  <c r="K8" i="3"/>
  <c r="J8" i="3"/>
  <c r="H8" i="3"/>
  <c r="V7" i="3"/>
  <c r="X7" i="3" s="1"/>
  <c r="S7" i="3"/>
  <c r="K7" i="3"/>
  <c r="X95" i="3" s="1"/>
  <c r="V108" i="3" s="1"/>
  <c r="Y108" i="3" s="1"/>
  <c r="J7" i="3"/>
  <c r="H7" i="3"/>
  <c r="V3" i="3"/>
  <c r="V35" i="3" s="1"/>
  <c r="X35" i="3" s="1"/>
  <c r="L260" i="6"/>
  <c r="P4" i="6" s="1"/>
  <c r="O259" i="6"/>
  <c r="M259" i="6"/>
  <c r="N259" i="6" s="1"/>
  <c r="L259" i="6"/>
  <c r="J259" i="6"/>
  <c r="O258" i="6"/>
  <c r="P258" i="6" s="1"/>
  <c r="N258" i="6"/>
  <c r="M258" i="6"/>
  <c r="L258" i="6"/>
  <c r="H258" i="6"/>
  <c r="N257" i="6"/>
  <c r="M257" i="6"/>
  <c r="O257" i="6" s="1"/>
  <c r="P257" i="6" s="1"/>
  <c r="L257" i="6"/>
  <c r="H257" i="6"/>
  <c r="M256" i="6"/>
  <c r="L256" i="6"/>
  <c r="H256" i="6"/>
  <c r="N255" i="6"/>
  <c r="M255" i="6"/>
  <c r="L255" i="6"/>
  <c r="N254" i="6"/>
  <c r="M254" i="6"/>
  <c r="O254" i="6" s="1"/>
  <c r="P254" i="6" s="1"/>
  <c r="L254" i="6"/>
  <c r="H254" i="6"/>
  <c r="N253" i="6"/>
  <c r="M253" i="6"/>
  <c r="L253" i="6"/>
  <c r="M252" i="6"/>
  <c r="O252" i="6" s="1"/>
  <c r="P252" i="6" s="1"/>
  <c r="L252" i="6"/>
  <c r="H252" i="6"/>
  <c r="N251" i="6"/>
  <c r="M251" i="6"/>
  <c r="L251" i="6"/>
  <c r="O250" i="6"/>
  <c r="P250" i="6" s="1"/>
  <c r="M250" i="6"/>
  <c r="N250" i="6" s="1"/>
  <c r="L250" i="6"/>
  <c r="H250" i="6"/>
  <c r="M249" i="6"/>
  <c r="L249" i="6"/>
  <c r="H249" i="6"/>
  <c r="P248" i="6"/>
  <c r="O248" i="6"/>
  <c r="N248" i="6"/>
  <c r="M248" i="6"/>
  <c r="L248" i="6"/>
  <c r="H248" i="6"/>
  <c r="N247" i="6"/>
  <c r="M247" i="6"/>
  <c r="L247" i="6"/>
  <c r="M246" i="6"/>
  <c r="L246" i="6"/>
  <c r="H246" i="6"/>
  <c r="O245" i="6"/>
  <c r="P245" i="6" s="1"/>
  <c r="M245" i="6"/>
  <c r="N245" i="6" s="1"/>
  <c r="L245" i="6"/>
  <c r="H245" i="6"/>
  <c r="P244" i="6"/>
  <c r="O244" i="6"/>
  <c r="N244" i="6"/>
  <c r="M244" i="6"/>
  <c r="L244" i="6"/>
  <c r="H244" i="6"/>
  <c r="M243" i="6"/>
  <c r="L243" i="6"/>
  <c r="H243" i="6"/>
  <c r="M242" i="6"/>
  <c r="L242" i="6"/>
  <c r="H242" i="6"/>
  <c r="N241" i="6"/>
  <c r="M241" i="6"/>
  <c r="L241" i="6"/>
  <c r="N240" i="6"/>
  <c r="M240" i="6"/>
  <c r="L240" i="6"/>
  <c r="H240" i="6"/>
  <c r="O239" i="6"/>
  <c r="P239" i="6" s="1"/>
  <c r="N239" i="6"/>
  <c r="M239" i="6"/>
  <c r="L239" i="6"/>
  <c r="H239" i="6"/>
  <c r="O238" i="6"/>
  <c r="P238" i="6" s="1"/>
  <c r="M238" i="6"/>
  <c r="N238" i="6" s="1"/>
  <c r="L238" i="6"/>
  <c r="H238" i="6"/>
  <c r="N237" i="6"/>
  <c r="M237" i="6"/>
  <c r="O237" i="6" s="1"/>
  <c r="P237" i="6" s="1"/>
  <c r="L237" i="6"/>
  <c r="H237" i="6"/>
  <c r="H234" i="6" s="1"/>
  <c r="P236" i="6"/>
  <c r="O236" i="6"/>
  <c r="N236" i="6"/>
  <c r="M236" i="6"/>
  <c r="L236" i="6"/>
  <c r="H236" i="6"/>
  <c r="N235" i="6"/>
  <c r="M235" i="6"/>
  <c r="L235" i="6"/>
  <c r="N234" i="6"/>
  <c r="M234" i="6"/>
  <c r="L234" i="6"/>
  <c r="N233" i="6"/>
  <c r="M233" i="6"/>
  <c r="O233" i="6" s="1"/>
  <c r="P233" i="6" s="1"/>
  <c r="L233" i="6"/>
  <c r="H233" i="6"/>
  <c r="N232" i="6"/>
  <c r="M232" i="6"/>
  <c r="L232" i="6"/>
  <c r="O231" i="6"/>
  <c r="P231" i="6" s="1"/>
  <c r="N231" i="6"/>
  <c r="M231" i="6"/>
  <c r="L231" i="6"/>
  <c r="H231" i="6"/>
  <c r="M230" i="6"/>
  <c r="L230" i="6"/>
  <c r="H230" i="6"/>
  <c r="M229" i="6"/>
  <c r="L229" i="6"/>
  <c r="H229" i="6"/>
  <c r="P228" i="6"/>
  <c r="O228" i="6"/>
  <c r="M228" i="6"/>
  <c r="N228" i="6" s="1"/>
  <c r="L228" i="6"/>
  <c r="H228" i="6"/>
  <c r="P227" i="6"/>
  <c r="O227" i="6"/>
  <c r="N227" i="6"/>
  <c r="M227" i="6"/>
  <c r="L227" i="6"/>
  <c r="H227" i="6"/>
  <c r="N226" i="6"/>
  <c r="M226" i="6"/>
  <c r="L226" i="6"/>
  <c r="P225" i="6"/>
  <c r="O225" i="6"/>
  <c r="N225" i="6"/>
  <c r="M225" i="6"/>
  <c r="L225" i="6"/>
  <c r="H225" i="6"/>
  <c r="M224" i="6"/>
  <c r="O224" i="6" s="1"/>
  <c r="L224" i="6"/>
  <c r="M223" i="6"/>
  <c r="L223" i="6"/>
  <c r="H223" i="6"/>
  <c r="N222" i="6"/>
  <c r="M222" i="6"/>
  <c r="L222" i="6"/>
  <c r="N221" i="6"/>
  <c r="M221" i="6"/>
  <c r="L221" i="6"/>
  <c r="H221" i="6"/>
  <c r="O220" i="6"/>
  <c r="P220" i="6" s="1"/>
  <c r="N220" i="6"/>
  <c r="M220" i="6"/>
  <c r="L220" i="6"/>
  <c r="H220" i="6"/>
  <c r="M219" i="6"/>
  <c r="L219" i="6"/>
  <c r="H219" i="6"/>
  <c r="N218" i="6"/>
  <c r="M218" i="6"/>
  <c r="O218" i="6" s="1"/>
  <c r="P218" i="6" s="1"/>
  <c r="L218" i="6"/>
  <c r="H218" i="6"/>
  <c r="N217" i="6"/>
  <c r="M217" i="6"/>
  <c r="O217" i="6" s="1"/>
  <c r="P217" i="6" s="1"/>
  <c r="L217" i="6"/>
  <c r="H217" i="6"/>
  <c r="O216" i="6"/>
  <c r="P216" i="6" s="1"/>
  <c r="N216" i="6"/>
  <c r="M216" i="6"/>
  <c r="L216" i="6"/>
  <c r="H216" i="6"/>
  <c r="N215" i="6"/>
  <c r="M215" i="6"/>
  <c r="L215" i="6"/>
  <c r="O214" i="6"/>
  <c r="P214" i="6" s="1"/>
  <c r="M214" i="6"/>
  <c r="N214" i="6" s="1"/>
  <c r="L214" i="6"/>
  <c r="H214" i="6"/>
  <c r="O213" i="6"/>
  <c r="P213" i="6" s="1"/>
  <c r="N213" i="6"/>
  <c r="M213" i="6"/>
  <c r="L213" i="6"/>
  <c r="H213" i="6"/>
  <c r="N212" i="6"/>
  <c r="M212" i="6"/>
  <c r="O212" i="6" s="1"/>
  <c r="P212" i="6" s="1"/>
  <c r="L212" i="6"/>
  <c r="H212" i="6"/>
  <c r="M211" i="6"/>
  <c r="L211" i="6"/>
  <c r="H211" i="6"/>
  <c r="O210" i="6"/>
  <c r="P210" i="6" s="1"/>
  <c r="M210" i="6"/>
  <c r="N210" i="6" s="1"/>
  <c r="L210" i="6"/>
  <c r="H210" i="6"/>
  <c r="M209" i="6"/>
  <c r="N209" i="6" s="1"/>
  <c r="L209" i="6"/>
  <c r="H209" i="6"/>
  <c r="O208" i="6"/>
  <c r="P208" i="6" s="1"/>
  <c r="N208" i="6"/>
  <c r="M208" i="6"/>
  <c r="L208" i="6"/>
  <c r="H208" i="6"/>
  <c r="M207" i="6"/>
  <c r="L207" i="6"/>
  <c r="H207" i="6"/>
  <c r="P206" i="6"/>
  <c r="O206" i="6"/>
  <c r="N206" i="6"/>
  <c r="M206" i="6"/>
  <c r="L206" i="6"/>
  <c r="H206" i="6"/>
  <c r="N205" i="6"/>
  <c r="M205" i="6"/>
  <c r="L205" i="6"/>
  <c r="P204" i="6"/>
  <c r="O204" i="6"/>
  <c r="M204" i="6"/>
  <c r="N204" i="6" s="1"/>
  <c r="L204" i="6"/>
  <c r="H204" i="6"/>
  <c r="N203" i="6"/>
  <c r="M203" i="6"/>
  <c r="L203" i="6"/>
  <c r="M202" i="6"/>
  <c r="L202" i="6"/>
  <c r="H202" i="6"/>
  <c r="O201" i="6"/>
  <c r="P201" i="6" s="1"/>
  <c r="M201" i="6"/>
  <c r="N201" i="6" s="1"/>
  <c r="L201" i="6"/>
  <c r="H201" i="6"/>
  <c r="P200" i="6"/>
  <c r="O200" i="6"/>
  <c r="N200" i="6"/>
  <c r="M200" i="6"/>
  <c r="L200" i="6"/>
  <c r="H200" i="6"/>
  <c r="O199" i="6"/>
  <c r="P199" i="6" s="1"/>
  <c r="N199" i="6"/>
  <c r="M199" i="6"/>
  <c r="L199" i="6"/>
  <c r="H199" i="6"/>
  <c r="M198" i="6"/>
  <c r="L198" i="6"/>
  <c r="H198" i="6"/>
  <c r="O197" i="6"/>
  <c r="P197" i="6" s="1"/>
  <c r="M197" i="6"/>
  <c r="N197" i="6" s="1"/>
  <c r="L197" i="6"/>
  <c r="H197" i="6"/>
  <c r="O196" i="6"/>
  <c r="P196" i="6" s="1"/>
  <c r="M196" i="6"/>
  <c r="N196" i="6" s="1"/>
  <c r="L196" i="6"/>
  <c r="H196" i="6"/>
  <c r="O195" i="6"/>
  <c r="P195" i="6" s="1"/>
  <c r="N195" i="6"/>
  <c r="M195" i="6"/>
  <c r="L195" i="6"/>
  <c r="H195" i="6"/>
  <c r="M194" i="6"/>
  <c r="L194" i="6"/>
  <c r="H194" i="6"/>
  <c r="O193" i="6"/>
  <c r="P193" i="6" s="1"/>
  <c r="M193" i="6"/>
  <c r="N193" i="6" s="1"/>
  <c r="L193" i="6"/>
  <c r="H193" i="6"/>
  <c r="N192" i="6"/>
  <c r="M192" i="6"/>
  <c r="L192" i="6"/>
  <c r="N191" i="6"/>
  <c r="M191" i="6"/>
  <c r="L191" i="6"/>
  <c r="O190" i="6"/>
  <c r="N190" i="6"/>
  <c r="M190" i="6"/>
  <c r="L190" i="6"/>
  <c r="H190" i="6"/>
  <c r="O189" i="6"/>
  <c r="N189" i="6"/>
  <c r="M189" i="6"/>
  <c r="L189" i="6"/>
  <c r="H189" i="6"/>
  <c r="O188" i="6"/>
  <c r="N188" i="6"/>
  <c r="M188" i="6"/>
  <c r="L188" i="6"/>
  <c r="H188" i="6"/>
  <c r="M187" i="6"/>
  <c r="L187" i="6"/>
  <c r="H187" i="6"/>
  <c r="O186" i="6"/>
  <c r="M186" i="6"/>
  <c r="N186" i="6" s="1"/>
  <c r="L186" i="6"/>
  <c r="H186" i="6"/>
  <c r="M185" i="6"/>
  <c r="O185" i="6" s="1"/>
  <c r="L185" i="6"/>
  <c r="H185" i="6"/>
  <c r="M184" i="6"/>
  <c r="L184" i="6"/>
  <c r="H184" i="6"/>
  <c r="P183" i="6"/>
  <c r="N183" i="6"/>
  <c r="M183" i="6"/>
  <c r="L183" i="6"/>
  <c r="H183" i="6"/>
  <c r="N182" i="6"/>
  <c r="M182" i="6"/>
  <c r="L182" i="6"/>
  <c r="O181" i="6"/>
  <c r="P181" i="6" s="1"/>
  <c r="M181" i="6"/>
  <c r="N181" i="6" s="1"/>
  <c r="L181" i="6"/>
  <c r="H181" i="6"/>
  <c r="P180" i="6"/>
  <c r="O180" i="6"/>
  <c r="N180" i="6"/>
  <c r="M180" i="6"/>
  <c r="L180" i="6"/>
  <c r="H180" i="6"/>
  <c r="O179" i="6"/>
  <c r="P179" i="6" s="1"/>
  <c r="N179" i="6"/>
  <c r="M179" i="6"/>
  <c r="L179" i="6"/>
  <c r="H179" i="6"/>
  <c r="M178" i="6"/>
  <c r="L178" i="6"/>
  <c r="H178" i="6"/>
  <c r="N177" i="6"/>
  <c r="M177" i="6"/>
  <c r="L177" i="6"/>
  <c r="M176" i="6"/>
  <c r="L176" i="6"/>
  <c r="H176" i="6"/>
  <c r="N175" i="6"/>
  <c r="M175" i="6"/>
  <c r="L175" i="6"/>
  <c r="M174" i="6"/>
  <c r="L174" i="6"/>
  <c r="H174" i="6"/>
  <c r="M173" i="6"/>
  <c r="L173" i="6"/>
  <c r="H173" i="6"/>
  <c r="P172" i="6"/>
  <c r="O172" i="6"/>
  <c r="M172" i="6"/>
  <c r="N172" i="6" s="1"/>
  <c r="L172" i="6"/>
  <c r="H172" i="6"/>
  <c r="P171" i="6"/>
  <c r="O171" i="6"/>
  <c r="N171" i="6"/>
  <c r="M171" i="6"/>
  <c r="L171" i="6"/>
  <c r="H171" i="6"/>
  <c r="N170" i="6"/>
  <c r="M170" i="6"/>
  <c r="O170" i="6" s="1"/>
  <c r="P170" i="6" s="1"/>
  <c r="L170" i="6"/>
  <c r="H170" i="6"/>
  <c r="M169" i="6"/>
  <c r="L169" i="6"/>
  <c r="H169" i="6"/>
  <c r="O168" i="6"/>
  <c r="P168" i="6" s="1"/>
  <c r="M168" i="6"/>
  <c r="N168" i="6" s="1"/>
  <c r="L168" i="6"/>
  <c r="H168" i="6"/>
  <c r="P167" i="6"/>
  <c r="O167" i="6"/>
  <c r="N167" i="6"/>
  <c r="M167" i="6"/>
  <c r="L167" i="6"/>
  <c r="H167" i="6"/>
  <c r="N166" i="6"/>
  <c r="M166" i="6"/>
  <c r="L166" i="6"/>
  <c r="N165" i="6"/>
  <c r="M165" i="6"/>
  <c r="L165" i="6"/>
  <c r="M164" i="6"/>
  <c r="O164" i="6" s="1"/>
  <c r="P164" i="6" s="1"/>
  <c r="L164" i="6"/>
  <c r="H164" i="6"/>
  <c r="P163" i="6"/>
  <c r="M163" i="6"/>
  <c r="O163" i="6" s="1"/>
  <c r="L163" i="6"/>
  <c r="H163" i="6"/>
  <c r="O162" i="6"/>
  <c r="P162" i="6" s="1"/>
  <c r="N162" i="6"/>
  <c r="M162" i="6"/>
  <c r="L162" i="6"/>
  <c r="H162" i="6"/>
  <c r="P161" i="6"/>
  <c r="N161" i="6"/>
  <c r="M161" i="6"/>
  <c r="O161" i="6" s="1"/>
  <c r="L161" i="6"/>
  <c r="H161" i="6"/>
  <c r="N160" i="6"/>
  <c r="M160" i="6"/>
  <c r="O160" i="6" s="1"/>
  <c r="P160" i="6" s="1"/>
  <c r="L160" i="6"/>
  <c r="H160" i="6"/>
  <c r="P159" i="6"/>
  <c r="M159" i="6"/>
  <c r="O159" i="6" s="1"/>
  <c r="L159" i="6"/>
  <c r="H159" i="6"/>
  <c r="P158" i="6"/>
  <c r="O158" i="6"/>
  <c r="N158" i="6"/>
  <c r="M158" i="6"/>
  <c r="L158" i="6"/>
  <c r="H158" i="6"/>
  <c r="P157" i="6"/>
  <c r="O157" i="6"/>
  <c r="N157" i="6"/>
  <c r="M157" i="6"/>
  <c r="L157" i="6"/>
  <c r="H157" i="6"/>
  <c r="N156" i="6"/>
  <c r="M156" i="6"/>
  <c r="O156" i="6" s="1"/>
  <c r="P156" i="6" s="1"/>
  <c r="L156" i="6"/>
  <c r="H156" i="6"/>
  <c r="N155" i="6"/>
  <c r="M155" i="6"/>
  <c r="L155" i="6"/>
  <c r="N154" i="6"/>
  <c r="M154" i="6"/>
  <c r="O154" i="6" s="1"/>
  <c r="P154" i="6" s="1"/>
  <c r="L154" i="6"/>
  <c r="H154" i="6"/>
  <c r="N153" i="6"/>
  <c r="M153" i="6"/>
  <c r="L153" i="6"/>
  <c r="N152" i="6"/>
  <c r="M152" i="6"/>
  <c r="O152" i="6" s="1"/>
  <c r="P152" i="6" s="1"/>
  <c r="L152" i="6"/>
  <c r="H152" i="6"/>
  <c r="M151" i="6"/>
  <c r="L151" i="6"/>
  <c r="H151" i="6"/>
  <c r="N150" i="6"/>
  <c r="M150" i="6"/>
  <c r="L150" i="6"/>
  <c r="M149" i="6"/>
  <c r="L149" i="6"/>
  <c r="H149" i="6"/>
  <c r="N148" i="6"/>
  <c r="M148" i="6"/>
  <c r="L148" i="6"/>
  <c r="P147" i="6"/>
  <c r="O147" i="6"/>
  <c r="N147" i="6"/>
  <c r="M147" i="6"/>
  <c r="L147" i="6"/>
  <c r="H147" i="6"/>
  <c r="M146" i="6"/>
  <c r="L146" i="6"/>
  <c r="H146" i="6"/>
  <c r="N145" i="6"/>
  <c r="M145" i="6"/>
  <c r="L145" i="6"/>
  <c r="M144" i="6"/>
  <c r="L144" i="6"/>
  <c r="H144" i="6"/>
  <c r="N143" i="6"/>
  <c r="M143" i="6"/>
  <c r="L143" i="6"/>
  <c r="N142" i="6"/>
  <c r="M142" i="6"/>
  <c r="L142" i="6"/>
  <c r="M141" i="6"/>
  <c r="O141" i="6" s="1"/>
  <c r="P141" i="6" s="1"/>
  <c r="L141" i="6"/>
  <c r="H141" i="6"/>
  <c r="P140" i="6"/>
  <c r="O140" i="6"/>
  <c r="N140" i="6"/>
  <c r="M140" i="6"/>
  <c r="L140" i="6"/>
  <c r="H140" i="6"/>
  <c r="N139" i="6"/>
  <c r="M139" i="6"/>
  <c r="L139" i="6"/>
  <c r="O138" i="6"/>
  <c r="P138" i="6" s="1"/>
  <c r="M138" i="6"/>
  <c r="N138" i="6" s="1"/>
  <c r="L138" i="6"/>
  <c r="H138" i="6"/>
  <c r="O137" i="6"/>
  <c r="P137" i="6" s="1"/>
  <c r="N137" i="6"/>
  <c r="M137" i="6"/>
  <c r="L137" i="6"/>
  <c r="H137" i="6"/>
  <c r="O136" i="6"/>
  <c r="P136" i="6" s="1"/>
  <c r="N136" i="6"/>
  <c r="M136" i="6"/>
  <c r="L136" i="6"/>
  <c r="H136" i="6"/>
  <c r="M135" i="6"/>
  <c r="L135" i="6"/>
  <c r="H135" i="6"/>
  <c r="N134" i="6"/>
  <c r="M134" i="6"/>
  <c r="L134" i="6"/>
  <c r="H134" i="6"/>
  <c r="O133" i="6"/>
  <c r="P133" i="6" s="1"/>
  <c r="N133" i="6"/>
  <c r="M133" i="6"/>
  <c r="L133" i="6"/>
  <c r="H133" i="6"/>
  <c r="N132" i="6"/>
  <c r="M132" i="6"/>
  <c r="L132" i="6"/>
  <c r="H132" i="6"/>
  <c r="P131" i="6"/>
  <c r="O131" i="6"/>
  <c r="N131" i="6"/>
  <c r="M131" i="6"/>
  <c r="L131" i="6"/>
  <c r="H131" i="6"/>
  <c r="O130" i="6"/>
  <c r="P130" i="6" s="1"/>
  <c r="N130" i="6"/>
  <c r="M130" i="6"/>
  <c r="L130" i="6"/>
  <c r="H130" i="6"/>
  <c r="M129" i="6"/>
  <c r="L129" i="6"/>
  <c r="H129" i="6"/>
  <c r="O128" i="6"/>
  <c r="P128" i="6" s="1"/>
  <c r="M128" i="6"/>
  <c r="N128" i="6" s="1"/>
  <c r="L128" i="6"/>
  <c r="H128" i="6"/>
  <c r="M127" i="6"/>
  <c r="L127" i="6"/>
  <c r="H127" i="6"/>
  <c r="O126" i="6"/>
  <c r="P126" i="6" s="1"/>
  <c r="N126" i="6"/>
  <c r="M126" i="6"/>
  <c r="L126" i="6"/>
  <c r="H126" i="6"/>
  <c r="M125" i="6"/>
  <c r="L125" i="6"/>
  <c r="H125" i="6"/>
  <c r="P124" i="6"/>
  <c r="O124" i="6"/>
  <c r="M124" i="6"/>
  <c r="N124" i="6" s="1"/>
  <c r="L124" i="6"/>
  <c r="H124" i="6"/>
  <c r="N123" i="6"/>
  <c r="M123" i="6"/>
  <c r="L123" i="6"/>
  <c r="P122" i="6"/>
  <c r="O122" i="6"/>
  <c r="M122" i="6"/>
  <c r="N122" i="6" s="1"/>
  <c r="L122" i="6"/>
  <c r="H122" i="6"/>
  <c r="N121" i="6"/>
  <c r="M121" i="6"/>
  <c r="L121" i="6"/>
  <c r="M120" i="6"/>
  <c r="L120" i="6"/>
  <c r="H120" i="6"/>
  <c r="P119" i="6"/>
  <c r="O119" i="6"/>
  <c r="M119" i="6"/>
  <c r="N119" i="6" s="1"/>
  <c r="L119" i="6"/>
  <c r="H119" i="6"/>
  <c r="M118" i="6"/>
  <c r="L118" i="6"/>
  <c r="H118" i="6"/>
  <c r="N117" i="6"/>
  <c r="M117" i="6"/>
  <c r="L117" i="6"/>
  <c r="N116" i="6"/>
  <c r="M116" i="6"/>
  <c r="L116" i="6"/>
  <c r="M115" i="6"/>
  <c r="L115" i="6"/>
  <c r="H115" i="6"/>
  <c r="P114" i="6"/>
  <c r="O114" i="6"/>
  <c r="M114" i="6"/>
  <c r="N114" i="6" s="1"/>
  <c r="L114" i="6"/>
  <c r="H114" i="6"/>
  <c r="O113" i="6"/>
  <c r="P113" i="6" s="1"/>
  <c r="N113" i="6"/>
  <c r="M113" i="6"/>
  <c r="L113" i="6"/>
  <c r="J113" i="6"/>
  <c r="H113" i="6"/>
  <c r="H103" i="6" s="1"/>
  <c r="O112" i="6"/>
  <c r="P112" i="6" s="1"/>
  <c r="M112" i="6"/>
  <c r="N112" i="6" s="1"/>
  <c r="L112" i="6"/>
  <c r="J112" i="6"/>
  <c r="H112" i="6"/>
  <c r="P111" i="6"/>
  <c r="N111" i="6"/>
  <c r="M111" i="6"/>
  <c r="O111" i="6" s="1"/>
  <c r="L111" i="6"/>
  <c r="J111" i="6"/>
  <c r="H111" i="6"/>
  <c r="N110" i="6"/>
  <c r="M110" i="6"/>
  <c r="L110" i="6"/>
  <c r="P109" i="6"/>
  <c r="O109" i="6"/>
  <c r="N109" i="6"/>
  <c r="M109" i="6"/>
  <c r="L109" i="6"/>
  <c r="H109" i="6"/>
  <c r="P108" i="6"/>
  <c r="M108" i="6"/>
  <c r="O108" i="6" s="1"/>
  <c r="L108" i="6"/>
  <c r="J108" i="6"/>
  <c r="H108" i="6"/>
  <c r="O107" i="6"/>
  <c r="P107" i="6" s="1"/>
  <c r="N107" i="6"/>
  <c r="M107" i="6"/>
  <c r="L107" i="6"/>
  <c r="J107" i="6"/>
  <c r="H107" i="6"/>
  <c r="N106" i="6"/>
  <c r="M106" i="6"/>
  <c r="L106" i="6"/>
  <c r="P105" i="6"/>
  <c r="N105" i="6"/>
  <c r="M105" i="6"/>
  <c r="O105" i="6" s="1"/>
  <c r="L105" i="6"/>
  <c r="J105" i="6"/>
  <c r="H105" i="6"/>
  <c r="N104" i="6"/>
  <c r="M104" i="6"/>
  <c r="L104" i="6"/>
  <c r="N103" i="6"/>
  <c r="M103" i="6"/>
  <c r="L103" i="6"/>
  <c r="O102" i="6"/>
  <c r="P102" i="6" s="1"/>
  <c r="M102" i="6"/>
  <c r="N102" i="6" s="1"/>
  <c r="L102" i="6"/>
  <c r="H102" i="6"/>
  <c r="M101" i="6"/>
  <c r="L101" i="6"/>
  <c r="J101" i="6"/>
  <c r="H101" i="6"/>
  <c r="N100" i="6"/>
  <c r="M100" i="6"/>
  <c r="L100" i="6"/>
  <c r="M99" i="6"/>
  <c r="L99" i="6"/>
  <c r="H99" i="6"/>
  <c r="O98" i="6"/>
  <c r="P98" i="6" s="1"/>
  <c r="N98" i="6"/>
  <c r="M98" i="6"/>
  <c r="L98" i="6"/>
  <c r="J98" i="6"/>
  <c r="H98" i="6"/>
  <c r="H97" i="6" s="1"/>
  <c r="N97" i="6"/>
  <c r="M97" i="6"/>
  <c r="L97" i="6"/>
  <c r="N96" i="6"/>
  <c r="M96" i="6"/>
  <c r="O96" i="6" s="1"/>
  <c r="P96" i="6" s="1"/>
  <c r="L96" i="6"/>
  <c r="J96" i="6"/>
  <c r="H96" i="6"/>
  <c r="P95" i="6"/>
  <c r="N95" i="6"/>
  <c r="M95" i="6"/>
  <c r="O95" i="6" s="1"/>
  <c r="L95" i="6"/>
  <c r="J95" i="6"/>
  <c r="H95" i="6"/>
  <c r="N94" i="6"/>
  <c r="M94" i="6"/>
  <c r="L94" i="6"/>
  <c r="N93" i="6"/>
  <c r="M93" i="6"/>
  <c r="L93" i="6"/>
  <c r="H93" i="6"/>
  <c r="O92" i="6"/>
  <c r="P92" i="6" s="1"/>
  <c r="N92" i="6"/>
  <c r="M92" i="6"/>
  <c r="L92" i="6"/>
  <c r="J92" i="6"/>
  <c r="H92" i="6"/>
  <c r="M91" i="6"/>
  <c r="L91" i="6"/>
  <c r="J91" i="6"/>
  <c r="H91" i="6"/>
  <c r="H88" i="6" s="1"/>
  <c r="P90" i="6"/>
  <c r="O90" i="6"/>
  <c r="M90" i="6"/>
  <c r="N90" i="6" s="1"/>
  <c r="L90" i="6"/>
  <c r="J90" i="6"/>
  <c r="H90" i="6"/>
  <c r="N89" i="6"/>
  <c r="M89" i="6"/>
  <c r="L89" i="6"/>
  <c r="P88" i="6"/>
  <c r="O88" i="6"/>
  <c r="N88" i="6"/>
  <c r="M88" i="6"/>
  <c r="L88" i="6"/>
  <c r="J88" i="6"/>
  <c r="M87" i="6"/>
  <c r="L87" i="6"/>
  <c r="H87" i="6"/>
  <c r="O86" i="6"/>
  <c r="P86" i="6" s="1"/>
  <c r="N86" i="6"/>
  <c r="M86" i="6"/>
  <c r="L86" i="6"/>
  <c r="H86" i="6"/>
  <c r="N85" i="6"/>
  <c r="M85" i="6"/>
  <c r="L85" i="6"/>
  <c r="O84" i="6"/>
  <c r="P84" i="6" s="1"/>
  <c r="M84" i="6"/>
  <c r="N84" i="6" s="1"/>
  <c r="L84" i="6"/>
  <c r="H84" i="6"/>
  <c r="M83" i="6"/>
  <c r="L83" i="6"/>
  <c r="J83" i="6"/>
  <c r="H83" i="6"/>
  <c r="N82" i="6"/>
  <c r="M82" i="6"/>
  <c r="P81" i="6"/>
  <c r="O81" i="6"/>
  <c r="N81" i="6"/>
  <c r="M81" i="6"/>
  <c r="L81" i="6"/>
  <c r="H81" i="6"/>
  <c r="O80" i="6"/>
  <c r="P80" i="6" s="1"/>
  <c r="M80" i="6"/>
  <c r="N80" i="6" s="1"/>
  <c r="L80" i="6"/>
  <c r="H80" i="6"/>
  <c r="O79" i="6"/>
  <c r="P79" i="6" s="1"/>
  <c r="M79" i="6"/>
  <c r="N79" i="6" s="1"/>
  <c r="L79" i="6"/>
  <c r="H79" i="6"/>
  <c r="N78" i="6"/>
  <c r="M78" i="6"/>
  <c r="L78" i="6"/>
  <c r="P77" i="6"/>
  <c r="N77" i="6"/>
  <c r="M77" i="6"/>
  <c r="O77" i="6" s="1"/>
  <c r="L77" i="6"/>
  <c r="H77" i="6"/>
  <c r="O76" i="6"/>
  <c r="P76" i="6" s="1"/>
  <c r="N76" i="6"/>
  <c r="M76" i="6"/>
  <c r="L76" i="6"/>
  <c r="J76" i="6"/>
  <c r="H76" i="6"/>
  <c r="N75" i="6"/>
  <c r="M75" i="6"/>
  <c r="L75" i="6"/>
  <c r="N74" i="6"/>
  <c r="M74" i="6"/>
  <c r="L74" i="6"/>
  <c r="H74" i="6"/>
  <c r="O73" i="6"/>
  <c r="P73" i="6" s="1"/>
  <c r="M73" i="6"/>
  <c r="N73" i="6" s="1"/>
  <c r="L73" i="6"/>
  <c r="J73" i="6"/>
  <c r="H73" i="6"/>
  <c r="N72" i="6"/>
  <c r="M72" i="6"/>
  <c r="L72" i="6"/>
  <c r="O71" i="6"/>
  <c r="P71" i="6" s="1"/>
  <c r="N71" i="6"/>
  <c r="M71" i="6"/>
  <c r="L71" i="6"/>
  <c r="J71" i="6"/>
  <c r="H71" i="6"/>
  <c r="H68" i="6" s="1"/>
  <c r="M70" i="6"/>
  <c r="L70" i="6"/>
  <c r="J70" i="6"/>
  <c r="H70" i="6"/>
  <c r="N69" i="6"/>
  <c r="M69" i="6"/>
  <c r="L69" i="6"/>
  <c r="N68" i="6"/>
  <c r="M68" i="6"/>
  <c r="L68" i="6"/>
  <c r="O67" i="6"/>
  <c r="P67" i="6" s="1"/>
  <c r="N67" i="6"/>
  <c r="M67" i="6"/>
  <c r="L67" i="6"/>
  <c r="H67" i="6"/>
  <c r="H64" i="6" s="1"/>
  <c r="O66" i="6"/>
  <c r="P66" i="6" s="1"/>
  <c r="N66" i="6"/>
  <c r="M66" i="6"/>
  <c r="L66" i="6"/>
  <c r="J66" i="6"/>
  <c r="H66" i="6"/>
  <c r="N65" i="6"/>
  <c r="M65" i="6"/>
  <c r="L65" i="6"/>
  <c r="N64" i="6"/>
  <c r="M64" i="6"/>
  <c r="L64" i="6"/>
  <c r="M63" i="6"/>
  <c r="L63" i="6"/>
  <c r="H63" i="6"/>
  <c r="M62" i="6"/>
  <c r="L62" i="6"/>
  <c r="H62" i="6"/>
  <c r="O61" i="6"/>
  <c r="P61" i="6" s="1"/>
  <c r="N61" i="6"/>
  <c r="M61" i="6"/>
  <c r="L61" i="6"/>
  <c r="H61" i="6"/>
  <c r="H57" i="6" s="1"/>
  <c r="N60" i="6"/>
  <c r="M60" i="6"/>
  <c r="O60" i="6" s="1"/>
  <c r="P60" i="6" s="1"/>
  <c r="L60" i="6"/>
  <c r="J60" i="6"/>
  <c r="H60" i="6"/>
  <c r="P59" i="6"/>
  <c r="N59" i="6"/>
  <c r="M59" i="6"/>
  <c r="O59" i="6" s="1"/>
  <c r="L59" i="6"/>
  <c r="J59" i="6"/>
  <c r="H59" i="6"/>
  <c r="N58" i="6"/>
  <c r="M58" i="6"/>
  <c r="L58" i="6"/>
  <c r="P57" i="6"/>
  <c r="N57" i="6"/>
  <c r="M57" i="6"/>
  <c r="L57" i="6"/>
  <c r="N56" i="6"/>
  <c r="M56" i="6"/>
  <c r="O56" i="6" s="1"/>
  <c r="L56" i="6"/>
  <c r="H56" i="6"/>
  <c r="N55" i="6"/>
  <c r="M55" i="6"/>
  <c r="L55" i="6"/>
  <c r="M54" i="6"/>
  <c r="L54" i="6"/>
  <c r="H54" i="6"/>
  <c r="N53" i="6"/>
  <c r="M53" i="6"/>
  <c r="L53" i="6"/>
  <c r="M52" i="6"/>
  <c r="L52" i="6"/>
  <c r="H52" i="6"/>
  <c r="N51" i="6"/>
  <c r="M51" i="6"/>
  <c r="L51" i="6"/>
  <c r="P50" i="6"/>
  <c r="N50" i="6"/>
  <c r="M50" i="6"/>
  <c r="L50" i="6"/>
  <c r="J50" i="6"/>
  <c r="M49" i="6"/>
  <c r="L49" i="6"/>
  <c r="H49" i="6"/>
  <c r="M48" i="6"/>
  <c r="L48" i="6"/>
  <c r="H48" i="6"/>
  <c r="O47" i="6"/>
  <c r="N47" i="6"/>
  <c r="M47" i="6"/>
  <c r="J47" i="6"/>
  <c r="H47" i="6"/>
  <c r="S46" i="6"/>
  <c r="P46" i="6"/>
  <c r="O46" i="6"/>
  <c r="N46" i="6"/>
  <c r="M46" i="6"/>
  <c r="L46" i="6"/>
  <c r="H46" i="6"/>
  <c r="O45" i="6"/>
  <c r="P45" i="6" s="1"/>
  <c r="M45" i="6"/>
  <c r="N45" i="6" s="1"/>
  <c r="L45" i="6"/>
  <c r="J45" i="6"/>
  <c r="H45" i="6"/>
  <c r="M44" i="6"/>
  <c r="O44" i="6" s="1"/>
  <c r="P44" i="6" s="1"/>
  <c r="L44" i="6"/>
  <c r="J44" i="6"/>
  <c r="H44" i="6"/>
  <c r="N43" i="6"/>
  <c r="M43" i="6"/>
  <c r="L43" i="6"/>
  <c r="S42" i="6"/>
  <c r="R42" i="6"/>
  <c r="T42" i="6" s="1"/>
  <c r="M42" i="6"/>
  <c r="L42" i="6"/>
  <c r="H42" i="6"/>
  <c r="O41" i="6"/>
  <c r="P41" i="6" s="1"/>
  <c r="N41" i="6"/>
  <c r="M41" i="6"/>
  <c r="L41" i="6"/>
  <c r="H41" i="6"/>
  <c r="N40" i="6"/>
  <c r="M40" i="6"/>
  <c r="O40" i="6" s="1"/>
  <c r="P40" i="6" s="1"/>
  <c r="L40" i="6"/>
  <c r="H40" i="6"/>
  <c r="S39" i="6"/>
  <c r="R39" i="6"/>
  <c r="P39" i="6"/>
  <c r="M39" i="6"/>
  <c r="O39" i="6" s="1"/>
  <c r="L39" i="6"/>
  <c r="H39" i="6"/>
  <c r="M38" i="6"/>
  <c r="N38" i="6" s="1"/>
  <c r="L38" i="6"/>
  <c r="J38" i="6"/>
  <c r="H38" i="6"/>
  <c r="S37" i="6"/>
  <c r="R37" i="6"/>
  <c r="T37" i="6" s="1"/>
  <c r="N37" i="6"/>
  <c r="M37" i="6"/>
  <c r="O37" i="6" s="1"/>
  <c r="P37" i="6" s="1"/>
  <c r="L37" i="6"/>
  <c r="J37" i="6"/>
  <c r="H37" i="6"/>
  <c r="N36" i="6"/>
  <c r="M36" i="6"/>
  <c r="L36" i="6"/>
  <c r="N35" i="6"/>
  <c r="M35" i="6"/>
  <c r="L35" i="6"/>
  <c r="O34" i="6"/>
  <c r="P34" i="6" s="1"/>
  <c r="M34" i="6"/>
  <c r="N34" i="6" s="1"/>
  <c r="L34" i="6"/>
  <c r="J34" i="6"/>
  <c r="H34" i="6"/>
  <c r="N33" i="6"/>
  <c r="M33" i="6"/>
  <c r="L33" i="6"/>
  <c r="S32" i="6"/>
  <c r="T32" i="6" s="1"/>
  <c r="O32" i="6"/>
  <c r="P32" i="6" s="1"/>
  <c r="N32" i="6"/>
  <c r="M32" i="6"/>
  <c r="L32" i="6"/>
  <c r="J32" i="6"/>
  <c r="H32" i="6"/>
  <c r="P31" i="6"/>
  <c r="N31" i="6"/>
  <c r="M31" i="6"/>
  <c r="O31" i="6" s="1"/>
  <c r="L31" i="6"/>
  <c r="J31" i="6"/>
  <c r="H31" i="6"/>
  <c r="O30" i="6"/>
  <c r="P30" i="6" s="1"/>
  <c r="N30" i="6"/>
  <c r="M30" i="6"/>
  <c r="L30" i="6"/>
  <c r="J30" i="6"/>
  <c r="H30" i="6"/>
  <c r="N29" i="6"/>
  <c r="M29" i="6"/>
  <c r="L29" i="6"/>
  <c r="P28" i="6"/>
  <c r="O28" i="6"/>
  <c r="N28" i="6"/>
  <c r="M28" i="6"/>
  <c r="L28" i="6"/>
  <c r="J28" i="6"/>
  <c r="H28" i="6"/>
  <c r="P27" i="6"/>
  <c r="O27" i="6"/>
  <c r="M27" i="6"/>
  <c r="N27" i="6" s="1"/>
  <c r="L27" i="6"/>
  <c r="J27" i="6"/>
  <c r="H27" i="6"/>
  <c r="H25" i="6" s="1"/>
  <c r="N26" i="6"/>
  <c r="M26" i="6"/>
  <c r="L26" i="6"/>
  <c r="P25" i="6"/>
  <c r="O25" i="6"/>
  <c r="N25" i="6"/>
  <c r="M25" i="6"/>
  <c r="L25" i="6"/>
  <c r="J25" i="6"/>
  <c r="P24" i="6"/>
  <c r="O24" i="6"/>
  <c r="N24" i="6"/>
  <c r="M24" i="6"/>
  <c r="L24" i="6"/>
  <c r="H24" i="6"/>
  <c r="M23" i="6"/>
  <c r="L23" i="6"/>
  <c r="J23" i="6"/>
  <c r="H23" i="6"/>
  <c r="P22" i="6"/>
  <c r="M22" i="6"/>
  <c r="O22" i="6" s="1"/>
  <c r="L22" i="6"/>
  <c r="J22" i="6"/>
  <c r="H22" i="6"/>
  <c r="O21" i="6"/>
  <c r="P21" i="6" s="1"/>
  <c r="M21" i="6"/>
  <c r="N21" i="6" s="1"/>
  <c r="L21" i="6"/>
  <c r="J21" i="6"/>
  <c r="H21" i="6"/>
  <c r="N20" i="6"/>
  <c r="M20" i="6"/>
  <c r="O20" i="6" s="1"/>
  <c r="P20" i="6" s="1"/>
  <c r="L20" i="6"/>
  <c r="J20" i="6"/>
  <c r="H20" i="6"/>
  <c r="M19" i="6"/>
  <c r="L19" i="6"/>
  <c r="J19" i="6"/>
  <c r="H19" i="6"/>
  <c r="O18" i="6"/>
  <c r="P18" i="6" s="1"/>
  <c r="N18" i="6"/>
  <c r="M18" i="6"/>
  <c r="L18" i="6"/>
  <c r="J18" i="6"/>
  <c r="H18" i="6"/>
  <c r="P17" i="6"/>
  <c r="O17" i="6"/>
  <c r="N17" i="6"/>
  <c r="M17" i="6"/>
  <c r="L17" i="6"/>
  <c r="J17" i="6"/>
  <c r="H17" i="6"/>
  <c r="P16" i="6"/>
  <c r="M16" i="6"/>
  <c r="O15" i="6"/>
  <c r="P15" i="6" s="1"/>
  <c r="M15" i="6"/>
  <c r="L15" i="6"/>
  <c r="J15" i="6"/>
  <c r="H15" i="6"/>
  <c r="M14" i="6"/>
  <c r="O13" i="6"/>
  <c r="M13" i="6"/>
  <c r="L13" i="6"/>
  <c r="J13" i="6"/>
  <c r="O12" i="6"/>
  <c r="M12" i="6"/>
  <c r="J12" i="6"/>
  <c r="H12" i="6"/>
  <c r="M11" i="6"/>
  <c r="O10" i="6"/>
  <c r="M10" i="6"/>
  <c r="L10" i="6"/>
  <c r="J10" i="6"/>
  <c r="H10" i="6"/>
  <c r="H8" i="6"/>
  <c r="F951" i="4"/>
  <c r="F950" i="4"/>
  <c r="F949" i="4"/>
  <c r="F948" i="4"/>
  <c r="F947" i="4"/>
  <c r="E931" i="4"/>
  <c r="E935" i="4" s="1"/>
  <c r="I926" i="4"/>
  <c r="I927" i="4" s="1"/>
  <c r="E932" i="4" s="1"/>
  <c r="H926" i="4"/>
  <c r="I923" i="4"/>
  <c r="I922" i="4"/>
  <c r="I921" i="4"/>
  <c r="E918" i="4"/>
  <c r="I886" i="4"/>
  <c r="I887" i="4" s="1"/>
  <c r="E895" i="4" s="1"/>
  <c r="I885" i="4"/>
  <c r="E882" i="4"/>
  <c r="H890" i="4" s="1"/>
  <c r="I890" i="4" s="1"/>
  <c r="I891" i="4" s="1"/>
  <c r="E896" i="4" s="1"/>
  <c r="I852" i="4"/>
  <c r="I854" i="4" s="1"/>
  <c r="E859" i="4" s="1"/>
  <c r="H852" i="4"/>
  <c r="I848" i="4"/>
  <c r="E858" i="4" s="1"/>
  <c r="I847" i="4"/>
  <c r="F844" i="4"/>
  <c r="H853" i="4" s="1"/>
  <c r="I853" i="4" s="1"/>
  <c r="E844" i="4"/>
  <c r="E822" i="4"/>
  <c r="H817" i="4"/>
  <c r="I817" i="4" s="1"/>
  <c r="I818" i="4" s="1"/>
  <c r="E823" i="4" s="1"/>
  <c r="I814" i="4"/>
  <c r="I813" i="4"/>
  <c r="E810" i="4"/>
  <c r="I798" i="4"/>
  <c r="E784" i="4"/>
  <c r="E789" i="4" s="1"/>
  <c r="I771" i="4"/>
  <c r="H768" i="4"/>
  <c r="I768" i="4" s="1"/>
  <c r="H765" i="4"/>
  <c r="I765" i="4" s="1"/>
  <c r="I760" i="4"/>
  <c r="I759" i="4"/>
  <c r="I758" i="4"/>
  <c r="J755" i="4"/>
  <c r="H777" i="4" s="1"/>
  <c r="I777" i="4" s="1"/>
  <c r="I755" i="4"/>
  <c r="H774" i="4" s="1"/>
  <c r="I774" i="4" s="1"/>
  <c r="H755" i="4"/>
  <c r="H771" i="4" s="1"/>
  <c r="G755" i="4"/>
  <c r="F755" i="4"/>
  <c r="E755" i="4"/>
  <c r="H763" i="4" s="1"/>
  <c r="I763" i="4" s="1"/>
  <c r="I726" i="4"/>
  <c r="E731" i="4" s="1"/>
  <c r="H723" i="4"/>
  <c r="I723" i="4" s="1"/>
  <c r="I720" i="4"/>
  <c r="H720" i="4"/>
  <c r="H715" i="4"/>
  <c r="I715" i="4" s="1"/>
  <c r="I711" i="4"/>
  <c r="I710" i="4"/>
  <c r="H707" i="4"/>
  <c r="G707" i="4"/>
  <c r="F707" i="4"/>
  <c r="H717" i="4" s="1"/>
  <c r="I717" i="4" s="1"/>
  <c r="E707" i="4"/>
  <c r="E689" i="4"/>
  <c r="E688" i="4"/>
  <c r="E685" i="4"/>
  <c r="E690" i="4" s="1"/>
  <c r="E684" i="4"/>
  <c r="I655" i="4"/>
  <c r="I654" i="4"/>
  <c r="E651" i="4"/>
  <c r="H659" i="4" s="1"/>
  <c r="I659" i="4" s="1"/>
  <c r="I660" i="4" s="1"/>
  <c r="E665" i="4" s="1"/>
  <c r="I624" i="4"/>
  <c r="I625" i="4" s="1"/>
  <c r="E630" i="4" s="1"/>
  <c r="H624" i="4"/>
  <c r="I620" i="4"/>
  <c r="I619" i="4"/>
  <c r="I618" i="4"/>
  <c r="E615" i="4"/>
  <c r="H586" i="4"/>
  <c r="I586" i="4" s="1"/>
  <c r="I588" i="4" s="1"/>
  <c r="E592" i="4" s="1"/>
  <c r="I582" i="4"/>
  <c r="I581" i="4"/>
  <c r="I583" i="4" s="1"/>
  <c r="E591" i="4" s="1"/>
  <c r="E578" i="4"/>
  <c r="H550" i="4"/>
  <c r="I550" i="4" s="1"/>
  <c r="I552" i="4" s="1"/>
  <c r="E557" i="4" s="1"/>
  <c r="I547" i="4"/>
  <c r="E556" i="4" s="1"/>
  <c r="I546" i="4"/>
  <c r="I545" i="4"/>
  <c r="E542" i="4"/>
  <c r="E524" i="4"/>
  <c r="I514" i="4"/>
  <c r="I516" i="4" s="1"/>
  <c r="E521" i="4" s="1"/>
  <c r="E526" i="4" s="1"/>
  <c r="I510" i="4"/>
  <c r="I511" i="4" s="1"/>
  <c r="E520" i="4" s="1"/>
  <c r="E525" i="4" s="1"/>
  <c r="I509" i="4"/>
  <c r="E506" i="4"/>
  <c r="H514" i="4" s="1"/>
  <c r="E485" i="4"/>
  <c r="E484" i="4"/>
  <c r="I480" i="4"/>
  <c r="I475" i="4"/>
  <c r="I474" i="4"/>
  <c r="I473" i="4"/>
  <c r="E470" i="4"/>
  <c r="H478" i="4" s="1"/>
  <c r="I478" i="4" s="1"/>
  <c r="E455" i="4"/>
  <c r="E456" i="4" s="1"/>
  <c r="J233" i="1" s="1"/>
  <c r="L233" i="1" s="1"/>
  <c r="G233" i="1" s="1"/>
  <c r="H233" i="1" s="1"/>
  <c r="E452" i="4"/>
  <c r="E448" i="4"/>
  <c r="E453" i="4" s="1"/>
  <c r="I438" i="4"/>
  <c r="I437" i="4"/>
  <c r="I439" i="4" s="1"/>
  <c r="E434" i="4"/>
  <c r="H442" i="4" s="1"/>
  <c r="I442" i="4" s="1"/>
  <c r="I444" i="4" s="1"/>
  <c r="E449" i="4" s="1"/>
  <c r="E454" i="4" s="1"/>
  <c r="E412" i="4"/>
  <c r="I407" i="4"/>
  <c r="I408" i="4" s="1"/>
  <c r="E413" i="4" s="1"/>
  <c r="I403" i="4"/>
  <c r="I404" i="4" s="1"/>
  <c r="I402" i="4"/>
  <c r="I373" i="4"/>
  <c r="H372" i="4"/>
  <c r="I372" i="4" s="1"/>
  <c r="I367" i="4"/>
  <c r="I368" i="4" s="1"/>
  <c r="E378" i="4" s="1"/>
  <c r="I366" i="4"/>
  <c r="G363" i="4"/>
  <c r="F363" i="4"/>
  <c r="E363" i="4"/>
  <c r="H371" i="4" s="1"/>
  <c r="I371" i="4" s="1"/>
  <c r="I334" i="4"/>
  <c r="I335" i="4" s="1"/>
  <c r="E340" i="4" s="1"/>
  <c r="H334" i="4"/>
  <c r="I331" i="4"/>
  <c r="E339" i="4" s="1"/>
  <c r="I330" i="4"/>
  <c r="I329" i="4"/>
  <c r="E326" i="4"/>
  <c r="I294" i="4"/>
  <c r="I295" i="4" s="1"/>
  <c r="E303" i="4" s="1"/>
  <c r="E291" i="4"/>
  <c r="H298" i="4" s="1"/>
  <c r="I298" i="4" s="1"/>
  <c r="I299" i="4" s="1"/>
  <c r="E304" i="4" s="1"/>
  <c r="E268" i="4"/>
  <c r="I264" i="4"/>
  <c r="E269" i="4" s="1"/>
  <c r="I263" i="4"/>
  <c r="I260" i="4"/>
  <c r="I259" i="4"/>
  <c r="E256" i="4"/>
  <c r="H263" i="4" s="1"/>
  <c r="E236" i="4"/>
  <c r="E237" i="4" s="1"/>
  <c r="I226" i="4"/>
  <c r="I227" i="4" s="1"/>
  <c r="E232" i="4" s="1"/>
  <c r="H226" i="4"/>
  <c r="I222" i="4"/>
  <c r="I223" i="4" s="1"/>
  <c r="E231" i="4" s="1"/>
  <c r="E235" i="4" s="1"/>
  <c r="E219" i="4"/>
  <c r="E202" i="4"/>
  <c r="E203" i="4" s="1"/>
  <c r="E201" i="4"/>
  <c r="E198" i="4"/>
  <c r="E197" i="4"/>
  <c r="I188" i="4"/>
  <c r="I189" i="4" s="1"/>
  <c r="E185" i="4"/>
  <c r="H192" i="4" s="1"/>
  <c r="I192" i="4" s="1"/>
  <c r="I193" i="4" s="1"/>
  <c r="E163" i="4"/>
  <c r="H158" i="4"/>
  <c r="I158" i="4" s="1"/>
  <c r="I159" i="4" s="1"/>
  <c r="E164" i="4" s="1"/>
  <c r="I154" i="4"/>
  <c r="I155" i="4" s="1"/>
  <c r="E151" i="4"/>
  <c r="E134" i="4"/>
  <c r="E135" i="4" s="1"/>
  <c r="I124" i="4"/>
  <c r="I125" i="4" s="1"/>
  <c r="E130" i="4" s="1"/>
  <c r="H124" i="4"/>
  <c r="I120" i="4"/>
  <c r="I119" i="4"/>
  <c r="I121" i="4" s="1"/>
  <c r="E129" i="4" s="1"/>
  <c r="E133" i="4" s="1"/>
  <c r="E116" i="4"/>
  <c r="J85" i="4"/>
  <c r="J86" i="4" s="1"/>
  <c r="E94" i="4" s="1"/>
  <c r="E82" i="4"/>
  <c r="H89" i="4" s="1"/>
  <c r="J89" i="4" s="1"/>
  <c r="J90" i="4" s="1"/>
  <c r="E95" i="4" s="1"/>
  <c r="I55" i="4"/>
  <c r="I56" i="4" s="1"/>
  <c r="E61" i="4" s="1"/>
  <c r="H55" i="4"/>
  <c r="I51" i="4"/>
  <c r="I52" i="4" s="1"/>
  <c r="E60" i="4" s="1"/>
  <c r="E48" i="4"/>
  <c r="H21" i="4"/>
  <c r="I21" i="4" s="1"/>
  <c r="I22" i="4" s="1"/>
  <c r="E27" i="4" s="1"/>
  <c r="I18" i="4"/>
  <c r="E26" i="4" s="1"/>
  <c r="I17" i="4"/>
  <c r="E14" i="4"/>
  <c r="C318" i="8"/>
  <c r="D311" i="8" s="1"/>
  <c r="D316" i="8"/>
  <c r="D315" i="8"/>
  <c r="D314" i="8"/>
  <c r="D313" i="8"/>
  <c r="D312" i="8"/>
  <c r="D310" i="8"/>
  <c r="D309" i="8"/>
  <c r="D308" i="8"/>
  <c r="D307" i="8"/>
  <c r="D306" i="8"/>
  <c r="D305" i="8"/>
  <c r="D304" i="8"/>
  <c r="D302" i="8"/>
  <c r="D301" i="8"/>
  <c r="D300" i="8"/>
  <c r="D299" i="8"/>
  <c r="D298" i="8"/>
  <c r="D297" i="8"/>
  <c r="D296" i="8"/>
  <c r="D294" i="8"/>
  <c r="D293" i="8"/>
  <c r="D292" i="8"/>
  <c r="D291" i="8"/>
  <c r="D290" i="8"/>
  <c r="D289" i="8"/>
  <c r="D288" i="8"/>
  <c r="D286" i="8"/>
  <c r="D285" i="8"/>
  <c r="D284" i="8"/>
  <c r="D283" i="8"/>
  <c r="D282" i="8"/>
  <c r="D281" i="8"/>
  <c r="D280" i="8"/>
  <c r="D278" i="8"/>
  <c r="D277" i="8"/>
  <c r="D276" i="8"/>
  <c r="D275" i="8"/>
  <c r="D274" i="8"/>
  <c r="D273" i="8"/>
  <c r="D272" i="8"/>
  <c r="D270" i="8"/>
  <c r="D269" i="8"/>
  <c r="D268" i="8"/>
  <c r="D267" i="8"/>
  <c r="D266" i="8"/>
  <c r="D265" i="8"/>
  <c r="D264" i="8"/>
  <c r="D262" i="8"/>
  <c r="D261" i="8"/>
  <c r="D260" i="8"/>
  <c r="D259" i="8"/>
  <c r="D258" i="8"/>
  <c r="D257" i="8"/>
  <c r="D256" i="8"/>
  <c r="D254" i="8"/>
  <c r="D253" i="8"/>
  <c r="D252" i="8"/>
  <c r="D251" i="8"/>
  <c r="D250" i="8"/>
  <c r="D249" i="8"/>
  <c r="D248" i="8"/>
  <c r="D247" i="8"/>
  <c r="D246" i="8"/>
  <c r="D245" i="8"/>
  <c r="D244" i="8"/>
  <c r="D243" i="8"/>
  <c r="D242" i="8"/>
  <c r="D241" i="8"/>
  <c r="D240" i="8"/>
  <c r="D239" i="8"/>
  <c r="D238" i="8"/>
  <c r="D237" i="8"/>
  <c r="D236" i="8"/>
  <c r="D235" i="8"/>
  <c r="D234" i="8"/>
  <c r="D233" i="8"/>
  <c r="D232" i="8"/>
  <c r="D231" i="8"/>
  <c r="D230" i="8"/>
  <c r="D229" i="8"/>
  <c r="D228" i="8"/>
  <c r="D227" i="8"/>
  <c r="D226" i="8"/>
  <c r="D225" i="8"/>
  <c r="D224" i="8"/>
  <c r="D223" i="8"/>
  <c r="D222" i="8"/>
  <c r="D221" i="8"/>
  <c r="D220" i="8"/>
  <c r="D219" i="8"/>
  <c r="D218" i="8"/>
  <c r="D217" i="8"/>
  <c r="D216" i="8"/>
  <c r="D215" i="8"/>
  <c r="D214" i="8"/>
  <c r="D213" i="8"/>
  <c r="D212" i="8"/>
  <c r="D211" i="8"/>
  <c r="D210" i="8"/>
  <c r="D209" i="8"/>
  <c r="D208" i="8"/>
  <c r="D207" i="8"/>
  <c r="D206" i="8"/>
  <c r="D205" i="8"/>
  <c r="D204" i="8"/>
  <c r="D203" i="8"/>
  <c r="D202" i="8"/>
  <c r="D201" i="8"/>
  <c r="D200" i="8"/>
  <c r="D199" i="8"/>
  <c r="D198" i="8"/>
  <c r="D197" i="8"/>
  <c r="D196" i="8"/>
  <c r="D195" i="8"/>
  <c r="D194" i="8"/>
  <c r="D193" i="8"/>
  <c r="D192" i="8"/>
  <c r="D191" i="8"/>
  <c r="D190" i="8"/>
  <c r="D189" i="8"/>
  <c r="D188" i="8"/>
  <c r="D187" i="8"/>
  <c r="D186" i="8"/>
  <c r="D185" i="8"/>
  <c r="D184" i="8"/>
  <c r="D183" i="8"/>
  <c r="D182" i="8"/>
  <c r="D181" i="8"/>
  <c r="D180" i="8"/>
  <c r="D179" i="8"/>
  <c r="D178" i="8"/>
  <c r="D177" i="8"/>
  <c r="D176" i="8"/>
  <c r="D175" i="8"/>
  <c r="D174" i="8"/>
  <c r="D173" i="8"/>
  <c r="D172" i="8"/>
  <c r="D171" i="8"/>
  <c r="D170" i="8"/>
  <c r="D169" i="8"/>
  <c r="D168" i="8"/>
  <c r="D167" i="8"/>
  <c r="D166" i="8"/>
  <c r="D165" i="8"/>
  <c r="D164" i="8"/>
  <c r="D163" i="8"/>
  <c r="D162" i="8"/>
  <c r="D161" i="8"/>
  <c r="D160" i="8"/>
  <c r="D159" i="8"/>
  <c r="D158" i="8"/>
  <c r="D157" i="8"/>
  <c r="D156" i="8"/>
  <c r="D155" i="8"/>
  <c r="D154" i="8"/>
  <c r="D153" i="8"/>
  <c r="D152" i="8"/>
  <c r="D151" i="8"/>
  <c r="D150" i="8"/>
  <c r="D149" i="8"/>
  <c r="D148" i="8"/>
  <c r="D147" i="8"/>
  <c r="D146" i="8"/>
  <c r="D145" i="8"/>
  <c r="D144" i="8"/>
  <c r="D143" i="8"/>
  <c r="D142" i="8"/>
  <c r="D141" i="8"/>
  <c r="D140" i="8"/>
  <c r="D139" i="8"/>
  <c r="D138" i="8"/>
  <c r="D137" i="8"/>
  <c r="D136" i="8"/>
  <c r="D135" i="8"/>
  <c r="D134" i="8"/>
  <c r="D133" i="8"/>
  <c r="D132" i="8"/>
  <c r="D131" i="8"/>
  <c r="D130" i="8"/>
  <c r="D129" i="8"/>
  <c r="D128" i="8"/>
  <c r="D127" i="8"/>
  <c r="D126" i="8"/>
  <c r="D125" i="8"/>
  <c r="D124" i="8"/>
  <c r="D123" i="8"/>
  <c r="D122" i="8"/>
  <c r="D121" i="8"/>
  <c r="D120" i="8"/>
  <c r="D119" i="8"/>
  <c r="D118" i="8"/>
  <c r="D117" i="8"/>
  <c r="D116" i="8"/>
  <c r="D115" i="8"/>
  <c r="D114" i="8"/>
  <c r="D113" i="8"/>
  <c r="D112" i="8"/>
  <c r="D111" i="8"/>
  <c r="D110" i="8"/>
  <c r="D109" i="8"/>
  <c r="D108" i="8"/>
  <c r="D107" i="8"/>
  <c r="D106" i="8"/>
  <c r="D105" i="8"/>
  <c r="D104" i="8"/>
  <c r="D103" i="8"/>
  <c r="D102" i="8"/>
  <c r="D101" i="8"/>
  <c r="D100" i="8"/>
  <c r="D99" i="8"/>
  <c r="D98" i="8"/>
  <c r="D97" i="8"/>
  <c r="D96" i="8"/>
  <c r="D95" i="8"/>
  <c r="D94" i="8"/>
  <c r="D93" i="8"/>
  <c r="D92" i="8"/>
  <c r="D91" i="8"/>
  <c r="D90" i="8"/>
  <c r="D89" i="8"/>
  <c r="D88" i="8"/>
  <c r="D87" i="8"/>
  <c r="D86" i="8"/>
  <c r="D85" i="8"/>
  <c r="D84" i="8"/>
  <c r="D83" i="8"/>
  <c r="D82" i="8"/>
  <c r="D81" i="8"/>
  <c r="D80" i="8"/>
  <c r="D79" i="8"/>
  <c r="D78" i="8"/>
  <c r="D77" i="8"/>
  <c r="D76" i="8"/>
  <c r="D75" i="8"/>
  <c r="D74" i="8"/>
  <c r="D73" i="8"/>
  <c r="D72" i="8"/>
  <c r="D71" i="8"/>
  <c r="D70" i="8"/>
  <c r="D69" i="8"/>
  <c r="D68" i="8"/>
  <c r="D67" i="8"/>
  <c r="D66" i="8"/>
  <c r="D65" i="8"/>
  <c r="D64" i="8"/>
  <c r="D63" i="8"/>
  <c r="D62" i="8"/>
  <c r="D61" i="8"/>
  <c r="D60" i="8"/>
  <c r="D59" i="8"/>
  <c r="D58" i="8"/>
  <c r="D57" i="8"/>
  <c r="D56" i="8"/>
  <c r="D55" i="8"/>
  <c r="D54" i="8"/>
  <c r="D53" i="8"/>
  <c r="D52" i="8"/>
  <c r="D51" i="8"/>
  <c r="D50" i="8"/>
  <c r="D49" i="8"/>
  <c r="D48" i="8"/>
  <c r="D47" i="8"/>
  <c r="D46" i="8"/>
  <c r="D45" i="8"/>
  <c r="D44" i="8"/>
  <c r="D43" i="8"/>
  <c r="D42" i="8"/>
  <c r="D41" i="8"/>
  <c r="D40" i="8"/>
  <c r="D39" i="8"/>
  <c r="D38" i="8"/>
  <c r="D37" i="8"/>
  <c r="D36" i="8"/>
  <c r="D35" i="8"/>
  <c r="D34" i="8"/>
  <c r="D33" i="8"/>
  <c r="D32" i="8"/>
  <c r="D31" i="8"/>
  <c r="D30" i="8"/>
  <c r="D29" i="8"/>
  <c r="D28" i="8"/>
  <c r="D27" i="8"/>
  <c r="D26" i="8"/>
  <c r="D25" i="8"/>
  <c r="D24" i="8"/>
  <c r="D23" i="8"/>
  <c r="D22" i="8"/>
  <c r="D21" i="8"/>
  <c r="D20" i="8"/>
  <c r="D19" i="8"/>
  <c r="D18" i="8"/>
  <c r="D17" i="8"/>
  <c r="D16" i="8"/>
  <c r="D15" i="8"/>
  <c r="D14" i="8"/>
  <c r="D13" i="8"/>
  <c r="D12" i="8"/>
  <c r="D11" i="8"/>
  <c r="D10" i="8"/>
  <c r="D9" i="8"/>
  <c r="D8" i="8"/>
  <c r="D7" i="8"/>
  <c r="D6" i="8"/>
  <c r="D5" i="8"/>
  <c r="D4" i="8"/>
  <c r="E4" i="8" s="1"/>
  <c r="F4" i="8" s="1"/>
  <c r="S67" i="7"/>
  <c r="Q67" i="7"/>
  <c r="P67" i="7"/>
  <c r="O67" i="7"/>
  <c r="N67" i="7"/>
  <c r="M67" i="7"/>
  <c r="L67" i="7"/>
  <c r="K67" i="7"/>
  <c r="J67" i="7"/>
  <c r="I67" i="7"/>
  <c r="H67" i="7"/>
  <c r="G67" i="7"/>
  <c r="F67" i="7"/>
  <c r="C66" i="7"/>
  <c r="E60" i="7"/>
  <c r="P60" i="7" s="1"/>
  <c r="E42" i="7"/>
  <c r="C38" i="7"/>
  <c r="C36" i="7"/>
  <c r="C32" i="7"/>
  <c r="C30" i="7"/>
  <c r="C28" i="7"/>
  <c r="C26" i="7"/>
  <c r="C24" i="7"/>
  <c r="C20" i="7"/>
  <c r="C18" i="7"/>
  <c r="C16" i="7"/>
  <c r="C14" i="7"/>
  <c r="C12" i="7"/>
  <c r="C10" i="7"/>
  <c r="C6" i="7"/>
  <c r="C4" i="7"/>
  <c r="J410" i="1"/>
  <c r="G404" i="1"/>
  <c r="H404" i="1" s="1"/>
  <c r="E66" i="7" s="1"/>
  <c r="L402" i="1"/>
  <c r="G402" i="1"/>
  <c r="H402" i="1" s="1"/>
  <c r="L401" i="1"/>
  <c r="G401" i="1" s="1"/>
  <c r="H401" i="1" s="1"/>
  <c r="L400" i="1"/>
  <c r="G400" i="1" s="1"/>
  <c r="H400" i="1" s="1"/>
  <c r="L399" i="1"/>
  <c r="G399" i="1"/>
  <c r="H399" i="1" s="1"/>
  <c r="L398" i="1"/>
  <c r="G398" i="1" s="1"/>
  <c r="H398" i="1"/>
  <c r="E64" i="7" s="1"/>
  <c r="Q64" i="7" s="1"/>
  <c r="L397" i="1"/>
  <c r="H397" i="1"/>
  <c r="L396" i="1"/>
  <c r="G396" i="1"/>
  <c r="F396" i="1"/>
  <c r="H396" i="1" s="1"/>
  <c r="E62" i="7" s="1"/>
  <c r="L395" i="1"/>
  <c r="H395" i="1"/>
  <c r="L394" i="1"/>
  <c r="H394" i="1"/>
  <c r="G394" i="1"/>
  <c r="L393" i="1"/>
  <c r="H393" i="1"/>
  <c r="L392" i="1"/>
  <c r="G392" i="1" s="1"/>
  <c r="H392" i="1"/>
  <c r="L391" i="1"/>
  <c r="H391" i="1"/>
  <c r="G391" i="1"/>
  <c r="L390" i="1"/>
  <c r="H390" i="1"/>
  <c r="G390" i="1"/>
  <c r="L389" i="1"/>
  <c r="H389" i="1"/>
  <c r="L388" i="1"/>
  <c r="H388" i="1"/>
  <c r="G388" i="1"/>
  <c r="L387" i="1"/>
  <c r="H387" i="1"/>
  <c r="G387" i="1"/>
  <c r="L386" i="1"/>
  <c r="G386" i="1" s="1"/>
  <c r="H386" i="1" s="1"/>
  <c r="L385" i="1"/>
  <c r="G385" i="1"/>
  <c r="H385" i="1" s="1"/>
  <c r="L384" i="1"/>
  <c r="G384" i="1"/>
  <c r="H384" i="1" s="1"/>
  <c r="E58" i="7" s="1"/>
  <c r="P58" i="7" s="1"/>
  <c r="L383" i="1"/>
  <c r="H383" i="1"/>
  <c r="L382" i="1"/>
  <c r="H382" i="1"/>
  <c r="L381" i="1"/>
  <c r="G381" i="1"/>
  <c r="H381" i="1" s="1"/>
  <c r="L380" i="1"/>
  <c r="G380" i="1" s="1"/>
  <c r="H380" i="1"/>
  <c r="L379" i="1"/>
  <c r="G379" i="1"/>
  <c r="H379" i="1" s="1"/>
  <c r="L378" i="1"/>
  <c r="G378" i="1"/>
  <c r="H378" i="1" s="1"/>
  <c r="L377" i="1"/>
  <c r="H377" i="1"/>
  <c r="L376" i="1"/>
  <c r="H376" i="1"/>
  <c r="L375" i="1"/>
  <c r="G375" i="1"/>
  <c r="H375" i="1" s="1"/>
  <c r="L374" i="1"/>
  <c r="H374" i="1"/>
  <c r="L373" i="1"/>
  <c r="G373" i="1" s="1"/>
  <c r="H373" i="1" s="1"/>
  <c r="L372" i="1"/>
  <c r="G372" i="1" s="1"/>
  <c r="H372" i="1"/>
  <c r="L371" i="1"/>
  <c r="G371" i="1" s="1"/>
  <c r="H371" i="1" s="1"/>
  <c r="L370" i="1"/>
  <c r="G370" i="1"/>
  <c r="H370" i="1" s="1"/>
  <c r="L369" i="1"/>
  <c r="G369" i="1"/>
  <c r="H369" i="1" s="1"/>
  <c r="L368" i="1"/>
  <c r="G368" i="1" s="1"/>
  <c r="H368" i="1" s="1"/>
  <c r="L367" i="1"/>
  <c r="G367" i="1"/>
  <c r="H367" i="1" s="1"/>
  <c r="L366" i="1"/>
  <c r="H366" i="1"/>
  <c r="G366" i="1"/>
  <c r="L365" i="1"/>
  <c r="G365" i="1" s="1"/>
  <c r="H365" i="1" s="1"/>
  <c r="L364" i="1"/>
  <c r="G364" i="1"/>
  <c r="H364" i="1" s="1"/>
  <c r="L363" i="1"/>
  <c r="G363" i="1" s="1"/>
  <c r="H363" i="1"/>
  <c r="L362" i="1"/>
  <c r="H362" i="1"/>
  <c r="L361" i="1"/>
  <c r="G361" i="1" s="1"/>
  <c r="H361" i="1" s="1"/>
  <c r="L360" i="1"/>
  <c r="G360" i="1" s="1"/>
  <c r="H360" i="1"/>
  <c r="L359" i="1"/>
  <c r="G359" i="1"/>
  <c r="H359" i="1" s="1"/>
  <c r="L358" i="1"/>
  <c r="G358" i="1" s="1"/>
  <c r="H358" i="1" s="1"/>
  <c r="L357" i="1"/>
  <c r="G357" i="1" s="1"/>
  <c r="H357" i="1" s="1"/>
  <c r="L356" i="1"/>
  <c r="G356" i="1"/>
  <c r="H356" i="1" s="1"/>
  <c r="L355" i="1"/>
  <c r="G355" i="1"/>
  <c r="H355" i="1" s="1"/>
  <c r="L354" i="1"/>
  <c r="G354" i="1" s="1"/>
  <c r="H354" i="1" s="1"/>
  <c r="L353" i="1"/>
  <c r="G353" i="1"/>
  <c r="H353" i="1" s="1"/>
  <c r="L352" i="1"/>
  <c r="G352" i="1" s="1"/>
  <c r="H352" i="1"/>
  <c r="L351" i="1"/>
  <c r="G351" i="1"/>
  <c r="H351" i="1" s="1"/>
  <c r="L350" i="1"/>
  <c r="H350" i="1"/>
  <c r="G350" i="1"/>
  <c r="L349" i="1"/>
  <c r="G349" i="1" s="1"/>
  <c r="H349" i="1" s="1"/>
  <c r="L348" i="1"/>
  <c r="H348" i="1"/>
  <c r="L347" i="1"/>
  <c r="G347" i="1" s="1"/>
  <c r="H347" i="1"/>
  <c r="L346" i="1"/>
  <c r="G346" i="1" s="1"/>
  <c r="H346" i="1" s="1"/>
  <c r="L345" i="1"/>
  <c r="G345" i="1"/>
  <c r="H345" i="1" s="1"/>
  <c r="L344" i="1"/>
  <c r="G344" i="1"/>
  <c r="H344" i="1" s="1"/>
  <c r="L343" i="1"/>
  <c r="G343" i="1" s="1"/>
  <c r="H343" i="1" s="1"/>
  <c r="L342" i="1"/>
  <c r="G342" i="1"/>
  <c r="H342" i="1" s="1"/>
  <c r="L341" i="1"/>
  <c r="G341" i="1" s="1"/>
  <c r="H341" i="1"/>
  <c r="L340" i="1"/>
  <c r="H340" i="1"/>
  <c r="L339" i="1"/>
  <c r="H339" i="1"/>
  <c r="L338" i="1"/>
  <c r="G338" i="1"/>
  <c r="H338" i="1" s="1"/>
  <c r="L337" i="1"/>
  <c r="G337" i="1" s="1"/>
  <c r="H337" i="1" s="1"/>
  <c r="L336" i="1"/>
  <c r="G336" i="1" s="1"/>
  <c r="H336" i="1"/>
  <c r="L335" i="1"/>
  <c r="G335" i="1" s="1"/>
  <c r="H335" i="1" s="1"/>
  <c r="L334" i="1"/>
  <c r="G334" i="1"/>
  <c r="H334" i="1" s="1"/>
  <c r="L333" i="1"/>
  <c r="G333" i="1"/>
  <c r="H333" i="1" s="1"/>
  <c r="L332" i="1"/>
  <c r="G332" i="1" s="1"/>
  <c r="H332" i="1" s="1"/>
  <c r="L331" i="1"/>
  <c r="G331" i="1"/>
  <c r="H331" i="1" s="1"/>
  <c r="L330" i="1"/>
  <c r="G330" i="1"/>
  <c r="H330" i="1" s="1"/>
  <c r="L329" i="1"/>
  <c r="G329" i="1" s="1"/>
  <c r="H329" i="1" s="1"/>
  <c r="L328" i="1"/>
  <c r="H328" i="1"/>
  <c r="G328" i="1"/>
  <c r="L327" i="1"/>
  <c r="G327" i="1" s="1"/>
  <c r="H327" i="1"/>
  <c r="L326" i="1"/>
  <c r="G326" i="1"/>
  <c r="H326" i="1" s="1"/>
  <c r="L325" i="1"/>
  <c r="G325" i="1" s="1"/>
  <c r="H325" i="1" s="1"/>
  <c r="L324" i="1"/>
  <c r="G324" i="1" s="1"/>
  <c r="H324" i="1" s="1"/>
  <c r="L323" i="1"/>
  <c r="G323" i="1"/>
  <c r="H323" i="1" s="1"/>
  <c r="L322" i="1"/>
  <c r="G322" i="1" s="1"/>
  <c r="H322" i="1"/>
  <c r="L321" i="1"/>
  <c r="G321" i="1" s="1"/>
  <c r="H321" i="1" s="1"/>
  <c r="L320" i="1"/>
  <c r="G320" i="1"/>
  <c r="H320" i="1" s="1"/>
  <c r="L319" i="1"/>
  <c r="G319" i="1" s="1"/>
  <c r="H319" i="1" s="1"/>
  <c r="L318" i="1"/>
  <c r="G318" i="1"/>
  <c r="H318" i="1" s="1"/>
  <c r="L317" i="1"/>
  <c r="G317" i="1"/>
  <c r="H317" i="1" s="1"/>
  <c r="L316" i="1"/>
  <c r="G316" i="1" s="1"/>
  <c r="H316" i="1" s="1"/>
  <c r="L315" i="1"/>
  <c r="H315" i="1"/>
  <c r="G315" i="1"/>
  <c r="L314" i="1"/>
  <c r="H314" i="1"/>
  <c r="G314" i="1"/>
  <c r="L313" i="1"/>
  <c r="G313" i="1" s="1"/>
  <c r="H313" i="1" s="1"/>
  <c r="L312" i="1"/>
  <c r="G312" i="1"/>
  <c r="H312" i="1" s="1"/>
  <c r="L311" i="1"/>
  <c r="G311" i="1" s="1"/>
  <c r="H311" i="1" s="1"/>
  <c r="L310" i="1"/>
  <c r="G310" i="1"/>
  <c r="H310" i="1" s="1"/>
  <c r="L309" i="1"/>
  <c r="G309" i="1"/>
  <c r="H309" i="1" s="1"/>
  <c r="L308" i="1"/>
  <c r="G308" i="1" s="1"/>
  <c r="H308" i="1" s="1"/>
  <c r="L307" i="1"/>
  <c r="G307" i="1"/>
  <c r="H307" i="1" s="1"/>
  <c r="L306" i="1"/>
  <c r="G306" i="1"/>
  <c r="H306" i="1" s="1"/>
  <c r="L305" i="1"/>
  <c r="G305" i="1" s="1"/>
  <c r="H305" i="1" s="1"/>
  <c r="L304" i="1"/>
  <c r="G304" i="1" s="1"/>
  <c r="H304" i="1"/>
  <c r="L303" i="1"/>
  <c r="G303" i="1" s="1"/>
  <c r="H303" i="1" s="1"/>
  <c r="L302" i="1"/>
  <c r="G302" i="1"/>
  <c r="H302" i="1" s="1"/>
  <c r="L301" i="1"/>
  <c r="H301" i="1"/>
  <c r="G301" i="1"/>
  <c r="L300" i="1"/>
  <c r="G300" i="1" s="1"/>
  <c r="H300" i="1" s="1"/>
  <c r="L299" i="1"/>
  <c r="G299" i="1"/>
  <c r="H299" i="1" s="1"/>
  <c r="L298" i="1"/>
  <c r="H298" i="1"/>
  <c r="G298" i="1"/>
  <c r="L297" i="1"/>
  <c r="G297" i="1" s="1"/>
  <c r="H297" i="1" s="1"/>
  <c r="L296" i="1"/>
  <c r="H296" i="1"/>
  <c r="G296" i="1"/>
  <c r="L293" i="1"/>
  <c r="G293" i="1" s="1"/>
  <c r="H293" i="1"/>
  <c r="L292" i="1"/>
  <c r="G292" i="1"/>
  <c r="H292" i="1" s="1"/>
  <c r="L291" i="1"/>
  <c r="G291" i="1"/>
  <c r="H291" i="1" s="1"/>
  <c r="L290" i="1"/>
  <c r="G290" i="1" s="1"/>
  <c r="H290" i="1" s="1"/>
  <c r="L289" i="1"/>
  <c r="L288" i="1"/>
  <c r="G288" i="1"/>
  <c r="H288" i="1" s="1"/>
  <c r="L287" i="1"/>
  <c r="G287" i="1" s="1"/>
  <c r="H287" i="1"/>
  <c r="L286" i="1"/>
  <c r="G286" i="1"/>
  <c r="H286" i="1" s="1"/>
  <c r="L285" i="1"/>
  <c r="H285" i="1"/>
  <c r="G285" i="1"/>
  <c r="L284" i="1"/>
  <c r="G284" i="1" s="1"/>
  <c r="H284" i="1" s="1"/>
  <c r="L283" i="1"/>
  <c r="H283" i="1"/>
  <c r="L282" i="1"/>
  <c r="G282" i="1" s="1"/>
  <c r="H282" i="1"/>
  <c r="L281" i="1"/>
  <c r="G281" i="1" s="1"/>
  <c r="H281" i="1" s="1"/>
  <c r="L280" i="1"/>
  <c r="G280" i="1"/>
  <c r="H280" i="1" s="1"/>
  <c r="L279" i="1"/>
  <c r="G279" i="1"/>
  <c r="H279" i="1" s="1"/>
  <c r="L278" i="1"/>
  <c r="H278" i="1"/>
  <c r="G278" i="1"/>
  <c r="L277" i="1"/>
  <c r="G277" i="1"/>
  <c r="H277" i="1" s="1"/>
  <c r="L276" i="1"/>
  <c r="G276" i="1" s="1"/>
  <c r="H276" i="1"/>
  <c r="L275" i="1"/>
  <c r="G275" i="1"/>
  <c r="H275" i="1" s="1"/>
  <c r="L274" i="1"/>
  <c r="G274" i="1"/>
  <c r="H274" i="1" s="1"/>
  <c r="L273" i="1"/>
  <c r="H273" i="1"/>
  <c r="L272" i="1"/>
  <c r="G272" i="1"/>
  <c r="H272" i="1" s="1"/>
  <c r="L271" i="1"/>
  <c r="H271" i="1"/>
  <c r="L270" i="1"/>
  <c r="G270" i="1" s="1"/>
  <c r="H270" i="1"/>
  <c r="L269" i="1"/>
  <c r="G269" i="1"/>
  <c r="H269" i="1" s="1"/>
  <c r="L268" i="1"/>
  <c r="G268" i="1" s="1"/>
  <c r="H268" i="1" s="1"/>
  <c r="L267" i="1"/>
  <c r="G267" i="1" s="1"/>
  <c r="H267" i="1" s="1"/>
  <c r="L266" i="1"/>
  <c r="G266" i="1"/>
  <c r="H266" i="1" s="1"/>
  <c r="L265" i="1"/>
  <c r="G265" i="1" s="1"/>
  <c r="H265" i="1"/>
  <c r="L264" i="1"/>
  <c r="H264" i="1"/>
  <c r="G264" i="1"/>
  <c r="L263" i="1"/>
  <c r="G263" i="1"/>
  <c r="H263" i="1" s="1"/>
  <c r="L262" i="1"/>
  <c r="G262" i="1" s="1"/>
  <c r="H262" i="1" s="1"/>
  <c r="L261" i="1"/>
  <c r="G261" i="1"/>
  <c r="H261" i="1" s="1"/>
  <c r="L260" i="1"/>
  <c r="H260" i="1"/>
  <c r="L259" i="1"/>
  <c r="H259" i="1"/>
  <c r="L258" i="1"/>
  <c r="G258" i="1" s="1"/>
  <c r="H258" i="1" s="1"/>
  <c r="L257" i="1"/>
  <c r="G257" i="1"/>
  <c r="H257" i="1" s="1"/>
  <c r="L256" i="1"/>
  <c r="G256" i="1" s="1"/>
  <c r="H256" i="1"/>
  <c r="L255" i="1"/>
  <c r="G255" i="1"/>
  <c r="H255" i="1" s="1"/>
  <c r="L254" i="1"/>
  <c r="H254" i="1"/>
  <c r="L252" i="1"/>
  <c r="H252" i="1"/>
  <c r="L250" i="1"/>
  <c r="H250" i="1"/>
  <c r="L246" i="1"/>
  <c r="G246" i="1" s="1"/>
  <c r="H246" i="1"/>
  <c r="L241" i="1"/>
  <c r="H241" i="1"/>
  <c r="L240" i="1"/>
  <c r="H240" i="1"/>
  <c r="L239" i="1"/>
  <c r="G239" i="1"/>
  <c r="H239" i="1" s="1"/>
  <c r="L237" i="1"/>
  <c r="G237" i="1" s="1"/>
  <c r="H237" i="1" s="1"/>
  <c r="L231" i="1"/>
  <c r="G231" i="1"/>
  <c r="H231" i="1" s="1"/>
  <c r="L230" i="1"/>
  <c r="G230" i="1" s="1"/>
  <c r="H230" i="1"/>
  <c r="L229" i="1"/>
  <c r="G229" i="1"/>
  <c r="H229" i="1" s="1"/>
  <c r="L228" i="1"/>
  <c r="G228" i="1"/>
  <c r="H228" i="1" s="1"/>
  <c r="L227" i="1"/>
  <c r="G227" i="1" s="1"/>
  <c r="H227" i="1" s="1"/>
  <c r="L226" i="1"/>
  <c r="H226" i="1"/>
  <c r="G226" i="1"/>
  <c r="L225" i="1"/>
  <c r="H225" i="1"/>
  <c r="L224" i="1"/>
  <c r="G224" i="1" s="1"/>
  <c r="H224" i="1" s="1"/>
  <c r="L223" i="1"/>
  <c r="H223" i="1"/>
  <c r="G223" i="1"/>
  <c r="L221" i="1"/>
  <c r="G221" i="1"/>
  <c r="H221" i="1" s="1"/>
  <c r="L220" i="1"/>
  <c r="G220" i="1" s="1"/>
  <c r="H220" i="1"/>
  <c r="L219" i="1"/>
  <c r="G219" i="1" s="1"/>
  <c r="H219" i="1" s="1"/>
  <c r="L218" i="1"/>
  <c r="G218" i="1"/>
  <c r="H218" i="1" s="1"/>
  <c r="L217" i="1"/>
  <c r="G217" i="1"/>
  <c r="H217" i="1" s="1"/>
  <c r="L216" i="1"/>
  <c r="G216" i="1"/>
  <c r="H216" i="1" s="1"/>
  <c r="L215" i="1"/>
  <c r="G215" i="1"/>
  <c r="H215" i="1" s="1"/>
  <c r="L214" i="1"/>
  <c r="G214" i="1" s="1"/>
  <c r="H214" i="1"/>
  <c r="L213" i="1"/>
  <c r="G213" i="1"/>
  <c r="H213" i="1" s="1"/>
  <c r="L212" i="1"/>
  <c r="G212" i="1"/>
  <c r="H212" i="1" s="1"/>
  <c r="L211" i="1"/>
  <c r="G211" i="1" s="1"/>
  <c r="H211" i="1" s="1"/>
  <c r="L209" i="1"/>
  <c r="G209" i="1" s="1"/>
  <c r="H209" i="1"/>
  <c r="L208" i="1"/>
  <c r="G208" i="1"/>
  <c r="H208" i="1" s="1"/>
  <c r="L207" i="1"/>
  <c r="G207" i="1"/>
  <c r="H207" i="1" s="1"/>
  <c r="L206" i="1"/>
  <c r="G206" i="1" s="1"/>
  <c r="H206" i="1" s="1"/>
  <c r="L205" i="1"/>
  <c r="H205" i="1"/>
  <c r="G205" i="1"/>
  <c r="L204" i="1"/>
  <c r="G204" i="1"/>
  <c r="H204" i="1" s="1"/>
  <c r="L203" i="1"/>
  <c r="G203" i="1" s="1"/>
  <c r="H203" i="1" s="1"/>
  <c r="L202" i="1"/>
  <c r="G202" i="1" s="1"/>
  <c r="H202" i="1" s="1"/>
  <c r="L201" i="1"/>
  <c r="G201" i="1" s="1"/>
  <c r="H201" i="1"/>
  <c r="L200" i="1"/>
  <c r="G200" i="1"/>
  <c r="H200" i="1" s="1"/>
  <c r="L199" i="1"/>
  <c r="G199" i="1" s="1"/>
  <c r="H199" i="1" s="1"/>
  <c r="L198" i="1"/>
  <c r="G198" i="1" s="1"/>
  <c r="H198" i="1" s="1"/>
  <c r="L197" i="1"/>
  <c r="G197" i="1"/>
  <c r="H197" i="1" s="1"/>
  <c r="L196" i="1"/>
  <c r="H196" i="1"/>
  <c r="L195" i="1"/>
  <c r="G195" i="1" s="1"/>
  <c r="H195" i="1" s="1"/>
  <c r="L194" i="1"/>
  <c r="H194" i="1"/>
  <c r="G194" i="1"/>
  <c r="L193" i="1"/>
  <c r="G193" i="1"/>
  <c r="H193" i="1" s="1"/>
  <c r="L189" i="1"/>
  <c r="H189" i="1"/>
  <c r="G189" i="1"/>
  <c r="L188" i="1"/>
  <c r="G188" i="1" s="1"/>
  <c r="H188" i="1" s="1"/>
  <c r="L187" i="1"/>
  <c r="H187" i="1"/>
  <c r="G187" i="1"/>
  <c r="L186" i="1"/>
  <c r="G186" i="1"/>
  <c r="H186" i="1" s="1"/>
  <c r="L185" i="1"/>
  <c r="G185" i="1"/>
  <c r="H185" i="1" s="1"/>
  <c r="L184" i="1"/>
  <c r="H184" i="1"/>
  <c r="G184" i="1"/>
  <c r="L183" i="1"/>
  <c r="G183" i="1" s="1"/>
  <c r="H183" i="1"/>
  <c r="L182" i="1"/>
  <c r="G182" i="1"/>
  <c r="H182" i="1" s="1"/>
  <c r="L181" i="1"/>
  <c r="G181" i="1" s="1"/>
  <c r="H181" i="1" s="1"/>
  <c r="L180" i="1"/>
  <c r="G180" i="1" s="1"/>
  <c r="H180" i="1" s="1"/>
  <c r="L179" i="1"/>
  <c r="G179" i="1"/>
  <c r="H179" i="1" s="1"/>
  <c r="L178" i="1"/>
  <c r="H178" i="1"/>
  <c r="L177" i="1"/>
  <c r="G177" i="1" s="1"/>
  <c r="H177" i="1" s="1"/>
  <c r="L176" i="1"/>
  <c r="H176" i="1"/>
  <c r="L175" i="1"/>
  <c r="G175" i="1"/>
  <c r="H175" i="1" s="1"/>
  <c r="L174" i="1"/>
  <c r="G174" i="1" s="1"/>
  <c r="H174" i="1" s="1"/>
  <c r="L173" i="1"/>
  <c r="G173" i="1"/>
  <c r="H173" i="1" s="1"/>
  <c r="L172" i="1"/>
  <c r="G172" i="1"/>
  <c r="H172" i="1" s="1"/>
  <c r="L171" i="1"/>
  <c r="G171" i="1"/>
  <c r="H171" i="1" s="1"/>
  <c r="L170" i="1"/>
  <c r="G170" i="1" s="1"/>
  <c r="H170" i="1" s="1"/>
  <c r="L169" i="1"/>
  <c r="G169" i="1" s="1"/>
  <c r="H169" i="1"/>
  <c r="L168" i="1"/>
  <c r="G168" i="1"/>
  <c r="H168" i="1" s="1"/>
  <c r="L167" i="1"/>
  <c r="H167" i="1"/>
  <c r="L166" i="1"/>
  <c r="H166" i="1"/>
  <c r="L165" i="1"/>
  <c r="G165" i="1" s="1"/>
  <c r="H165" i="1" s="1"/>
  <c r="L164" i="1"/>
  <c r="H164" i="1"/>
  <c r="L163" i="1"/>
  <c r="H163" i="1"/>
  <c r="G163" i="1"/>
  <c r="L162" i="1"/>
  <c r="H162" i="1"/>
  <c r="L161" i="1"/>
  <c r="G161" i="1"/>
  <c r="H161" i="1" s="1"/>
  <c r="L160" i="1"/>
  <c r="G160" i="1" s="1"/>
  <c r="H160" i="1" s="1"/>
  <c r="L159" i="1"/>
  <c r="G159" i="1" s="1"/>
  <c r="H159" i="1" s="1"/>
  <c r="L158" i="1"/>
  <c r="G158" i="1"/>
  <c r="H158" i="1" s="1"/>
  <c r="L157" i="1"/>
  <c r="G157" i="1" s="1"/>
  <c r="H157" i="1"/>
  <c r="L156" i="1"/>
  <c r="G156" i="1"/>
  <c r="H156" i="1" s="1"/>
  <c r="L155" i="1"/>
  <c r="H155" i="1"/>
  <c r="G155" i="1"/>
  <c r="L154" i="1"/>
  <c r="G154" i="1" s="1"/>
  <c r="H154" i="1" s="1"/>
  <c r="L153" i="1"/>
  <c r="G153" i="1"/>
  <c r="H153" i="1" s="1"/>
  <c r="L152" i="1"/>
  <c r="G152" i="1" s="1"/>
  <c r="H152" i="1" s="1"/>
  <c r="L151" i="1"/>
  <c r="G151" i="1"/>
  <c r="H151" i="1" s="1"/>
  <c r="L150" i="1"/>
  <c r="G150" i="1"/>
  <c r="H150" i="1" s="1"/>
  <c r="L149" i="1"/>
  <c r="H149" i="1"/>
  <c r="G149" i="1"/>
  <c r="L148" i="1"/>
  <c r="G148" i="1"/>
  <c r="H148" i="1" s="1"/>
  <c r="L147" i="1"/>
  <c r="G147" i="1" s="1"/>
  <c r="H147" i="1"/>
  <c r="L146" i="1"/>
  <c r="H146" i="1"/>
  <c r="L145" i="1"/>
  <c r="G145" i="1"/>
  <c r="H145" i="1" s="1"/>
  <c r="L144" i="1"/>
  <c r="G144" i="1" s="1"/>
  <c r="H144" i="1" s="1"/>
  <c r="L143" i="1"/>
  <c r="H143" i="1"/>
  <c r="L142" i="1"/>
  <c r="G142" i="1"/>
  <c r="H142" i="1" s="1"/>
  <c r="L141" i="1"/>
  <c r="G141" i="1" s="1"/>
  <c r="H141" i="1" s="1"/>
  <c r="L140" i="1"/>
  <c r="H140" i="1"/>
  <c r="L139" i="1"/>
  <c r="G139" i="1"/>
  <c r="H139" i="1" s="1"/>
  <c r="L138" i="1"/>
  <c r="H138" i="1"/>
  <c r="L137" i="1"/>
  <c r="H137" i="1"/>
  <c r="L136" i="1"/>
  <c r="G136" i="1"/>
  <c r="H136" i="1" s="1"/>
  <c r="L135" i="1"/>
  <c r="G135" i="1"/>
  <c r="H135" i="1" s="1"/>
  <c r="L134" i="1"/>
  <c r="H134" i="1"/>
  <c r="L133" i="1"/>
  <c r="G133" i="1"/>
  <c r="H133" i="1" s="1"/>
  <c r="L132" i="1"/>
  <c r="G132" i="1"/>
  <c r="H132" i="1" s="1"/>
  <c r="L131" i="1"/>
  <c r="H131" i="1"/>
  <c r="G131" i="1"/>
  <c r="L130" i="1"/>
  <c r="G130" i="1"/>
  <c r="H130" i="1" s="1"/>
  <c r="L129" i="1"/>
  <c r="H129" i="1"/>
  <c r="L128" i="1"/>
  <c r="H128" i="1"/>
  <c r="G128" i="1"/>
  <c r="L127" i="1"/>
  <c r="H127" i="1"/>
  <c r="L126" i="1"/>
  <c r="G126" i="1"/>
  <c r="H126" i="1" s="1"/>
  <c r="L125" i="1"/>
  <c r="H125" i="1"/>
  <c r="L124" i="1"/>
  <c r="G124" i="1"/>
  <c r="H124" i="1" s="1"/>
  <c r="L123" i="1"/>
  <c r="H123" i="1"/>
  <c r="L122" i="1"/>
  <c r="G122" i="1" s="1"/>
  <c r="H122" i="1" s="1"/>
  <c r="L121" i="1"/>
  <c r="G121" i="1"/>
  <c r="H121" i="1" s="1"/>
  <c r="L120" i="1"/>
  <c r="G120" i="1"/>
  <c r="H120" i="1" s="1"/>
  <c r="L119" i="1"/>
  <c r="H119" i="1"/>
  <c r="L118" i="1"/>
  <c r="H118" i="1"/>
  <c r="L117" i="1"/>
  <c r="G117" i="1"/>
  <c r="H117" i="1" s="1"/>
  <c r="L116" i="1"/>
  <c r="G116" i="1" s="1"/>
  <c r="H116" i="1" s="1"/>
  <c r="L115" i="1"/>
  <c r="G115" i="1"/>
  <c r="H115" i="1" s="1"/>
  <c r="L114" i="1"/>
  <c r="G114" i="1"/>
  <c r="H114" i="1" s="1"/>
  <c r="L113" i="1"/>
  <c r="G113" i="1"/>
  <c r="H113" i="1" s="1"/>
  <c r="L112" i="1"/>
  <c r="H112" i="1"/>
  <c r="L111" i="1"/>
  <c r="G111" i="1"/>
  <c r="H111" i="1" s="1"/>
  <c r="L110" i="1"/>
  <c r="G110" i="1"/>
  <c r="H110" i="1" s="1"/>
  <c r="L109" i="1"/>
  <c r="G109" i="1"/>
  <c r="H109" i="1" s="1"/>
  <c r="L108" i="1"/>
  <c r="H108" i="1"/>
  <c r="L107" i="1"/>
  <c r="G107" i="1"/>
  <c r="H107" i="1" s="1"/>
  <c r="L106" i="1"/>
  <c r="H106" i="1"/>
  <c r="L105" i="1"/>
  <c r="H105" i="1"/>
  <c r="L104" i="1"/>
  <c r="G104" i="1" s="1"/>
  <c r="H104" i="1" s="1"/>
  <c r="L103" i="1"/>
  <c r="G103" i="1"/>
  <c r="H103" i="1" s="1"/>
  <c r="L102" i="1"/>
  <c r="H102" i="1"/>
  <c r="L101" i="1"/>
  <c r="G101" i="1" s="1"/>
  <c r="H101" i="1" s="1"/>
  <c r="L100" i="1"/>
  <c r="G100" i="1"/>
  <c r="H100" i="1" s="1"/>
  <c r="L99" i="1"/>
  <c r="H99" i="1"/>
  <c r="L98" i="1"/>
  <c r="G98" i="1" s="1"/>
  <c r="H98" i="1" s="1"/>
  <c r="L97" i="1"/>
  <c r="G97" i="1"/>
  <c r="H97" i="1" s="1"/>
  <c r="L96" i="1"/>
  <c r="H96" i="1"/>
  <c r="L95" i="1"/>
  <c r="H95" i="1"/>
  <c r="L94" i="1"/>
  <c r="G94" i="1"/>
  <c r="L93" i="1"/>
  <c r="G93" i="1"/>
  <c r="H93" i="1" s="1"/>
  <c r="L92" i="1"/>
  <c r="H92" i="1"/>
  <c r="L91" i="1"/>
  <c r="H91" i="1"/>
  <c r="J90" i="1"/>
  <c r="L90" i="1" s="1"/>
  <c r="G90" i="1"/>
  <c r="H90" i="1" s="1"/>
  <c r="L89" i="1"/>
  <c r="G89" i="1"/>
  <c r="H89" i="1" s="1"/>
  <c r="L88" i="1"/>
  <c r="H88" i="1"/>
  <c r="L87" i="1"/>
  <c r="G87" i="1"/>
  <c r="H87" i="1" s="1"/>
  <c r="L86" i="1"/>
  <c r="G86" i="1"/>
  <c r="H86" i="1" s="1"/>
  <c r="L85" i="1"/>
  <c r="H85" i="1"/>
  <c r="L84" i="1"/>
  <c r="H84" i="1"/>
  <c r="G84" i="1"/>
  <c r="L83" i="1"/>
  <c r="G83" i="1"/>
  <c r="H83" i="1" s="1"/>
  <c r="L82" i="1"/>
  <c r="G82" i="1"/>
  <c r="H82" i="1" s="1"/>
  <c r="L81" i="1"/>
  <c r="H81" i="1"/>
  <c r="L80" i="1"/>
  <c r="G80" i="1"/>
  <c r="H80" i="1" s="1"/>
  <c r="L79" i="1"/>
  <c r="G79" i="1"/>
  <c r="H79" i="1" s="1"/>
  <c r="L78" i="1"/>
  <c r="H78" i="1"/>
  <c r="L77" i="1"/>
  <c r="H77" i="1"/>
  <c r="L76" i="1"/>
  <c r="G76" i="1"/>
  <c r="H76" i="1" s="1"/>
  <c r="L75" i="1"/>
  <c r="H75" i="1"/>
  <c r="L74" i="1"/>
  <c r="G74" i="1" s="1"/>
  <c r="H74" i="1" s="1"/>
  <c r="L73" i="1"/>
  <c r="G73" i="1"/>
  <c r="H73" i="1" s="1"/>
  <c r="E26" i="7" s="1"/>
  <c r="L72" i="1"/>
  <c r="H72" i="1"/>
  <c r="L71" i="1"/>
  <c r="H71" i="1"/>
  <c r="L70" i="1"/>
  <c r="G70" i="1"/>
  <c r="H70" i="1" s="1"/>
  <c r="L69" i="1"/>
  <c r="H69" i="1"/>
  <c r="E24" i="7" s="1"/>
  <c r="N24" i="7" s="1"/>
  <c r="G69" i="1"/>
  <c r="L68" i="1"/>
  <c r="H68" i="1"/>
  <c r="L67" i="1"/>
  <c r="H67" i="1"/>
  <c r="L66" i="1"/>
  <c r="G66" i="1"/>
  <c r="H66" i="1" s="1"/>
  <c r="L65" i="1"/>
  <c r="G65" i="1" s="1"/>
  <c r="H65" i="1" s="1"/>
  <c r="L64" i="1"/>
  <c r="G64" i="1"/>
  <c r="H64" i="1" s="1"/>
  <c r="L63" i="1"/>
  <c r="G63" i="1"/>
  <c r="H63" i="1" s="1"/>
  <c r="L62" i="1"/>
  <c r="G62" i="1" s="1"/>
  <c r="H62" i="1" s="1"/>
  <c r="L61" i="1"/>
  <c r="H61" i="1"/>
  <c r="L60" i="1"/>
  <c r="H60" i="1"/>
  <c r="L59" i="1"/>
  <c r="G59" i="1" s="1"/>
  <c r="H59" i="1"/>
  <c r="L58" i="1"/>
  <c r="H58" i="1"/>
  <c r="L57" i="1"/>
  <c r="G57" i="1"/>
  <c r="H57" i="1" s="1"/>
  <c r="L56" i="1"/>
  <c r="H56" i="1"/>
  <c r="L55" i="1"/>
  <c r="G55" i="1"/>
  <c r="H55" i="1" s="1"/>
  <c r="E20" i="7" s="1"/>
  <c r="L54" i="1"/>
  <c r="H54" i="1"/>
  <c r="L53" i="1"/>
  <c r="H53" i="1"/>
  <c r="L52" i="1"/>
  <c r="G52" i="1" s="1"/>
  <c r="F52" i="1"/>
  <c r="L51" i="1"/>
  <c r="G51" i="1"/>
  <c r="F51" i="1"/>
  <c r="H51" i="1" s="1"/>
  <c r="L50" i="1"/>
  <c r="G50" i="1" s="1"/>
  <c r="L49" i="1"/>
  <c r="G49" i="1"/>
  <c r="H49" i="1" s="1"/>
  <c r="L48" i="1"/>
  <c r="G48" i="1" s="1"/>
  <c r="H48" i="1" s="1"/>
  <c r="F48" i="1"/>
  <c r="L47" i="1"/>
  <c r="G47" i="1"/>
  <c r="F47" i="1"/>
  <c r="H47" i="1" s="1"/>
  <c r="L46" i="1"/>
  <c r="G46" i="1" s="1"/>
  <c r="L45" i="1"/>
  <c r="G45" i="1"/>
  <c r="L44" i="1"/>
  <c r="G44" i="1" s="1"/>
  <c r="H44" i="1"/>
  <c r="L43" i="1"/>
  <c r="G43" i="1"/>
  <c r="L42" i="1"/>
  <c r="H42" i="1"/>
  <c r="L41" i="1"/>
  <c r="G41" i="1"/>
  <c r="F41" i="1"/>
  <c r="H41" i="1" s="1"/>
  <c r="L40" i="1"/>
  <c r="H40" i="1"/>
  <c r="G40" i="1"/>
  <c r="F40" i="1"/>
  <c r="L39" i="1"/>
  <c r="G39" i="1"/>
  <c r="F39" i="1"/>
  <c r="H39" i="1" s="1"/>
  <c r="L38" i="1"/>
  <c r="G38" i="1"/>
  <c r="L37" i="1"/>
  <c r="G37" i="1"/>
  <c r="L36" i="1"/>
  <c r="G36" i="1"/>
  <c r="L35" i="1"/>
  <c r="H35" i="1"/>
  <c r="L34" i="1"/>
  <c r="H34" i="1"/>
  <c r="L33" i="1"/>
  <c r="G33" i="1"/>
  <c r="L32" i="1"/>
  <c r="H32" i="1"/>
  <c r="L31" i="1"/>
  <c r="G31" i="1"/>
  <c r="F31" i="1"/>
  <c r="H31" i="1" s="1"/>
  <c r="L30" i="1"/>
  <c r="G30" i="1" s="1"/>
  <c r="L29" i="1"/>
  <c r="H29" i="1"/>
  <c r="L28" i="1"/>
  <c r="G28" i="1"/>
  <c r="L27" i="1"/>
  <c r="G27" i="1"/>
  <c r="L26" i="1"/>
  <c r="H26" i="1"/>
  <c r="L25" i="1"/>
  <c r="H25" i="1"/>
  <c r="L24" i="1"/>
  <c r="G24" i="1"/>
  <c r="H24" i="1" s="1"/>
  <c r="L23" i="1"/>
  <c r="G23" i="1"/>
  <c r="H23" i="1" s="1"/>
  <c r="L22" i="1"/>
  <c r="G22" i="1" s="1"/>
  <c r="H22" i="1"/>
  <c r="L21" i="1"/>
  <c r="G21" i="1"/>
  <c r="H21" i="1" s="1"/>
  <c r="L20" i="1"/>
  <c r="G20" i="1"/>
  <c r="F20" i="1"/>
  <c r="H20" i="1" s="1"/>
  <c r="L19" i="1"/>
  <c r="G19" i="1"/>
  <c r="H19" i="1" s="1"/>
  <c r="L18" i="1"/>
  <c r="G18" i="1"/>
  <c r="H18" i="1" s="1"/>
  <c r="L17" i="1"/>
  <c r="L16" i="1"/>
  <c r="G16" i="1" s="1"/>
  <c r="F16" i="1"/>
  <c r="H16" i="1" s="1"/>
  <c r="L15" i="1"/>
  <c r="G15" i="1"/>
  <c r="F15" i="1"/>
  <c r="H15" i="1" s="1"/>
  <c r="E14" i="7" s="1"/>
  <c r="L14" i="1"/>
  <c r="L13" i="1"/>
  <c r="L12" i="1"/>
  <c r="G12" i="1"/>
  <c r="F12" i="1"/>
  <c r="H12" i="1" s="1"/>
  <c r="E12" i="7" s="1"/>
  <c r="L11" i="1"/>
  <c r="L10" i="1"/>
  <c r="G10" i="1" s="1"/>
  <c r="H10" i="1"/>
  <c r="F10" i="1"/>
  <c r="F14" i="7" l="1"/>
  <c r="E38" i="7"/>
  <c r="E36" i="7"/>
  <c r="E238" i="4"/>
  <c r="E239" i="4" s="1"/>
  <c r="J248" i="1" s="1"/>
  <c r="L248" i="1" s="1"/>
  <c r="G248" i="1" s="1"/>
  <c r="H248" i="1" s="1"/>
  <c r="F12" i="7"/>
  <c r="E28" i="7"/>
  <c r="E32" i="7"/>
  <c r="E899" i="4"/>
  <c r="E900" i="4"/>
  <c r="E901" i="4" s="1"/>
  <c r="E56" i="7"/>
  <c r="P62" i="7"/>
  <c r="O62" i="7"/>
  <c r="Q62" i="7"/>
  <c r="E99" i="4"/>
  <c r="E100" i="4" s="1"/>
  <c r="E98" i="4"/>
  <c r="E204" i="4"/>
  <c r="E205" i="4" s="1"/>
  <c r="J249" i="1" s="1"/>
  <c r="L249" i="1" s="1"/>
  <c r="G249" i="1" s="1"/>
  <c r="H249" i="1" s="1"/>
  <c r="E596" i="4"/>
  <c r="E595" i="4"/>
  <c r="H50" i="1"/>
  <c r="H52" i="1"/>
  <c r="E383" i="4"/>
  <c r="E382" i="4"/>
  <c r="O99" i="6"/>
  <c r="P99" i="6" s="1"/>
  <c r="N99" i="6"/>
  <c r="O118" i="6"/>
  <c r="P118" i="6" s="1"/>
  <c r="N118" i="6"/>
  <c r="P26" i="7"/>
  <c r="E22" i="7"/>
  <c r="E66" i="4"/>
  <c r="E309" i="4"/>
  <c r="E136" i="4"/>
  <c r="E137" i="4" s="1"/>
  <c r="J245" i="1" s="1"/>
  <c r="L245" i="1" s="1"/>
  <c r="G245" i="1" s="1"/>
  <c r="H245" i="1" s="1"/>
  <c r="E308" i="4"/>
  <c r="E307" i="4"/>
  <c r="M20" i="7"/>
  <c r="L20" i="7"/>
  <c r="K20" i="7"/>
  <c r="J20" i="7"/>
  <c r="E31" i="4"/>
  <c r="E32" i="4" s="1"/>
  <c r="E30" i="4"/>
  <c r="O146" i="6"/>
  <c r="P146" i="6" s="1"/>
  <c r="N146" i="6"/>
  <c r="E10" i="7"/>
  <c r="E168" i="4"/>
  <c r="E169" i="4" s="1"/>
  <c r="E167" i="4"/>
  <c r="E343" i="4"/>
  <c r="E344" i="4"/>
  <c r="O83" i="6"/>
  <c r="P83" i="6" s="1"/>
  <c r="N83" i="6"/>
  <c r="M24" i="7"/>
  <c r="L24" i="7"/>
  <c r="K24" i="7"/>
  <c r="N58" i="7"/>
  <c r="O58" i="7"/>
  <c r="X15" i="3"/>
  <c r="W15" i="3"/>
  <c r="K66" i="7"/>
  <c r="Q66" i="7"/>
  <c r="I66" i="7"/>
  <c r="G66" i="7"/>
  <c r="P66" i="7"/>
  <c r="F66" i="7"/>
  <c r="O66" i="7"/>
  <c r="N66" i="7"/>
  <c r="J66" i="7"/>
  <c r="H66" i="7"/>
  <c r="M66" i="7"/>
  <c r="L66" i="7"/>
  <c r="Q58" i="7"/>
  <c r="E417" i="4"/>
  <c r="E418" i="4" s="1"/>
  <c r="E416" i="4"/>
  <c r="E34" i="7"/>
  <c r="E40" i="7"/>
  <c r="E54" i="7"/>
  <c r="Q26" i="7"/>
  <c r="E489" i="4"/>
  <c r="E490" i="4" s="1"/>
  <c r="E488" i="4"/>
  <c r="O120" i="6"/>
  <c r="P120" i="6" s="1"/>
  <c r="N120" i="6"/>
  <c r="B103" i="5"/>
  <c r="I32" i="5" s="1"/>
  <c r="M28" i="5" s="1"/>
  <c r="Q60" i="7"/>
  <c r="E5" i="8"/>
  <c r="F5" i="8" s="1"/>
  <c r="E937" i="4"/>
  <c r="O38" i="6"/>
  <c r="P38" i="6" s="1"/>
  <c r="O48" i="6"/>
  <c r="P48" i="6" s="1"/>
  <c r="N48" i="6"/>
  <c r="E115" i="3"/>
  <c r="W57" i="3" s="1"/>
  <c r="X96" i="3"/>
  <c r="X97" i="3" s="1"/>
  <c r="F28" i="1" s="1"/>
  <c r="H28" i="1" s="1"/>
  <c r="V105" i="3"/>
  <c r="Q42" i="7"/>
  <c r="P42" i="7"/>
  <c r="O42" i="7"/>
  <c r="N42" i="7"/>
  <c r="M42" i="7"/>
  <c r="I374" i="4"/>
  <c r="E379" i="4" s="1"/>
  <c r="N219" i="6"/>
  <c r="O219" i="6"/>
  <c r="P219" i="6" s="1"/>
  <c r="E863" i="4"/>
  <c r="E864" i="4" s="1"/>
  <c r="E862" i="4"/>
  <c r="E345" i="4"/>
  <c r="E597" i="4"/>
  <c r="O243" i="6"/>
  <c r="P243" i="6" s="1"/>
  <c r="N243" i="6"/>
  <c r="E788" i="4"/>
  <c r="O52" i="6"/>
  <c r="P52" i="6" s="1"/>
  <c r="N52" i="6"/>
  <c r="O187" i="6"/>
  <c r="N187" i="6"/>
  <c r="E65" i="4"/>
  <c r="E64" i="4"/>
  <c r="N185" i="6"/>
  <c r="E527" i="4"/>
  <c r="E528" i="4" s="1"/>
  <c r="J235" i="1" s="1"/>
  <c r="L235" i="1" s="1"/>
  <c r="G235" i="1" s="1"/>
  <c r="H235" i="1" s="1"/>
  <c r="E936" i="4"/>
  <c r="E827" i="4"/>
  <c r="E828" i="4" s="1"/>
  <c r="E826" i="4"/>
  <c r="J260" i="6"/>
  <c r="P3" i="6" s="1"/>
  <c r="N63" i="6"/>
  <c r="O63" i="6"/>
  <c r="P63" i="6" s="1"/>
  <c r="W34" i="3"/>
  <c r="X34" i="3"/>
  <c r="L115" i="3"/>
  <c r="W51" i="3" s="1"/>
  <c r="E274" i="4"/>
  <c r="O23" i="6"/>
  <c r="P23" i="6" s="1"/>
  <c r="N23" i="6"/>
  <c r="N260" i="6" s="1"/>
  <c r="H260" i="6"/>
  <c r="F5" i="6" s="1"/>
  <c r="R6" i="6" s="1"/>
  <c r="S115" i="3"/>
  <c r="W64" i="3" s="1"/>
  <c r="E273" i="4"/>
  <c r="E272" i="4"/>
  <c r="E691" i="4"/>
  <c r="E692" i="4"/>
  <c r="I712" i="4"/>
  <c r="E730" i="4" s="1"/>
  <c r="I780" i="4"/>
  <c r="E785" i="4" s="1"/>
  <c r="E790" i="4" s="1"/>
  <c r="T39" i="6"/>
  <c r="N44" i="6"/>
  <c r="N49" i="6"/>
  <c r="O49" i="6"/>
  <c r="P49" i="6" s="1"/>
  <c r="O87" i="6"/>
  <c r="P87" i="6" s="1"/>
  <c r="N87" i="6"/>
  <c r="O101" i="6"/>
  <c r="P101" i="6" s="1"/>
  <c r="N101" i="6"/>
  <c r="O135" i="6"/>
  <c r="P135" i="6" s="1"/>
  <c r="N135" i="6"/>
  <c r="O230" i="6"/>
  <c r="P230" i="6" s="1"/>
  <c r="N230" i="6"/>
  <c r="O246" i="6"/>
  <c r="P246" i="6" s="1"/>
  <c r="N246" i="6"/>
  <c r="N252" i="6"/>
  <c r="X22" i="3"/>
  <c r="W22" i="3"/>
  <c r="I656" i="4"/>
  <c r="E664" i="4" s="1"/>
  <c r="H116" i="6"/>
  <c r="O144" i="6"/>
  <c r="P144" i="6" s="1"/>
  <c r="N144" i="6"/>
  <c r="E560" i="4"/>
  <c r="E561" i="4"/>
  <c r="E562" i="4" s="1"/>
  <c r="H13" i="6"/>
  <c r="O42" i="6"/>
  <c r="P42" i="6" s="1"/>
  <c r="N42" i="6"/>
  <c r="H50" i="6"/>
  <c r="N54" i="6"/>
  <c r="O54" i="6"/>
  <c r="P54" i="6" s="1"/>
  <c r="H191" i="6"/>
  <c r="O229" i="6"/>
  <c r="P229" i="6" s="1"/>
  <c r="N229" i="6"/>
  <c r="O256" i="6"/>
  <c r="P256" i="6" s="1"/>
  <c r="N256" i="6"/>
  <c r="X32" i="3"/>
  <c r="W32" i="3"/>
  <c r="O19" i="6"/>
  <c r="P19" i="6" s="1"/>
  <c r="P260" i="6" s="1"/>
  <c r="P5" i="6" s="1"/>
  <c r="N19" i="6"/>
  <c r="N22" i="6"/>
  <c r="O62" i="6"/>
  <c r="P62" i="6" s="1"/>
  <c r="N62" i="6"/>
  <c r="O70" i="6"/>
  <c r="P70" i="6" s="1"/>
  <c r="N70" i="6"/>
  <c r="N108" i="6"/>
  <c r="O125" i="6"/>
  <c r="P125" i="6" s="1"/>
  <c r="N125" i="6"/>
  <c r="N127" i="6"/>
  <c r="O127" i="6"/>
  <c r="P127" i="6" s="1"/>
  <c r="O149" i="6"/>
  <c r="P149" i="6" s="1"/>
  <c r="N149" i="6"/>
  <c r="N164" i="6"/>
  <c r="O174" i="6"/>
  <c r="P174" i="6" s="1"/>
  <c r="N174" i="6"/>
  <c r="N224" i="6"/>
  <c r="X8" i="3"/>
  <c r="W8" i="3"/>
  <c r="X18" i="3"/>
  <c r="W18" i="3"/>
  <c r="W23" i="3"/>
  <c r="D255" i="8"/>
  <c r="D263" i="8"/>
  <c r="D271" i="8"/>
  <c r="D279" i="8"/>
  <c r="D287" i="8"/>
  <c r="D295" i="8"/>
  <c r="D303" i="8"/>
  <c r="O91" i="6"/>
  <c r="P91" i="6" s="1"/>
  <c r="N91" i="6"/>
  <c r="S41" i="3"/>
  <c r="W63" i="3" s="1"/>
  <c r="X25" i="3"/>
  <c r="W25" i="3"/>
  <c r="I621" i="4"/>
  <c r="E629" i="4" s="1"/>
  <c r="H165" i="6"/>
  <c r="O173" i="6"/>
  <c r="P173" i="6" s="1"/>
  <c r="N173" i="6"/>
  <c r="O194" i="6"/>
  <c r="P194" i="6" s="1"/>
  <c r="N194" i="6"/>
  <c r="O207" i="6"/>
  <c r="P207" i="6" s="1"/>
  <c r="N207" i="6"/>
  <c r="X30" i="3"/>
  <c r="W30" i="3"/>
  <c r="B102" i="5"/>
  <c r="H32" i="5" s="1"/>
  <c r="M27" i="5" s="1"/>
  <c r="F43" i="1" s="1"/>
  <c r="H43" i="1" s="1"/>
  <c r="H35" i="6"/>
  <c r="O115" i="6"/>
  <c r="P115" i="6" s="1"/>
  <c r="N115" i="6"/>
  <c r="H142" i="6"/>
  <c r="O151" i="6"/>
  <c r="P151" i="6" s="1"/>
  <c r="N151" i="6"/>
  <c r="O176" i="6"/>
  <c r="P176" i="6" s="1"/>
  <c r="N176" i="6"/>
  <c r="O209" i="6"/>
  <c r="P209" i="6" s="1"/>
  <c r="O249" i="6"/>
  <c r="P249" i="6" s="1"/>
  <c r="N249" i="6"/>
  <c r="W7" i="3"/>
  <c r="B101" i="5"/>
  <c r="C32" i="5" s="1"/>
  <c r="M29" i="5" s="1"/>
  <c r="F46" i="1" s="1"/>
  <c r="H46" i="1" s="1"/>
  <c r="O178" i="6"/>
  <c r="P178" i="6" s="1"/>
  <c r="N178" i="6"/>
  <c r="O198" i="6"/>
  <c r="P198" i="6" s="1"/>
  <c r="N198" i="6"/>
  <c r="X14" i="3"/>
  <c r="W14" i="3"/>
  <c r="X37" i="3"/>
  <c r="W37" i="3"/>
  <c r="O129" i="6"/>
  <c r="P129" i="6" s="1"/>
  <c r="N129" i="6"/>
  <c r="O211" i="6"/>
  <c r="P211" i="6" s="1"/>
  <c r="N211" i="6"/>
  <c r="O223" i="6"/>
  <c r="P223" i="6" s="1"/>
  <c r="N223" i="6"/>
  <c r="O242" i="6"/>
  <c r="P242" i="6" s="1"/>
  <c r="N242" i="6"/>
  <c r="H41" i="3"/>
  <c r="W50" i="3" s="1"/>
  <c r="O169" i="6"/>
  <c r="P169" i="6" s="1"/>
  <c r="N169" i="6"/>
  <c r="O184" i="6"/>
  <c r="N184" i="6"/>
  <c r="O202" i="6"/>
  <c r="P202" i="6" s="1"/>
  <c r="N202" i="6"/>
  <c r="V13" i="3"/>
  <c r="V21" i="3"/>
  <c r="V29" i="3"/>
  <c r="N141" i="6"/>
  <c r="N159" i="6"/>
  <c r="N163" i="6"/>
  <c r="V12" i="3"/>
  <c r="V20" i="3"/>
  <c r="V28" i="3"/>
  <c r="V36" i="3"/>
  <c r="V11" i="3"/>
  <c r="V19" i="3"/>
  <c r="V27" i="3"/>
  <c r="E170" i="4" l="1"/>
  <c r="E171" i="4" s="1"/>
  <c r="J247" i="1" s="1"/>
  <c r="L247" i="1" s="1"/>
  <c r="G247" i="1" s="1"/>
  <c r="H247" i="1" s="1"/>
  <c r="E34" i="4"/>
  <c r="J242" i="1" s="1"/>
  <c r="L242" i="1" s="1"/>
  <c r="G242" i="1" s="1"/>
  <c r="H242" i="1" s="1"/>
  <c r="E33" i="4"/>
  <c r="E491" i="4"/>
  <c r="E492" i="4" s="1"/>
  <c r="J234" i="1" s="1"/>
  <c r="L234" i="1" s="1"/>
  <c r="G234" i="1" s="1"/>
  <c r="H234" i="1" s="1"/>
  <c r="E829" i="4"/>
  <c r="E830" i="4" s="1"/>
  <c r="E865" i="4"/>
  <c r="E866" i="4" s="1"/>
  <c r="J192" i="1" s="1"/>
  <c r="L192" i="1" s="1"/>
  <c r="G192" i="1" s="1"/>
  <c r="H192" i="1" s="1"/>
  <c r="E791" i="4"/>
  <c r="E792" i="4" s="1"/>
  <c r="E310" i="4"/>
  <c r="E311" i="4" s="1"/>
  <c r="J253" i="1" s="1"/>
  <c r="L253" i="1" s="1"/>
  <c r="G253" i="1" s="1"/>
  <c r="H253" i="1" s="1"/>
  <c r="M38" i="7"/>
  <c r="J38" i="7"/>
  <c r="I38" i="7"/>
  <c r="H38" i="7"/>
  <c r="L38" i="7"/>
  <c r="O38" i="7"/>
  <c r="N38" i="7"/>
  <c r="K38" i="7"/>
  <c r="W19" i="3"/>
  <c r="X19" i="3"/>
  <c r="E563" i="4"/>
  <c r="E564" i="4" s="1"/>
  <c r="J236" i="1" s="1"/>
  <c r="L236" i="1" s="1"/>
  <c r="G236" i="1" s="1"/>
  <c r="H236" i="1" s="1"/>
  <c r="X11" i="3"/>
  <c r="X43" i="3" s="1"/>
  <c r="W58" i="3" s="1"/>
  <c r="W11" i="3"/>
  <c r="E275" i="4"/>
  <c r="E276" i="4" s="1"/>
  <c r="J251" i="1" s="1"/>
  <c r="L251" i="1" s="1"/>
  <c r="G251" i="1" s="1"/>
  <c r="H251" i="1" s="1"/>
  <c r="P54" i="7"/>
  <c r="N54" i="7"/>
  <c r="L54" i="7"/>
  <c r="Q54" i="7"/>
  <c r="X21" i="3"/>
  <c r="W21" i="3"/>
  <c r="S66" i="7"/>
  <c r="M36" i="7"/>
  <c r="L36" i="7"/>
  <c r="K36" i="7"/>
  <c r="O36" i="7"/>
  <c r="H36" i="7"/>
  <c r="N36" i="7"/>
  <c r="J36" i="7"/>
  <c r="I36" i="7"/>
  <c r="W28" i="3"/>
  <c r="X28" i="3"/>
  <c r="X13" i="3"/>
  <c r="W13" i="3"/>
  <c r="W20" i="3"/>
  <c r="W42" i="3" s="1"/>
  <c r="W65" i="3" s="1"/>
  <c r="W66" i="3" s="1"/>
  <c r="F36" i="1" s="1"/>
  <c r="H36" i="1" s="1"/>
  <c r="X20" i="3"/>
  <c r="W12" i="3"/>
  <c r="X12" i="3"/>
  <c r="R46" i="6"/>
  <c r="T46" i="6" s="1"/>
  <c r="T6" i="6" s="1"/>
  <c r="U6" i="6" s="1"/>
  <c r="F45" i="1"/>
  <c r="H45" i="1" s="1"/>
  <c r="E419" i="4"/>
  <c r="E420" i="4" s="1"/>
  <c r="E598" i="4"/>
  <c r="E599" i="4" s="1"/>
  <c r="J238" i="1" s="1"/>
  <c r="L238" i="1" s="1"/>
  <c r="G238" i="1" s="1"/>
  <c r="H238" i="1" s="1"/>
  <c r="X27" i="3"/>
  <c r="W27" i="3"/>
  <c r="E735" i="4"/>
  <c r="E736" i="4" s="1"/>
  <c r="E734" i="4"/>
  <c r="E346" i="4"/>
  <c r="E347" i="4" s="1"/>
  <c r="E67" i="4"/>
  <c r="E68" i="4"/>
  <c r="J243" i="1" s="1"/>
  <c r="L243" i="1" s="1"/>
  <c r="G243" i="1" s="1"/>
  <c r="H243" i="1" s="1"/>
  <c r="X29" i="3"/>
  <c r="W29" i="3"/>
  <c r="W36" i="3"/>
  <c r="X36" i="3"/>
  <c r="P40" i="7"/>
  <c r="N40" i="7"/>
  <c r="M40" i="7"/>
  <c r="O40" i="7"/>
  <c r="Q40" i="7"/>
  <c r="E633" i="4"/>
  <c r="E634" i="4"/>
  <c r="E635" i="4" s="1"/>
  <c r="Q34" i="7"/>
  <c r="P34" i="7"/>
  <c r="O34" i="7"/>
  <c r="J34" i="7"/>
  <c r="N34" i="7"/>
  <c r="L34" i="7"/>
  <c r="N22" i="7"/>
  <c r="M22" i="7"/>
  <c r="K22" i="7"/>
  <c r="K69" i="7" s="1"/>
  <c r="L22" i="7"/>
  <c r="P56" i="7"/>
  <c r="N56" i="7"/>
  <c r="M56" i="7"/>
  <c r="O56" i="7"/>
  <c r="Q32" i="7"/>
  <c r="P32" i="7"/>
  <c r="L32" i="7"/>
  <c r="K32" i="7"/>
  <c r="N32" i="7"/>
  <c r="O32" i="7"/>
  <c r="M32" i="7"/>
  <c r="E939" i="4"/>
  <c r="J295" i="1" s="1"/>
  <c r="L295" i="1" s="1"/>
  <c r="G295" i="1" s="1"/>
  <c r="H295" i="1" s="1"/>
  <c r="E938" i="4"/>
  <c r="E101" i="4"/>
  <c r="E102" i="4" s="1"/>
  <c r="J244" i="1" s="1"/>
  <c r="L244" i="1" s="1"/>
  <c r="G244" i="1" s="1"/>
  <c r="H244" i="1" s="1"/>
  <c r="Y105" i="3"/>
  <c r="Y110" i="3" s="1"/>
  <c r="F37" i="1" s="1"/>
  <c r="H37" i="1" s="1"/>
  <c r="U119" i="3"/>
  <c r="X119" i="3" s="1"/>
  <c r="F94" i="1" s="1"/>
  <c r="H94" i="1" s="1"/>
  <c r="E30" i="7" s="1"/>
  <c r="X73" i="3"/>
  <c r="W52" i="3"/>
  <c r="E669" i="4"/>
  <c r="E670" i="4" s="1"/>
  <c r="E668" i="4"/>
  <c r="E6" i="8"/>
  <c r="E384" i="4"/>
  <c r="F10" i="7"/>
  <c r="E902" i="4"/>
  <c r="E903" i="4" s="1"/>
  <c r="J294" i="1" s="1"/>
  <c r="L294" i="1" s="1"/>
  <c r="G294" i="1" s="1"/>
  <c r="H294" i="1" s="1"/>
  <c r="E52" i="7" s="1"/>
  <c r="K28" i="7"/>
  <c r="J28" i="7"/>
  <c r="W59" i="3" l="1"/>
  <c r="F38" i="1" s="1"/>
  <c r="H38" i="1" s="1"/>
  <c r="X77" i="3"/>
  <c r="P52" i="7"/>
  <c r="N52" i="7"/>
  <c r="H52" i="7"/>
  <c r="O52" i="7"/>
  <c r="Q52" i="7"/>
  <c r="M52" i="7"/>
  <c r="E18" i="7"/>
  <c r="J190" i="1"/>
  <c r="L190" i="1" s="1"/>
  <c r="G190" i="1" s="1"/>
  <c r="H190" i="1" s="1"/>
  <c r="J191" i="1"/>
  <c r="L191" i="1" s="1"/>
  <c r="G191" i="1" s="1"/>
  <c r="H191" i="1" s="1"/>
  <c r="M69" i="7"/>
  <c r="E737" i="4"/>
  <c r="E738" i="4" s="1"/>
  <c r="F27" i="1"/>
  <c r="H27" i="1" s="1"/>
  <c r="X80" i="3"/>
  <c r="F30" i="1" s="1"/>
  <c r="H30" i="1" s="1"/>
  <c r="F6" i="8"/>
  <c r="E7" i="8"/>
  <c r="M30" i="7"/>
  <c r="N30" i="7"/>
  <c r="L30" i="7"/>
  <c r="L69" i="7" s="1"/>
  <c r="J30" i="7"/>
  <c r="E672" i="4"/>
  <c r="J222" i="1" s="1"/>
  <c r="L222" i="1" s="1"/>
  <c r="G222" i="1" s="1"/>
  <c r="H222" i="1" s="1"/>
  <c r="E671" i="4"/>
  <c r="E385" i="4"/>
  <c r="E386" i="4" s="1"/>
  <c r="J232" i="1" s="1"/>
  <c r="L232" i="1" s="1"/>
  <c r="G232" i="1" s="1"/>
  <c r="H232" i="1" s="1"/>
  <c r="E48" i="7" s="1"/>
  <c r="E636" i="4"/>
  <c r="E637" i="4"/>
  <c r="J210" i="1" s="1"/>
  <c r="L210" i="1" s="1"/>
  <c r="G210" i="1" s="1"/>
  <c r="H210" i="1" s="1"/>
  <c r="E50" i="7"/>
  <c r="P48" i="7" l="1"/>
  <c r="O48" i="7"/>
  <c r="Q48" i="7"/>
  <c r="N48" i="7"/>
  <c r="N69" i="7" s="1"/>
  <c r="P50" i="7"/>
  <c r="Q50" i="7"/>
  <c r="E44" i="7"/>
  <c r="X86" i="3"/>
  <c r="X89" i="3" s="1"/>
  <c r="F33" i="1" s="1"/>
  <c r="H33" i="1" s="1"/>
  <c r="J18" i="7"/>
  <c r="J69" i="7" s="1"/>
  <c r="I18" i="7"/>
  <c r="I69" i="7" s="1"/>
  <c r="H18" i="7"/>
  <c r="G18" i="7"/>
  <c r="E46" i="7"/>
  <c r="F7" i="8"/>
  <c r="E8" i="8"/>
  <c r="E16" i="7"/>
  <c r="K403" i="1"/>
  <c r="A957" i="4" s="1"/>
  <c r="A960" i="4" s="1"/>
  <c r="B960" i="4" s="1"/>
  <c r="H405" i="1"/>
  <c r="G16" i="7" l="1"/>
  <c r="G69" i="7" s="1"/>
  <c r="G70" i="7" s="1"/>
  <c r="F16" i="7"/>
  <c r="F69" i="7" s="1"/>
  <c r="H16" i="7"/>
  <c r="H69" i="7" s="1"/>
  <c r="E68" i="7"/>
  <c r="D16" i="7" s="1"/>
  <c r="J70" i="7"/>
  <c r="I70" i="7"/>
  <c r="P46" i="7"/>
  <c r="Q46" i="7"/>
  <c r="O46" i="7"/>
  <c r="O69" i="7" s="1"/>
  <c r="Q44" i="7"/>
  <c r="P44" i="7"/>
  <c r="P69" i="7" s="1"/>
  <c r="P70" i="7" s="1"/>
  <c r="D44" i="7"/>
  <c r="N70" i="7"/>
  <c r="F8" i="8"/>
  <c r="E9" i="8"/>
  <c r="F9" i="8" l="1"/>
  <c r="E10" i="8"/>
  <c r="Q69" i="7"/>
  <c r="Q70" i="7" s="1"/>
  <c r="H70" i="7"/>
  <c r="D46" i="7"/>
  <c r="D11" i="7"/>
  <c r="D60" i="7"/>
  <c r="D42" i="7"/>
  <c r="D20" i="7"/>
  <c r="D24" i="7"/>
  <c r="D14" i="7"/>
  <c r="D62" i="7"/>
  <c r="D26" i="7"/>
  <c r="D64" i="7"/>
  <c r="D12" i="7"/>
  <c r="D58" i="7"/>
  <c r="D66" i="7"/>
  <c r="D56" i="7"/>
  <c r="D10" i="7"/>
  <c r="D36" i="7"/>
  <c r="D38" i="7"/>
  <c r="D34" i="7"/>
  <c r="D22" i="7"/>
  <c r="D54" i="7"/>
  <c r="D40" i="7"/>
  <c r="D28" i="7"/>
  <c r="D32" i="7"/>
  <c r="D30" i="7"/>
  <c r="K70" i="7"/>
  <c r="D52" i="7"/>
  <c r="M70" i="7"/>
  <c r="D18" i="7"/>
  <c r="D50" i="7"/>
  <c r="D48" i="7"/>
  <c r="L70" i="7"/>
  <c r="O70" i="7"/>
  <c r="F70" i="7"/>
  <c r="F71" i="7"/>
  <c r="G71" i="7" l="1"/>
  <c r="F72" i="7"/>
  <c r="D68" i="7"/>
  <c r="F10" i="8"/>
  <c r="E11" i="8"/>
  <c r="F11" i="8" l="1"/>
  <c r="E12" i="8"/>
  <c r="G72" i="7"/>
  <c r="H71" i="7"/>
  <c r="F12" i="8" l="1"/>
  <c r="E13" i="8"/>
  <c r="H72" i="7"/>
  <c r="I71" i="7"/>
  <c r="F13" i="8" l="1"/>
  <c r="E14" i="8"/>
  <c r="I72" i="7"/>
  <c r="J71" i="7"/>
  <c r="K71" i="7" l="1"/>
  <c r="J72" i="7"/>
  <c r="E15" i="8"/>
  <c r="F14" i="8"/>
  <c r="K72" i="7" l="1"/>
  <c r="L71" i="7"/>
  <c r="F15" i="8"/>
  <c r="E16" i="8"/>
  <c r="M71" i="7" l="1"/>
  <c r="L72" i="7"/>
  <c r="E17" i="8"/>
  <c r="F16" i="8"/>
  <c r="F17" i="8" l="1"/>
  <c r="E18" i="8"/>
  <c r="M72" i="7"/>
  <c r="N71" i="7"/>
  <c r="O71" i="7" l="1"/>
  <c r="N72" i="7"/>
  <c r="F18" i="8"/>
  <c r="E19" i="8"/>
  <c r="F19" i="8" l="1"/>
  <c r="E20" i="8"/>
  <c r="P71" i="7"/>
  <c r="O72" i="7"/>
  <c r="Q71" i="7" l="1"/>
  <c r="Q72" i="7" s="1"/>
  <c r="P72" i="7"/>
  <c r="F20" i="8"/>
  <c r="E21" i="8"/>
  <c r="F21" i="8" l="1"/>
  <c r="E22" i="8"/>
  <c r="E23" i="8" l="1"/>
  <c r="F22" i="8"/>
  <c r="F23" i="8" l="1"/>
  <c r="E24" i="8"/>
  <c r="F24" i="8" l="1"/>
  <c r="E25" i="8"/>
  <c r="F25" i="8" l="1"/>
  <c r="E26" i="8"/>
  <c r="F26" i="8" l="1"/>
  <c r="E27" i="8"/>
  <c r="F27" i="8" l="1"/>
  <c r="E28" i="8"/>
  <c r="F28" i="8" l="1"/>
  <c r="E29" i="8"/>
  <c r="F29" i="8" l="1"/>
  <c r="E30" i="8"/>
  <c r="E31" i="8" l="1"/>
  <c r="F30" i="8"/>
  <c r="F31" i="8" l="1"/>
  <c r="E32" i="8"/>
  <c r="E33" i="8" l="1"/>
  <c r="F32" i="8"/>
  <c r="F33" i="8" l="1"/>
  <c r="E34" i="8"/>
  <c r="F34" i="8" l="1"/>
  <c r="E35" i="8"/>
  <c r="F35" i="8" l="1"/>
  <c r="E36" i="8"/>
  <c r="F36" i="8" l="1"/>
  <c r="E37" i="8"/>
  <c r="F37" i="8" l="1"/>
  <c r="E38" i="8"/>
  <c r="F38" i="8" l="1"/>
  <c r="E39" i="8"/>
  <c r="F39" i="8" l="1"/>
  <c r="E40" i="8"/>
  <c r="F40" i="8" l="1"/>
  <c r="E41" i="8"/>
  <c r="F41" i="8" l="1"/>
  <c r="E42" i="8"/>
  <c r="F42" i="8" l="1"/>
  <c r="E43" i="8"/>
  <c r="F43" i="8" l="1"/>
  <c r="E44" i="8"/>
  <c r="F44" i="8" l="1"/>
  <c r="E45" i="8"/>
  <c r="F45" i="8" l="1"/>
  <c r="E46" i="8"/>
  <c r="F46" i="8" l="1"/>
  <c r="E47" i="8"/>
  <c r="F47" i="8" l="1"/>
  <c r="E48" i="8"/>
  <c r="E49" i="8" l="1"/>
  <c r="F48" i="8"/>
  <c r="F49" i="8" l="1"/>
  <c r="E50" i="8"/>
  <c r="F50" i="8" l="1"/>
  <c r="E51" i="8"/>
  <c r="F51" i="8" l="1"/>
  <c r="E52" i="8"/>
  <c r="F52" i="8" l="1"/>
  <c r="E53" i="8"/>
  <c r="F53" i="8" l="1"/>
  <c r="E54" i="8"/>
  <c r="F54" i="8" l="1"/>
  <c r="E55" i="8"/>
  <c r="F55" i="8" l="1"/>
  <c r="E56" i="8"/>
  <c r="E57" i="8" l="1"/>
  <c r="F56" i="8"/>
  <c r="F57" i="8" l="1"/>
  <c r="E58" i="8"/>
  <c r="F58" i="8" l="1"/>
  <c r="E59" i="8"/>
  <c r="F59" i="8" l="1"/>
  <c r="E60" i="8"/>
  <c r="F60" i="8" l="1"/>
  <c r="E61" i="8"/>
  <c r="F61" i="8" l="1"/>
  <c r="E62" i="8"/>
  <c r="F62" i="8" l="1"/>
  <c r="E63" i="8"/>
  <c r="F63" i="8" l="1"/>
  <c r="E64" i="8"/>
  <c r="E65" i="8" l="1"/>
  <c r="F64" i="8"/>
  <c r="F65" i="8" l="1"/>
  <c r="E66" i="8"/>
  <c r="F66" i="8" l="1"/>
  <c r="E67" i="8"/>
  <c r="F67" i="8" l="1"/>
  <c r="E68" i="8"/>
  <c r="F68" i="8" l="1"/>
  <c r="E69" i="8"/>
  <c r="F69" i="8" l="1"/>
  <c r="E70" i="8"/>
  <c r="F70" i="8" l="1"/>
  <c r="E71" i="8"/>
  <c r="E72" i="8" l="1"/>
  <c r="F71" i="8"/>
  <c r="E73" i="8" l="1"/>
  <c r="F72" i="8"/>
  <c r="F73" i="8" l="1"/>
  <c r="E74" i="8"/>
  <c r="F74" i="8" l="1"/>
  <c r="E75" i="8"/>
  <c r="F75" i="8" l="1"/>
  <c r="E76" i="8"/>
  <c r="F76" i="8" l="1"/>
  <c r="E77" i="8"/>
  <c r="F77" i="8" l="1"/>
  <c r="E78" i="8"/>
  <c r="F78" i="8" l="1"/>
  <c r="E79" i="8"/>
  <c r="F79" i="8" l="1"/>
  <c r="E80" i="8"/>
  <c r="E81" i="8" l="1"/>
  <c r="F80" i="8"/>
  <c r="F81" i="8" l="1"/>
  <c r="E82" i="8"/>
  <c r="F82" i="8" l="1"/>
  <c r="E83" i="8"/>
  <c r="F83" i="8" l="1"/>
  <c r="E84" i="8"/>
  <c r="E85" i="8" l="1"/>
  <c r="F84" i="8"/>
  <c r="F85" i="8" l="1"/>
  <c r="E86" i="8"/>
  <c r="F86" i="8" l="1"/>
  <c r="E87" i="8"/>
  <c r="F87" i="8" l="1"/>
  <c r="E88" i="8"/>
  <c r="E89" i="8" l="1"/>
  <c r="F88" i="8"/>
  <c r="F89" i="8" l="1"/>
  <c r="E90" i="8"/>
  <c r="F90" i="8" l="1"/>
  <c r="E91" i="8"/>
  <c r="F91" i="8" l="1"/>
  <c r="E92" i="8"/>
  <c r="F92" i="8" l="1"/>
  <c r="E93" i="8"/>
  <c r="F93" i="8" l="1"/>
  <c r="E94" i="8"/>
  <c r="F94" i="8" l="1"/>
  <c r="E95" i="8"/>
  <c r="F95" i="8" l="1"/>
  <c r="E96" i="8"/>
  <c r="E97" i="8" l="1"/>
  <c r="F96" i="8"/>
  <c r="F97" i="8" l="1"/>
  <c r="E98" i="8"/>
  <c r="F98" i="8" l="1"/>
  <c r="E99" i="8"/>
  <c r="F99" i="8" l="1"/>
  <c r="E100" i="8"/>
  <c r="F100" i="8" l="1"/>
  <c r="E101" i="8"/>
  <c r="F101" i="8" l="1"/>
  <c r="E102" i="8"/>
  <c r="F102" i="8" l="1"/>
  <c r="E103" i="8"/>
  <c r="E104" i="8" l="1"/>
  <c r="F103" i="8"/>
  <c r="E105" i="8" l="1"/>
  <c r="F104" i="8"/>
  <c r="F105" i="8" l="1"/>
  <c r="E106" i="8"/>
  <c r="F106" i="8" l="1"/>
  <c r="E107" i="8"/>
  <c r="F107" i="8" l="1"/>
  <c r="E108" i="8"/>
  <c r="F108" i="8" l="1"/>
  <c r="E109" i="8"/>
  <c r="F109" i="8" l="1"/>
  <c r="E110" i="8"/>
  <c r="F110" i="8" l="1"/>
  <c r="E111" i="8"/>
  <c r="F111" i="8" l="1"/>
  <c r="E112" i="8"/>
  <c r="E113" i="8" l="1"/>
  <c r="F112" i="8"/>
  <c r="F113" i="8" l="1"/>
  <c r="E114" i="8"/>
  <c r="F114" i="8" l="1"/>
  <c r="E115" i="8"/>
  <c r="F115" i="8" l="1"/>
  <c r="E116" i="8"/>
  <c r="E117" i="8" l="1"/>
  <c r="F116" i="8"/>
  <c r="F117" i="8" l="1"/>
  <c r="E118" i="8"/>
  <c r="F118" i="8" l="1"/>
  <c r="E119" i="8"/>
  <c r="F119" i="8" l="1"/>
  <c r="E120" i="8"/>
  <c r="E121" i="8" l="1"/>
  <c r="F120" i="8"/>
  <c r="F121" i="8" l="1"/>
  <c r="E122" i="8"/>
  <c r="F122" i="8" l="1"/>
  <c r="E123" i="8"/>
  <c r="F123" i="8" l="1"/>
  <c r="E124" i="8"/>
  <c r="F124" i="8" l="1"/>
  <c r="E125" i="8"/>
  <c r="F125" i="8" l="1"/>
  <c r="E126" i="8"/>
  <c r="F126" i="8" l="1"/>
  <c r="E127" i="8"/>
  <c r="F127" i="8" l="1"/>
  <c r="E128" i="8"/>
  <c r="E129" i="8" l="1"/>
  <c r="F128" i="8"/>
  <c r="F129" i="8" l="1"/>
  <c r="E130" i="8"/>
  <c r="F130" i="8" l="1"/>
  <c r="E131" i="8"/>
  <c r="F131" i="8" l="1"/>
  <c r="E132" i="8"/>
  <c r="F132" i="8" l="1"/>
  <c r="E133" i="8"/>
  <c r="F133" i="8" l="1"/>
  <c r="E134" i="8"/>
  <c r="F134" i="8" l="1"/>
  <c r="E135" i="8"/>
  <c r="E136" i="8" l="1"/>
  <c r="F135" i="8"/>
  <c r="E137" i="8" l="1"/>
  <c r="F136" i="8"/>
  <c r="F137" i="8" l="1"/>
  <c r="E138" i="8"/>
  <c r="F138" i="8" l="1"/>
  <c r="E139" i="8"/>
  <c r="F139" i="8" l="1"/>
  <c r="E140" i="8"/>
  <c r="F140" i="8" l="1"/>
  <c r="E141" i="8"/>
  <c r="F141" i="8" l="1"/>
  <c r="E142" i="8"/>
  <c r="F142" i="8" l="1"/>
  <c r="E143" i="8"/>
  <c r="F143" i="8" l="1"/>
  <c r="E144" i="8"/>
  <c r="E145" i="8" l="1"/>
  <c r="F144" i="8"/>
  <c r="F145" i="8" l="1"/>
  <c r="E146" i="8"/>
  <c r="F146" i="8" l="1"/>
  <c r="E147" i="8"/>
  <c r="F147" i="8" l="1"/>
  <c r="E148" i="8"/>
  <c r="F148" i="8" l="1"/>
  <c r="E149" i="8"/>
  <c r="F149" i="8" l="1"/>
  <c r="E150" i="8"/>
  <c r="F150" i="8" l="1"/>
  <c r="E151" i="8"/>
  <c r="F151" i="8" l="1"/>
  <c r="E152" i="8"/>
  <c r="E153" i="8" l="1"/>
  <c r="F152" i="8"/>
  <c r="F153" i="8" l="1"/>
  <c r="E154" i="8"/>
  <c r="F154" i="8" l="1"/>
  <c r="E155" i="8"/>
  <c r="F155" i="8" l="1"/>
  <c r="E156" i="8"/>
  <c r="F156" i="8" l="1"/>
  <c r="E157" i="8"/>
  <c r="F157" i="8" l="1"/>
  <c r="E158" i="8"/>
  <c r="E159" i="8" l="1"/>
  <c r="F158" i="8"/>
  <c r="F159" i="8" l="1"/>
  <c r="E160" i="8"/>
  <c r="F160" i="8" l="1"/>
  <c r="E161" i="8"/>
  <c r="F161" i="8" l="1"/>
  <c r="E162" i="8"/>
  <c r="F162" i="8" l="1"/>
  <c r="E163" i="8"/>
  <c r="F163" i="8" l="1"/>
  <c r="E164" i="8"/>
  <c r="E165" i="8" l="1"/>
  <c r="F164" i="8"/>
  <c r="F165" i="8" l="1"/>
  <c r="E166" i="8"/>
  <c r="F166" i="8" l="1"/>
  <c r="E167" i="8"/>
  <c r="F167" i="8" l="1"/>
  <c r="E168" i="8"/>
  <c r="F168" i="8" l="1"/>
  <c r="E169" i="8"/>
  <c r="F169" i="8" l="1"/>
  <c r="E170" i="8"/>
  <c r="F170" i="8" l="1"/>
  <c r="E171" i="8"/>
  <c r="F171" i="8" l="1"/>
  <c r="E172" i="8"/>
  <c r="F172" i="8" l="1"/>
  <c r="E173" i="8"/>
  <c r="F173" i="8" l="1"/>
  <c r="E174" i="8"/>
  <c r="E175" i="8" l="1"/>
  <c r="F174" i="8"/>
  <c r="F175" i="8" l="1"/>
  <c r="E176" i="8"/>
  <c r="F176" i="8" l="1"/>
  <c r="E177" i="8"/>
  <c r="F177" i="8" l="1"/>
  <c r="E178" i="8"/>
  <c r="F178" i="8" l="1"/>
  <c r="E179" i="8"/>
  <c r="F179" i="8" l="1"/>
  <c r="E180" i="8"/>
  <c r="F180" i="8" l="1"/>
  <c r="E181" i="8"/>
  <c r="F181" i="8" l="1"/>
  <c r="E182" i="8"/>
  <c r="F182" i="8" l="1"/>
  <c r="E183" i="8"/>
  <c r="E184" i="8" l="1"/>
  <c r="F183" i="8"/>
  <c r="E185" i="8" l="1"/>
  <c r="F184" i="8"/>
  <c r="F185" i="8" l="1"/>
  <c r="E186" i="8"/>
  <c r="F186" i="8" l="1"/>
  <c r="E187" i="8"/>
  <c r="F187" i="8" l="1"/>
  <c r="E188" i="8"/>
  <c r="F188" i="8" l="1"/>
  <c r="E189" i="8"/>
  <c r="F189" i="8" l="1"/>
  <c r="E190" i="8"/>
  <c r="E191" i="8" l="1"/>
  <c r="F190" i="8"/>
  <c r="F191" i="8" l="1"/>
  <c r="E192" i="8"/>
  <c r="F192" i="8" l="1"/>
  <c r="E193" i="8"/>
  <c r="F193" i="8" l="1"/>
  <c r="E194" i="8"/>
  <c r="F194" i="8" l="1"/>
  <c r="E195" i="8"/>
  <c r="F195" i="8" l="1"/>
  <c r="E196" i="8"/>
  <c r="E197" i="8" l="1"/>
  <c r="F196" i="8"/>
  <c r="F197" i="8" l="1"/>
  <c r="E198" i="8"/>
  <c r="E199" i="8" l="1"/>
  <c r="F198" i="8"/>
  <c r="F199" i="8" l="1"/>
  <c r="E200" i="8"/>
  <c r="F200" i="8" l="1"/>
  <c r="E201" i="8"/>
  <c r="F201" i="8" l="1"/>
  <c r="E202" i="8"/>
  <c r="E203" i="8" l="1"/>
  <c r="F202" i="8"/>
  <c r="F203" i="8" l="1"/>
  <c r="E204" i="8"/>
  <c r="F204" i="8" l="1"/>
  <c r="E205" i="8"/>
  <c r="E206" i="8" l="1"/>
  <c r="F205" i="8"/>
  <c r="E207" i="8" l="1"/>
  <c r="F206" i="8"/>
  <c r="F207" i="8" l="1"/>
  <c r="E208" i="8"/>
  <c r="F208" i="8" l="1"/>
  <c r="E209" i="8"/>
  <c r="F209" i="8" l="1"/>
  <c r="E210" i="8"/>
  <c r="F210" i="8" l="1"/>
  <c r="E211" i="8"/>
  <c r="F211" i="8" l="1"/>
  <c r="E212" i="8"/>
  <c r="E213" i="8" l="1"/>
  <c r="F212" i="8"/>
  <c r="F213" i="8" l="1"/>
  <c r="E214" i="8"/>
  <c r="E215" i="8" l="1"/>
  <c r="F214" i="8"/>
  <c r="F215" i="8" l="1"/>
  <c r="E216" i="8"/>
  <c r="F216" i="8" l="1"/>
  <c r="E217" i="8"/>
  <c r="F217" i="8" l="1"/>
  <c r="E218" i="8"/>
  <c r="F218" i="8" l="1"/>
  <c r="E219" i="8"/>
  <c r="F219" i="8" l="1"/>
  <c r="E220" i="8"/>
  <c r="F220" i="8" l="1"/>
  <c r="E221" i="8"/>
  <c r="F221" i="8" l="1"/>
  <c r="E222" i="8"/>
  <c r="E223" i="8" l="1"/>
  <c r="F222" i="8"/>
  <c r="F223" i="8" l="1"/>
  <c r="E224" i="8"/>
  <c r="F224" i="8" l="1"/>
  <c r="E225" i="8"/>
  <c r="F225" i="8" l="1"/>
  <c r="E226" i="8"/>
  <c r="F226" i="8" l="1"/>
  <c r="E227" i="8"/>
  <c r="F227" i="8" l="1"/>
  <c r="E228" i="8"/>
  <c r="E229" i="8" l="1"/>
  <c r="F228" i="8"/>
  <c r="F229" i="8" l="1"/>
  <c r="E230" i="8"/>
  <c r="E231" i="8" l="1"/>
  <c r="F230" i="8"/>
  <c r="F231" i="8" l="1"/>
  <c r="E232" i="8"/>
  <c r="F232" i="8" l="1"/>
  <c r="E233" i="8"/>
  <c r="F233" i="8" l="1"/>
  <c r="E234" i="8"/>
  <c r="F234" i="8" l="1"/>
  <c r="E235" i="8"/>
  <c r="F235" i="8" l="1"/>
  <c r="E236" i="8"/>
  <c r="F236" i="8" l="1"/>
  <c r="E237" i="8"/>
  <c r="F237" i="8" l="1"/>
  <c r="E238" i="8"/>
  <c r="E239" i="8" l="1"/>
  <c r="F238" i="8"/>
  <c r="F239" i="8" l="1"/>
  <c r="E240" i="8"/>
  <c r="F240" i="8" l="1"/>
  <c r="E241" i="8"/>
  <c r="F241" i="8" l="1"/>
  <c r="E242" i="8"/>
  <c r="F242" i="8" l="1"/>
  <c r="E243" i="8"/>
  <c r="F243" i="8" l="1"/>
  <c r="E244" i="8"/>
  <c r="F244" i="8" l="1"/>
  <c r="E245" i="8"/>
  <c r="F245" i="8" l="1"/>
  <c r="E246" i="8"/>
  <c r="E247" i="8" l="1"/>
  <c r="F246" i="8"/>
  <c r="F247" i="8" l="1"/>
  <c r="E248" i="8"/>
  <c r="E249" i="8" l="1"/>
  <c r="F248" i="8"/>
  <c r="F249" i="8" l="1"/>
  <c r="E250" i="8"/>
  <c r="F250" i="8" l="1"/>
  <c r="E251" i="8"/>
  <c r="F251" i="8" l="1"/>
  <c r="E252" i="8"/>
  <c r="F252" i="8" l="1"/>
  <c r="E253" i="8"/>
  <c r="F253" i="8" l="1"/>
  <c r="E254" i="8"/>
  <c r="F254" i="8" l="1"/>
  <c r="E255" i="8"/>
  <c r="F255" i="8" l="1"/>
  <c r="E256" i="8"/>
  <c r="F256" i="8" l="1"/>
  <c r="E257" i="8"/>
  <c r="F257" i="8" l="1"/>
  <c r="E258" i="8"/>
  <c r="F258" i="8" l="1"/>
  <c r="E259" i="8"/>
  <c r="F259" i="8" l="1"/>
  <c r="E260" i="8"/>
  <c r="F260" i="8" l="1"/>
  <c r="E261" i="8"/>
  <c r="F261" i="8" l="1"/>
  <c r="E262" i="8"/>
  <c r="F262" i="8" l="1"/>
  <c r="E263" i="8"/>
  <c r="F263" i="8" l="1"/>
  <c r="E264" i="8"/>
  <c r="F264" i="8" l="1"/>
  <c r="E265" i="8"/>
  <c r="F265" i="8" l="1"/>
  <c r="E266" i="8"/>
  <c r="F266" i="8" l="1"/>
  <c r="E267" i="8"/>
  <c r="F267" i="8" l="1"/>
  <c r="E268" i="8"/>
  <c r="F268" i="8" l="1"/>
  <c r="E269" i="8"/>
  <c r="F269" i="8" l="1"/>
  <c r="E270" i="8"/>
  <c r="F270" i="8" l="1"/>
  <c r="E271" i="8"/>
  <c r="F271" i="8" l="1"/>
  <c r="E272" i="8"/>
  <c r="F272" i="8" l="1"/>
  <c r="E273" i="8"/>
  <c r="F273" i="8" l="1"/>
  <c r="E274" i="8"/>
  <c r="F274" i="8" l="1"/>
  <c r="E275" i="8"/>
  <c r="F275" i="8" l="1"/>
  <c r="E276" i="8"/>
  <c r="F276" i="8" l="1"/>
  <c r="E277" i="8"/>
  <c r="F277" i="8" l="1"/>
  <c r="E278" i="8"/>
  <c r="F278" i="8" l="1"/>
  <c r="E279" i="8"/>
  <c r="F279" i="8" l="1"/>
  <c r="E280" i="8"/>
  <c r="E281" i="8" l="1"/>
  <c r="F280" i="8"/>
  <c r="F281" i="8" l="1"/>
  <c r="E282" i="8"/>
  <c r="E283" i="8" l="1"/>
  <c r="F282" i="8"/>
  <c r="F283" i="8" l="1"/>
  <c r="E284" i="8"/>
  <c r="F284" i="8" l="1"/>
  <c r="E285" i="8"/>
  <c r="F285" i="8" l="1"/>
  <c r="E286" i="8"/>
  <c r="F286" i="8" l="1"/>
  <c r="E287" i="8"/>
  <c r="F287" i="8" l="1"/>
  <c r="E288" i="8"/>
  <c r="F288" i="8" l="1"/>
  <c r="E289" i="8"/>
  <c r="F289" i="8" l="1"/>
  <c r="E290" i="8"/>
  <c r="F290" i="8" l="1"/>
  <c r="E291" i="8"/>
  <c r="F291" i="8" l="1"/>
  <c r="E292" i="8"/>
  <c r="F292" i="8" l="1"/>
  <c r="E293" i="8"/>
  <c r="E294" i="8" l="1"/>
  <c r="F293" i="8"/>
  <c r="F294" i="8" l="1"/>
  <c r="E295" i="8"/>
  <c r="F295" i="8" l="1"/>
  <c r="E296" i="8"/>
  <c r="E297" i="8" l="1"/>
  <c r="F296" i="8"/>
  <c r="F297" i="8" l="1"/>
  <c r="E298" i="8"/>
  <c r="F298" i="8" l="1"/>
  <c r="E299" i="8"/>
  <c r="F299" i="8" l="1"/>
  <c r="E300" i="8"/>
  <c r="F300" i="8" l="1"/>
  <c r="E301" i="8"/>
  <c r="F301" i="8" l="1"/>
  <c r="E302" i="8"/>
  <c r="F302" i="8" l="1"/>
  <c r="E303" i="8"/>
  <c r="F303" i="8" l="1"/>
  <c r="E304" i="8"/>
  <c r="F304" i="8" l="1"/>
  <c r="E305" i="8"/>
  <c r="F305" i="8" l="1"/>
  <c r="E306" i="8"/>
  <c r="F306" i="8" l="1"/>
  <c r="E307" i="8"/>
  <c r="F307" i="8" l="1"/>
  <c r="E308" i="8"/>
  <c r="F308" i="8" l="1"/>
  <c r="E309" i="8"/>
  <c r="F309" i="8" l="1"/>
  <c r="E310" i="8"/>
  <c r="F310" i="8" l="1"/>
  <c r="E311" i="8"/>
  <c r="F311" i="8" l="1"/>
  <c r="E312" i="8"/>
  <c r="E313" i="8" l="1"/>
  <c r="F312" i="8"/>
  <c r="F313" i="8" l="1"/>
  <c r="E314" i="8"/>
  <c r="F314" i="8" l="1"/>
  <c r="E315" i="8"/>
  <c r="F315" i="8" l="1"/>
  <c r="E316" i="8"/>
  <c r="F316" i="8" s="1"/>
</calcChain>
</file>

<file path=xl/comments1.xml><?xml version="1.0" encoding="utf-8"?>
<comments xmlns="http://schemas.openxmlformats.org/spreadsheetml/2006/main">
  <authors>
    <author>Thalita Baptista Pinto Pereira</author>
  </authors>
  <commentList>
    <comment ref="F36" authorId="0" shapeId="0">
      <text>
        <r>
          <rPr>
            <sz val="9"/>
            <rFont val="Segoe UI"/>
            <charset val="134"/>
          </rPr>
          <t xml:space="preserve">DIVIDIR PELA QUANTIDADE DE REAPROVEITAMENTO.
</t>
        </r>
      </text>
    </comment>
  </commentList>
</comments>
</file>

<file path=xl/sharedStrings.xml><?xml version="1.0" encoding="utf-8"?>
<sst xmlns="http://schemas.openxmlformats.org/spreadsheetml/2006/main" count="5070" uniqueCount="1592">
  <si>
    <t>ESTADO DO ESPIRITO SANTO</t>
  </si>
  <si>
    <t>Planilha Orçamentária</t>
  </si>
  <si>
    <t>MUNICIPIO DE GUARAPARI</t>
  </si>
  <si>
    <t xml:space="preserve">OBJETO: </t>
  </si>
  <si>
    <t>CONSTRUÇÃO DO PRÉDIO ESCOLAR - CEMEI PORTAL CLUB</t>
  </si>
  <si>
    <t xml:space="preserve">ÁREA: </t>
  </si>
  <si>
    <t>1434,21 m²</t>
  </si>
  <si>
    <t>CONTRATANTE:</t>
  </si>
  <si>
    <t>PREFEITURA MUNICIPAL DE GUARAPARI/ES</t>
  </si>
  <si>
    <t>DATA:</t>
  </si>
  <si>
    <t>REFERENCIAS</t>
  </si>
  <si>
    <t>SINAPI 2021/01, IOPES 2021/01, ORSE 2021/01, SUDECAP 2021/01 E SETOP 2021/01.</t>
  </si>
  <si>
    <t>BDI:</t>
  </si>
  <si>
    <t>Item</t>
  </si>
  <si>
    <t>Cod</t>
  </si>
  <si>
    <t>Referência</t>
  </si>
  <si>
    <t>Descrição do Serviço</t>
  </si>
  <si>
    <t>Unid.</t>
  </si>
  <si>
    <t>Quant.</t>
  </si>
  <si>
    <t>P. Unit.</t>
  </si>
  <si>
    <t>Total</t>
  </si>
  <si>
    <t>SERVIÇOS PRELIMINARES</t>
  </si>
  <si>
    <t>1.1</t>
  </si>
  <si>
    <t>LIMPEZA DO TERRENO</t>
  </si>
  <si>
    <t>VALOR S/ BDI</t>
  </si>
  <si>
    <t>VALOR C/BDI</t>
  </si>
  <si>
    <t>1.2</t>
  </si>
  <si>
    <t>IOPES</t>
  </si>
  <si>
    <t>Raspagem e limpeza do terreno (manual)</t>
  </si>
  <si>
    <t xml:space="preserve">m² </t>
  </si>
  <si>
    <t>LOCAÇÃO</t>
  </si>
  <si>
    <t>2.1</t>
  </si>
  <si>
    <t>Locação de obra com gabarito de madeira</t>
  </si>
  <si>
    <t>INSTALAÇÃO DO CANTEIRO DE OBRAS</t>
  </si>
  <si>
    <t>3.1</t>
  </si>
  <si>
    <t>TAPUMES, BARRACÕES E COBERTURAS</t>
  </si>
  <si>
    <t>3.1.1</t>
  </si>
  <si>
    <t>Placa de obra nas dimensões de 2.0 x 4.0 m, padrão IOPES</t>
  </si>
  <si>
    <t>3.1.2</t>
  </si>
  <si>
    <t>Tapume Telha Metálica Ondulada em aço galvalume 0,50mm Branca h=2,20m, incl. montagem estr. mad. 8"x8", c/adesivo "IOPES" 60x60cm a cada 10m, incl. faixas pint. esmalte sint. cores azul c/ h=30cm e rosa c/ h=10cm (Reaproveitamento 2x)</t>
  </si>
  <si>
    <t>m</t>
  </si>
  <si>
    <t>3.2</t>
  </si>
  <si>
    <t>INSTALAÇÃO DO CANTEIRO DE OBRAS (UTILIZAÇÃO 2 VEZES), PROJETO PADRÃO LABOR - NR.18 (OBRAS COM PRAZO DE EXECUÇÃO DE 6 A 12 MESES)</t>
  </si>
  <si>
    <t>3.2.1</t>
  </si>
  <si>
    <t>Barracão para almoxarifado área de 10.90m2, de chapa de compensado de 12mm e pontalete 8x8cm, piso cimentado e cobertura de telhas de fibrocimento de 6mm, incl. ponto de luz, conf. projeto (1 utilização)</t>
  </si>
  <si>
    <t>3.2.2</t>
  </si>
  <si>
    <t>Reservatório de poliestileno de 500 L, incl. suporte em madeira de 7x12cm e 5x7cm, elevado de 4m, conforme projeto (2 utilizações)</t>
  </si>
  <si>
    <t>und</t>
  </si>
  <si>
    <t>3.2.3</t>
  </si>
  <si>
    <t>Rede de água, com padrão de entrada d'água diâm. 3/4", conf. espec. CESAN, incl. tubos e conexões para alimentação, distribuição, extravasor e limpeza, cons. o padrão a 25m, conf. projeto (2 utilizações)</t>
  </si>
  <si>
    <t>3.2.4</t>
  </si>
  <si>
    <t>Rede de luz, incl. padrão entrada de energia trifás., cabo de ligação até barracões, quadro de distrib., disj. E chave de força (quando necessário), cons. 20m entre padrão entrada e QDG, conf. projeto (1 utilização)</t>
  </si>
  <si>
    <t>3.2.5</t>
  </si>
  <si>
    <t>Refeitório com paredes de chapa de compens. 12mm e pontaletes 8x8cm, piso ciment. e cob. de telhas fibroc. 6mm, incl. ponto de luz e cx. de inspeção (cons. 1.21 m2/func./turno), conf. projeto (1 utilização)</t>
  </si>
  <si>
    <t>3.2.6</t>
  </si>
  <si>
    <t>Unidade de sanitário e vestiário de 20 a 40 func. área 25.40m2, paredes de chapa compens. 12mm e pontalete 8x8cm, piso cimentado, cobert. telha fibroc. 6mm, incl. inst. de luz e cx. de inspeção, conf. Projeto (1 utilização)</t>
  </si>
  <si>
    <t>3.2.7</t>
  </si>
  <si>
    <t>Rede de esgoto, contendo fossa e filtro, inclusive tubos e conexões de ligação entre caixas, considerando distância de 25m, conforme projeto (1 utilização)</t>
  </si>
  <si>
    <t>MOVIMENTAÇÃO DE TERRA</t>
  </si>
  <si>
    <t>4.1</t>
  </si>
  <si>
    <t>ESCAVAÇÃO</t>
  </si>
  <si>
    <t>4.1.1</t>
  </si>
  <si>
    <t>030101</t>
  </si>
  <si>
    <t>Escavação manual em material de 1a. categoria, até 1.50m de profundidade</t>
  </si>
  <si>
    <t>m³</t>
  </si>
  <si>
    <t>4.1.2</t>
  </si>
  <si>
    <t>030119</t>
  </si>
  <si>
    <t>Apiloamento do fundo de vala com maço de 30 a 60 kg</t>
  </si>
  <si>
    <t>4.2</t>
  </si>
  <si>
    <t>REATERRO E COMPACTAÇÃO</t>
  </si>
  <si>
    <t>4.2.1</t>
  </si>
  <si>
    <t>030201</t>
  </si>
  <si>
    <t>Reaterro apiloado de cavas de fundação, em camadas de 20cm</t>
  </si>
  <si>
    <t>4.2.2</t>
  </si>
  <si>
    <t>030210</t>
  </si>
  <si>
    <t xml:space="preserve">Aterro compactado utilizando compactador de placa vibratória com reaproveitamento do material </t>
  </si>
  <si>
    <t>4.3</t>
  </si>
  <si>
    <t>TRANSPORTES</t>
  </si>
  <si>
    <t>4.3.1</t>
  </si>
  <si>
    <t>Índice de preço para remoção de entulho decorrente da execução de obras (classe a CONAMA - NBR 10.004 - Classe II-B), incluindo aluguel da caçamba, carga, transporte e descraga em área licenciada.</t>
  </si>
  <si>
    <t>ESTRUTURAS</t>
  </si>
  <si>
    <t>5.1</t>
  </si>
  <si>
    <t>INFRA-ESTRUTURA (FUNDAÇÃO)</t>
  </si>
  <si>
    <t>5.1.1</t>
  </si>
  <si>
    <t>040206</t>
  </si>
  <si>
    <t>Fôrma de tábua de madeira de 2.5 x 30.0cm para fundações, levando-se em conta a utilização 5 vezes ( incluido o material, corte, montagem, escoramneto e desforma)</t>
  </si>
  <si>
    <t>m²</t>
  </si>
  <si>
    <t>5.1.2</t>
  </si>
  <si>
    <t>Lastro de brita 3 e 4, apiloado manualmente</t>
  </si>
  <si>
    <t>5.1.3</t>
  </si>
  <si>
    <t>040240</t>
  </si>
  <si>
    <t>Fornecimento e aplicação de concreto USINADO Fck=25 MPa - considerando lançamento MANUAL para INFRA-ESTRUTURA (5% de perdas já incluido no custo)</t>
  </si>
  <si>
    <t>5.1.4</t>
  </si>
  <si>
    <t>040243</t>
  </si>
  <si>
    <t>Fornecimento, dobragem e colocação em fôrma, de armadura CA- 50A média, diâmetro de 6.3 a 10.0mm</t>
  </si>
  <si>
    <t>kg</t>
  </si>
  <si>
    <t>5.1.5</t>
  </si>
  <si>
    <t>040245</t>
  </si>
  <si>
    <t>Fornecimento, dobragem e colocação em fôrma, de armadura CA- 50A grossa, diâmetro de 12.5 a 25.0mm ( 1/2 a 1")</t>
  </si>
  <si>
    <t>5.1.6</t>
  </si>
  <si>
    <t>040246</t>
  </si>
  <si>
    <t>Fornecimento, dobragem e colocação em fôrma, de armadura CA- 60 B fina, diâmetro de 4.0 a 7.0mm</t>
  </si>
  <si>
    <t>5.2</t>
  </si>
  <si>
    <t>SUPER-ESTRUTURA</t>
  </si>
  <si>
    <t>5.2.1</t>
  </si>
  <si>
    <t>040328</t>
  </si>
  <si>
    <t>5.2.2</t>
  </si>
  <si>
    <t>040330</t>
  </si>
  <si>
    <t>Fornecimento e aplicação de concreto USINADO Fck=25 MPa - considerandoBOMBEAMENTO (5% de perdas já incluido no custo) (6% de taxa p/concr. bombeavel)</t>
  </si>
  <si>
    <t>5.2.3</t>
  </si>
  <si>
    <t>040332</t>
  </si>
  <si>
    <t xml:space="preserve">Fornecimento, dobragem e colocação em fôrma, de armadura CA- 50A grossa, diâmetro de 12.5 a 25.0mm </t>
  </si>
  <si>
    <t>5.2.4</t>
  </si>
  <si>
    <t>040333</t>
  </si>
  <si>
    <t>5.2.5</t>
  </si>
  <si>
    <t>Fôrma de tábua de madeira de 2.5 x 30.0cm para fundações, levando-se em conta a utilização 5 vezes ( incluido o material, corte, montagem, escoras em eucalipto e desforma)</t>
  </si>
  <si>
    <t>5.2.6</t>
  </si>
  <si>
    <t>SINAPI</t>
  </si>
  <si>
    <t>Montagem e desmontagem de fôrma de laje nervurada com cubeta e assoalhão com area média maior que 20m², pé -direito simples, em chapa de madeira compensada resinada, 8 utilizações.</t>
  </si>
  <si>
    <t>5.2.7</t>
  </si>
  <si>
    <t>5.2.8</t>
  </si>
  <si>
    <t>5.2.9</t>
  </si>
  <si>
    <t>5.2.10</t>
  </si>
  <si>
    <t>PAREDES E PAINÉIS</t>
  </si>
  <si>
    <t>6.1</t>
  </si>
  <si>
    <t>PLACAS E PAINÉIS DIVISÓRIOS</t>
  </si>
  <si>
    <t>6.1.1</t>
  </si>
  <si>
    <t>ORSE</t>
  </si>
  <si>
    <t>Divisória em granito branco siena, polido do dois lados, e= 2cm, inclusive montagem com ferragens.(ou equiv.)</t>
  </si>
  <si>
    <t>6.2</t>
  </si>
  <si>
    <t>VERGAS/CONTRAVERGA</t>
  </si>
  <si>
    <t>6.2.1</t>
  </si>
  <si>
    <t>050301</t>
  </si>
  <si>
    <t>Verga/contraverga reta de concreto armado 10 x 5cm, fck = 15MPa, inclusive forma, armação e desforma</t>
  </si>
  <si>
    <t>6.3</t>
  </si>
  <si>
    <t>ALEVNARIA DE VEDAÇÃO EMPREGANDO ARGAMSSA DE CIMENTO, CAL E AREIA</t>
  </si>
  <si>
    <t>6.3.1</t>
  </si>
  <si>
    <t>050606</t>
  </si>
  <si>
    <t>Alvenaria de blocos cerâmicos 10 furos 10x20x20cm, assentados c/argamassa de cimento, cal hidratada CH1 e areia traço 1:0,5:8, esp. das juntas 12mm e esp. das paredes s/revestimento, 10 ( bloco comprado na fábrica, posto obra)</t>
  </si>
  <si>
    <t>ESQUADRIAS DE MADEIRA</t>
  </si>
  <si>
    <t>7.1</t>
  </si>
  <si>
    <t>MARCOS E ALIZARES</t>
  </si>
  <si>
    <t>7.1.1</t>
  </si>
  <si>
    <t>060103</t>
  </si>
  <si>
    <t>Marco de madeira de lei de 1ª (peroba, Iê, Angeim Pedra ou equivalente) com 15x3 cm de batente, nas dimensões de 0.80 x 2.10 m)</t>
  </si>
  <si>
    <t>7.1.2</t>
  </si>
  <si>
    <t>061902</t>
  </si>
  <si>
    <t>Porta em madeira de lei tipo angelim Pedra ou equi.c/ enchimento em madeira de 1ª qualidade esp. 30mm, com visor de vidro, inclusive alizares, dobradiças e fechaduras externas em latão cromao La fonte/equiv. exclusive marco, nas dimensões 0.80 x 2.10 m</t>
  </si>
  <si>
    <t>7.1.3</t>
  </si>
  <si>
    <t>Revestimento com chapa em fórmica brilhante, esp = 1,3mm, colada c/ formicola ou similar</t>
  </si>
  <si>
    <t>7.1.4</t>
  </si>
  <si>
    <t>Porta em madeira compensada (canela), lisa, semi-ôca, (0.60 x 1.60 a 1.80m), revestida c/ fórmica, inclusive batentes e ferragens ( livre/ocupado)</t>
  </si>
  <si>
    <t>7.1.5</t>
  </si>
  <si>
    <t>Porta em madeira compensada (canela), lisa, semi-ôca, (0.80 x 2.10m), revestida c/ fórmica, inclusive batentes e ferragens ( livre/ocupado)</t>
  </si>
  <si>
    <t>ESQUADRIAS METÁLICAS</t>
  </si>
  <si>
    <t>8.1</t>
  </si>
  <si>
    <t>ESQUADRIAS METÁLICAS (M²)</t>
  </si>
  <si>
    <t>8.1.1</t>
  </si>
  <si>
    <t>071704</t>
  </si>
  <si>
    <t>Porta de abrir tipo veneziana em alumínio anodizado, linha 25, completa, incl. puxador com tranca, caixilho, alizar e contramarco.</t>
  </si>
  <si>
    <t>8.1.2</t>
  </si>
  <si>
    <t>Brise em perfil "C" de alumínio dobrado anodizado branco.</t>
  </si>
  <si>
    <t>VIDROS E ESPELHOS</t>
  </si>
  <si>
    <t>9.1</t>
  </si>
  <si>
    <t>VIDROS PARA ESQUADRIAS</t>
  </si>
  <si>
    <t>9.1.1</t>
  </si>
  <si>
    <t>Vidro temperado 8mm, liso, transparente, com ferragens</t>
  </si>
  <si>
    <t>9.1.2</t>
  </si>
  <si>
    <t>Vidro temperado 10mm, liso transparente, com ferragens</t>
  </si>
  <si>
    <t>9.2</t>
  </si>
  <si>
    <t>ESPELHOS</t>
  </si>
  <si>
    <t>9.2.1</t>
  </si>
  <si>
    <t>080203</t>
  </si>
  <si>
    <t>Espelho prata esp. 4mm, sobre caixa de compensado colado revestido com fórmica e fixado com parafuso cromado e bucha, dim. 1.80 x 0.40m, conforme detalhe em projeto</t>
  </si>
  <si>
    <t>COBERTURA</t>
  </si>
  <si>
    <t>10.1</t>
  </si>
  <si>
    <t>ESTRUTURA PARA TELHADO</t>
  </si>
  <si>
    <t>10.1.1</t>
  </si>
  <si>
    <t>090102</t>
  </si>
  <si>
    <t>Estrutura de madeira de lei tipo Paraju, peroba mica, angelim pedra ou equivalente para telhado de telha ondulada de fibrocimento esp. 6mm, com pontaleste e caibros, inclusive travamento com cupinicida, exclusive telhas</t>
  </si>
  <si>
    <t>10.1.2</t>
  </si>
  <si>
    <t>Estrutura metalica em aco estrtural perfil I 6 x 3 3/8</t>
  </si>
  <si>
    <t>10.2</t>
  </si>
  <si>
    <t>TELHADO</t>
  </si>
  <si>
    <t>10.2.1</t>
  </si>
  <si>
    <t>090202</t>
  </si>
  <si>
    <t>Cobertura nova de telhas onduladas de fibrocimento 6.0mm, inclusive cumeeiras e acessórios de fixação</t>
  </si>
  <si>
    <t>10.2.2</t>
  </si>
  <si>
    <t>Vidro laminado 8mm (4+4mm), incolor</t>
  </si>
  <si>
    <t>10.2.3</t>
  </si>
  <si>
    <t>Madeiramento em pau d'arco (pergolado)</t>
  </si>
  <si>
    <t>10.3</t>
  </si>
  <si>
    <t>RUFOS E CALHAS</t>
  </si>
  <si>
    <t>10.3.1</t>
  </si>
  <si>
    <t>090301</t>
  </si>
  <si>
    <t>Rufo de concreto armado fck=15MPa, nas dimensões de 30x5 cm, moldado "in loco"</t>
  </si>
  <si>
    <t>10.3.2</t>
  </si>
  <si>
    <t>090305</t>
  </si>
  <si>
    <t>Calha de concreto armado fck=15MPA em ''U'' nas dimensões de 38x56 cm conforme detalhes em projeto</t>
  </si>
  <si>
    <t>10.4</t>
  </si>
  <si>
    <t>PLATIBANDA</t>
  </si>
  <si>
    <t>10.4.1</t>
  </si>
  <si>
    <t>090403</t>
  </si>
  <si>
    <t>Platibanda de alvenaria de bloco cerâmico 10x20x20cm, assentado com argamassa de cimneto, cal hidratada CH1 e areia no traço 1:0,5:8, amarrada com pilaretes em conc. arm. a cada 2m (H=1.0m), excl. revest.</t>
  </si>
  <si>
    <t>10.4.2</t>
  </si>
  <si>
    <t>090404</t>
  </si>
  <si>
    <t>Platibanda de alvenaria de bloco cerâmico 10x20x20cm, assentado com argamassa de cimneto, cal hidratada CH1 e areia no traço 1:0,5:8, amarrada com pilaretes em conc. arm. a cada 2m (H=1.7m), excl. revest.</t>
  </si>
  <si>
    <t>IMPERMEABILIZAÇÃO</t>
  </si>
  <si>
    <t>11.1</t>
  </si>
  <si>
    <t>IMPERMEABILIZAÇÃO CALHAS, LAJES DESCOBERTAS, BALDRAMES, PAREDES E JARDINEIRAS</t>
  </si>
  <si>
    <t>11.1.1</t>
  </si>
  <si>
    <t>Pintura impermeabilizante com igolflex ou equivalente a 3 demãos</t>
  </si>
  <si>
    <t>11.1.2</t>
  </si>
  <si>
    <t>Impermeabilização de alicerce e viga baldrame com 1 demão tinta asfáltica tipo Neutrol da Vedacit ou similar, inclusive argamassa impermeabilização esp=2cm</t>
  </si>
  <si>
    <t>TETOS E FORROS</t>
  </si>
  <si>
    <t>12.1</t>
  </si>
  <si>
    <t>REBAIXAMENTOS</t>
  </si>
  <si>
    <t>12.1.1</t>
  </si>
  <si>
    <t>Forro de gesso acabamento tipo liso</t>
  </si>
  <si>
    <t>12.1.2</t>
  </si>
  <si>
    <t>Sanca ou cimalha em gesso I = 6cm</t>
  </si>
  <si>
    <t>12.2</t>
  </si>
  <si>
    <t>ACABAMENTOS</t>
  </si>
  <si>
    <t>12.2.1</t>
  </si>
  <si>
    <t>Revestimento cerâmico para piso ou parede, 32 x 66 cm, pei 3, Elizabeth, porcelanato, retificado, linha nevada acetinada ou similar, aplicado com argamassa industrializada ac-iii, rejunte acrílico, exclusive regularização de base ou emboço</t>
  </si>
  <si>
    <t>12.2.2</t>
  </si>
  <si>
    <t>Porcelanato polido, acabamento acetinado, dim. 60x60cm, ref. Potobello/equiv., utilizndo dupla colagem de argamassa colante para porcelanato tipo ACIII e rejunte 1mm para porcelanato</t>
  </si>
  <si>
    <t>12.3</t>
  </si>
  <si>
    <t>REVESTIMENT EMPREGANDO ARGAMASSA DE CIMENTO, CAL E AREIA</t>
  </si>
  <si>
    <t>12.3.1</t>
  </si>
  <si>
    <t>Emboço de argamassa de cimento, cal hidratada CH1 e areia média ou grossa lavada no traço 1:0,5:6, espessura 20 mm</t>
  </si>
  <si>
    <t>12.3.2</t>
  </si>
  <si>
    <t>Chapisco de argamassa de cimento e areia média ou grossa lavada no traço 1:3, espessura 5mm, com utilização de impermeabilizante</t>
  </si>
  <si>
    <t>PISOS INTERNOS E EXTERNOS</t>
  </si>
  <si>
    <t>13.1</t>
  </si>
  <si>
    <t>LASTRO DE CONTRAPISO</t>
  </si>
  <si>
    <t>13.1.1</t>
  </si>
  <si>
    <t>Lastro de concreto não estrutural, espessura de 6 cm</t>
  </si>
  <si>
    <t>13.2</t>
  </si>
  <si>
    <t>13.2.1</t>
  </si>
  <si>
    <t>Piso de borracha reciclada, granulada, tipo ''S'', da marca HAIAH ou similar, fornecimento e instalação, exclusive lastro de brita e areia.</t>
  </si>
  <si>
    <t>13.2.2</t>
  </si>
  <si>
    <t>Porcelanato natural, acabamento acetinado, dim. 60x60cm, ref. PLATINA NA Eliane/equiv, utilizando dupla colagem de argamassa colante para porcelanato tipo ACIII e rejunte 1mm para porcelanato</t>
  </si>
  <si>
    <t>13.2.3</t>
  </si>
  <si>
    <t>Piso em granito aplicado em ambientes internos. AF_06/2018</t>
  </si>
  <si>
    <t>13.3</t>
  </si>
  <si>
    <t>DEGRAUS, RODAPÉS, SOLEIRAS E PEITORIS</t>
  </si>
  <si>
    <t>13.3.1</t>
  </si>
  <si>
    <t>Soleira em granito branco fortaleza, l = 15 cm, e = 2 cm (ou equiv.)</t>
  </si>
  <si>
    <t>13.3.2</t>
  </si>
  <si>
    <t xml:space="preserve"> Rodapé em granito, altura 10 cm. af_09/2020. (Branco siena ou equiv.)</t>
  </si>
  <si>
    <t>13.3.3</t>
  </si>
  <si>
    <t>Rodapé cerâmico 10 x 50,0 cm, porcelanato, Elizabeth ou similar, aplicado com argamassa industrializada ac-iii, rejuntado</t>
  </si>
  <si>
    <t>13.3.4</t>
  </si>
  <si>
    <t xml:space="preserve"> Peitoril granito branco fortaleza polido, c/ largura = 22 cm, esp = 2 cm (ou equiv.)</t>
  </si>
  <si>
    <t>13.3.5</t>
  </si>
  <si>
    <t>Pingadeira granito branco fortaleza polido, c/ largura = 22 cm, esp = 2 cm (ou equiv.)</t>
  </si>
  <si>
    <t>INSTALAÇÕES HIDRO-SANITÁRIAS</t>
  </si>
  <si>
    <t>14.1</t>
  </si>
  <si>
    <t>SUMIDOURO, FOSSA SÉPTICAS E FILTROS ANAERÓBIOS</t>
  </si>
  <si>
    <t>14.1.1</t>
  </si>
  <si>
    <t>Fossa séptica de anéis pré-moldados de concreto, diâmetro 2.00m, hútil 2.0m, completa, incluindo tampa c/visita de 60cm, concreto p/ fundo esp. 10cm, tubo de limpeza e escavação, conf. detalhe em projeto</t>
  </si>
  <si>
    <t>14.1.2</t>
  </si>
  <si>
    <t>Filtro anaeróbio de naéis pré-moldados de concreto, diâm. 2.0m, hutil 2.0m, compl., incl. tampa c/visita 60cm, p/ fundo esp. 10 cm,escavação, brita 4 e tubulação de saída esgoto 150mm, conf. proj.</t>
  </si>
  <si>
    <t>14.1.3</t>
  </si>
  <si>
    <t>Sumidouro retangular em alvenaria com tijolos cerâmicos maciços, dimensões internas: 1,6 x 3,4 x 3,0m, área de infiltração: 32,9 m²</t>
  </si>
  <si>
    <t>14.2</t>
  </si>
  <si>
    <t>ENTRADA DE ÁGUA</t>
  </si>
  <si>
    <t>14.2.1</t>
  </si>
  <si>
    <t>Padrão entrada d'água com caixa enterrada para hidrômetro com diametro de 1'' - padrão 2B da Cesan. NA caixa em alvenaria 60x80x40cm e com tampa articulada de ferro fundido, registro e conexões para instalação de hidrômetro. Conferir detalhe</t>
  </si>
  <si>
    <t>14.3</t>
  </si>
  <si>
    <t>PONTOS HIDRO-SANITÁRIOS</t>
  </si>
  <si>
    <t>14.3.1</t>
  </si>
  <si>
    <t>Ponto de válvula de descraga, inclusive válvula e acabamento anti-vandalismo cromado referência docol, fabrimar e deca</t>
  </si>
  <si>
    <t>14.4</t>
  </si>
  <si>
    <t>TUBULAÇÃO DE LIGAÇÃO DE CAIXAS</t>
  </si>
  <si>
    <t>14.4.1</t>
  </si>
  <si>
    <t>Tubo de PVC rígido para esgoto no diâmetro de 100mm incluindo escavação e aterro com areia</t>
  </si>
  <si>
    <t>14.5</t>
  </si>
  <si>
    <t>CAIXAS EMPREGANDO ARGAMASSA DE CIMENTO, CAL E AREIA</t>
  </si>
  <si>
    <t>14.5.1</t>
  </si>
  <si>
    <t>Caixas de inspeção de alv. blocos concreto 9x19x39cm, dim, 60x60cm e Hmáx = 1m, com tampa de conc. esp. 5cm, lastro de conc. esp. 10cm, revest intern. c/ chapisco e reboco impermeabilizado, incl. escavação, reaterro e enchimento</t>
  </si>
  <si>
    <t>14.5.2</t>
  </si>
  <si>
    <t>Caixa de areia de alvenaria de blocos de concreto 9x19x39cm, dim. 60x60cm e Hmáx=1m, c/ tampa em concreto esp. 5cm, lastro concreto esp. 10cm, revestida intern. c/ chapisco e reboco impermeabilizante, incl. escavação e reaterro</t>
  </si>
  <si>
    <t>14.5.3</t>
  </si>
  <si>
    <t>Caixa retentora de matéria sólida de alv. bloco conc.9x19x39cm, dim 60x60cm e Hmáx=1m, c/ tampa conc. esp.5cm, lastro conc. esp.10cm, revest. internamente c/ chap, reb. impermeab., escavação, reaterro e parede int. em concreto</t>
  </si>
  <si>
    <t>14.5.4</t>
  </si>
  <si>
    <t>Caixa de gordura especial de alv. bloco concr. 9x19x39cm, dim 60x60cm  Hmáx=1m, com tampa em concr. esp. 5cm, lastro concr. esp. 10cm, revestida intern. c/ chapisco e reboco impermeab, escavação, reaterro e parede interna em concr.</t>
  </si>
  <si>
    <t>14.6</t>
  </si>
  <si>
    <t>REDE DE ÁGUA FRIA - TUBOS SOLDÁVEIS DE PVC</t>
  </si>
  <si>
    <t>14.6.1</t>
  </si>
  <si>
    <t>Tubo de PVC rígido soldável marrom, diâm. 20mm (1/2'), inclusive conexões</t>
  </si>
  <si>
    <t>14.6.2</t>
  </si>
  <si>
    <t>Tubo de PVC rígido soldável marrom, diâm. 50mm (11/2'), inclusive conexões</t>
  </si>
  <si>
    <t>INSTALAÇÕES ELÉTRICAS</t>
  </si>
  <si>
    <t>15.1</t>
  </si>
  <si>
    <t>QUADRO DE DISTRIBUIÇÃO</t>
  </si>
  <si>
    <t>15.1.1</t>
  </si>
  <si>
    <t>Quadro de distribuição de energia, de embutir, com 12 divisões modulares, com barramento</t>
  </si>
  <si>
    <t>15.2</t>
  </si>
  <si>
    <t>CAIXA DE PASSAGEM</t>
  </si>
  <si>
    <t>15.2.1</t>
  </si>
  <si>
    <t>Caixa de passagem em chapa de aço galvanizada 4' x 4', com tampa parafusada</t>
  </si>
  <si>
    <t>15.2.2</t>
  </si>
  <si>
    <t>Caixa de passagem 4x2', chapa 18</t>
  </si>
  <si>
    <t>15.3</t>
  </si>
  <si>
    <t>ELETRODUTOS E CONEXÕES</t>
  </si>
  <si>
    <t>15.3.1</t>
  </si>
  <si>
    <t>Eletroduto PEAD, cor preta, diam. 1.1/4', marca ref. Kanaflex ou equivalente</t>
  </si>
  <si>
    <t>15.3.2</t>
  </si>
  <si>
    <t>Eletroduto PEAD, cor preta, diam. 3", marca ref. Kanaflex ou equivalente</t>
  </si>
  <si>
    <t>15.4</t>
  </si>
  <si>
    <t>FIOS E CABOS</t>
  </si>
  <si>
    <t>15.4.1</t>
  </si>
  <si>
    <t>Fio ou cabo de cobre termoplástico, com isolamento para 750v, seção de 16.0mm²</t>
  </si>
  <si>
    <t>15.4.2</t>
  </si>
  <si>
    <t>Cabo de cobre flexível isolado, 1,5 mm², anti-chama 450/750 v, para circuitos terminais - fornecimento e instalação. (preto)</t>
  </si>
  <si>
    <t>15.4.3</t>
  </si>
  <si>
    <t>Cabo de cobre flexível isolado, 1,5 mm², anti-chama 450/750 v, para circuitos terminais - fornecimento e instalação. (azul)</t>
  </si>
  <si>
    <t>15.4.4</t>
  </si>
  <si>
    <t>Cabo de cobre flexível isolado, 2,5 mm², anti-chama 450/750 v, para circuitos terminais - fornecimento e instalação. (preto)</t>
  </si>
  <si>
    <t>15.4.5</t>
  </si>
  <si>
    <t>Cabo de cobre flexível isolado, 2,5 mm², anti-chama 450/750 v, para circuitos terminais - fornecimento e instalação. (Azul)</t>
  </si>
  <si>
    <t>15.4.6</t>
  </si>
  <si>
    <t>Cabo de cobre flexível isolado, 2,5 mm², anti-chama 450/750 v, para circuitos terminais - fornecimento e instalação. (Branco)</t>
  </si>
  <si>
    <t>15.4.7</t>
  </si>
  <si>
    <t>Cabo de cobre flexível isolado, 4 mm², anti-chama 450/750 v, para circuitos terminais - fornecimento e instalação. (Preto)</t>
  </si>
  <si>
    <t>15.4.8</t>
  </si>
  <si>
    <t>Cabo de cobre flexível isolado, 4 mm², anti-chama 450/750 v, para circuitos terminais - fornecimento e instalação. (Branco)</t>
  </si>
  <si>
    <t>15.4.9</t>
  </si>
  <si>
    <t>Cabo de cobre flexível isolado, 6 mm², anti-chama 450/750 v, para circuitos terminais - fornecimento e instalação. (Preto)</t>
  </si>
  <si>
    <t>15.4.10</t>
  </si>
  <si>
    <t>Cabo de cobre flexível isolado, 6 mm², anti-chama 450/750 v, para circuitos terminais - fornecimento e instalação. (Azul)</t>
  </si>
  <si>
    <t>15.4.11</t>
  </si>
  <si>
    <t>Cabo de cobre flexível isolado, 10 mm², anti-chama 450/750 v, para circuitos terminais - fornecimento e instalação. (Preto)</t>
  </si>
  <si>
    <t>15.4.12</t>
  </si>
  <si>
    <t>Cabo de cobre flexível isolado, 10 mm², anti-chama 450/750 v, para circuitos terminais - fornecimento e instalação. (Azul)</t>
  </si>
  <si>
    <t>15.4.13</t>
  </si>
  <si>
    <t>Cabo de cobre flexível isolado, 2,5 mm², anti-chama 450/750 v, para circuitos terminais - fornecimento e instalação. (Verde/amarelo))</t>
  </si>
  <si>
    <t>15.4.14</t>
  </si>
  <si>
    <t>Cabo de cobre flexível isolado, 70 mm², 0,6/1,0 kv, para rede aérea de distribuição de energia elétrica de baixa tensão - fornecimento e instalação. (Preto)</t>
  </si>
  <si>
    <t>15.4.15</t>
  </si>
  <si>
    <t>Cabo de cobre flexível isolado, 25 mm², 0,6/1,0 kv, para rede aérea de distribuição de energia elétrica de baixa tensão - fornecimento e instalação. (Verde/amarelo)</t>
  </si>
  <si>
    <t>15.5</t>
  </si>
  <si>
    <t>PADRÃO DE ENTRADA DE ENERGIA - NORTEC-01 - ESCELSA</t>
  </si>
  <si>
    <t>15.5.1</t>
  </si>
  <si>
    <t>Padrão de entrada de energia elétrica, trifásico, entrada SUBTERRÂNEA, a 4 fios, carga instalada de 57001 até 75000W, instalada em muro</t>
  </si>
  <si>
    <t>15.6</t>
  </si>
  <si>
    <t>PONTOS ELÉTRICOS REVISÃO NR-10</t>
  </si>
  <si>
    <t>15.6.1</t>
  </si>
  <si>
    <t>Ponto de antena de TV - considerando eletroduto PVC rígido de 3/4" inclusive conexões (3.0m), cabo coaxial 67 Ohms (4.5m) e caixa estampada 4x2" (1 und)</t>
  </si>
  <si>
    <t>OUTRAS INSTALAÇÕES</t>
  </si>
  <si>
    <t>16.1</t>
  </si>
  <si>
    <t>INSTALAÇÃO DE REDE ESTRUTURADA</t>
  </si>
  <si>
    <t>16.1.1</t>
  </si>
  <si>
    <t>Cabo par trançado CAT 5E</t>
  </si>
  <si>
    <t>16.1.2</t>
  </si>
  <si>
    <t>Espelho 4''x2'' com conector RJ 45 fêmea CAT. 5</t>
  </si>
  <si>
    <t>16.1.3</t>
  </si>
  <si>
    <t>Caixa de inspeção em alv. bloco concreto 9x19x39cm, dia 60x60cm e Hmáx=1m, c/ tampa de ferro fundido 40x40cm, lastro de concreto esp. 10cm, revest. interno c/ chapisco e reboco impermeabilizado, incl. escavação, reaterro e enchimento</t>
  </si>
  <si>
    <t>16.1.4</t>
  </si>
  <si>
    <t>Caixa de passagem de alvenaria de blocos de concreto 9x19x39cm, dimensões de 30x30x50cm, com revestimento interno em chapisco e reboco, tampa de concreto esp. 5cm e lastro de brita 5 cm</t>
  </si>
  <si>
    <t>16.1.5</t>
  </si>
  <si>
    <t>Caixa de distribuição 20x20x15 cm</t>
  </si>
  <si>
    <t>16.1.6</t>
  </si>
  <si>
    <t>Caixa de embutir marca de referência Tigreflex, 4x2''</t>
  </si>
  <si>
    <t>16.1.7</t>
  </si>
  <si>
    <t>Eletroduto de PVC rígido roscável, diam. 1'' (32mm), inclusive conexões</t>
  </si>
  <si>
    <t>16.1.8</t>
  </si>
  <si>
    <t>Eletroduto de PVC rígido roscável, diam. 3/4'' (25mm), inclusive conexões</t>
  </si>
  <si>
    <t>INSTALAÇÃO DE GÁS</t>
  </si>
  <si>
    <t>17.1</t>
  </si>
  <si>
    <t>Abrigo de gás para 2 cilindros 45kg, exec. em alv bloco conc cheio, dim 2.1x0.85x1.50m, inclusive cilindros e rede interna do abrigo compreendendo tubos e válvulas de esfera que interligam os cilindros</t>
  </si>
  <si>
    <t>INSTALAÇÃO DE PARA-RAIO</t>
  </si>
  <si>
    <t>18.1</t>
  </si>
  <si>
    <t>Aterramento com haste terra 5/8" x 2.40, cabo de cobre nu 6mm2, inclusive caixa de concreto 30 x 30 cm</t>
  </si>
  <si>
    <t>18.2</t>
  </si>
  <si>
    <t>Pára-raios tipo franklim incluindo base de fixação, conjunto de contraventagem c/abraçadeira p/3 estais em tubo e demais acessórios c/exceção do cabo de cobre de descida e suportes isoladores</t>
  </si>
  <si>
    <t>18.3</t>
  </si>
  <si>
    <t>Condutor de cobre nú, seção de 35mm², inclusive suportes isoladores e acessórios de fixação, conforme projeto.</t>
  </si>
  <si>
    <t>18.4</t>
  </si>
  <si>
    <t>Caixa de qualização de potenciais para uso interno e externo com cinco(5) terminais para aterramento (BEP),  em polipropileno, ref. TEL-902, marca de referência termotécnica ou equivalente</t>
  </si>
  <si>
    <t>18.5</t>
  </si>
  <si>
    <t>Cabo de cobre nú 50 mm2, ref. TEL-5750, marca de referência Termotécnica ou equivalente, inclusive abertura e fechamento de vala para cabo dimensões 50x20cm</t>
  </si>
  <si>
    <t>18.6</t>
  </si>
  <si>
    <t>Caixa enterrada elétrica retangular, em concreto pré-moldado, fundo com brita, dimensões internas:</t>
  </si>
  <si>
    <t>18.7</t>
  </si>
  <si>
    <t>Barra de aluminio 7/8" x 1/8" ,inclusive fornecimento e instalação.</t>
  </si>
  <si>
    <t>18.8</t>
  </si>
  <si>
    <t>Caixa de equalização p/aterramento 20x20x10cm de sobrepor p/11 terminais de pressão c/barramento</t>
  </si>
  <si>
    <t>18.9</t>
  </si>
  <si>
    <t>Haste de terra tipo COPPERWELD - 5/8" x 2.40m</t>
  </si>
  <si>
    <t>18.10</t>
  </si>
  <si>
    <t>Terminal aéreo em latão (captor), com conector e fixação horizontal 5/16"x250mm, ref. TEL-024, inclusive vedação dos furos com poliuretano ref. TEL 5905, marca de ref. Termotécnica ou equivalente</t>
  </si>
  <si>
    <t>18.11</t>
  </si>
  <si>
    <t>Kit completo para solda Exotérmica (Molde HCL 5/8" Ref: TEL905611 / Cartucho n° 115 Ref: TEL 909115 / Alicate Z 201 Ref: TEL 998201), marca de referência Termotécnica ou equivalente</t>
  </si>
  <si>
    <t>18.12</t>
  </si>
  <si>
    <t>COMP.29</t>
  </si>
  <si>
    <t>Fornecimento e instalaçao conector tipo "x" para cruzamento de barra de alumínio.</t>
  </si>
  <si>
    <t>18.13</t>
  </si>
  <si>
    <t>Terminal aéreo em aço galvanizado 3/8" x 50cm, com fixação horizontal.</t>
  </si>
  <si>
    <t>18.14</t>
  </si>
  <si>
    <t>COMP.30</t>
  </si>
  <si>
    <t>Fornecimento e instalação parafuso sextavado rosca soberba m6x45mm com bucha de nylon m6.</t>
  </si>
  <si>
    <t>18.15</t>
  </si>
  <si>
    <t>Conector split - bolt para cabo de cobre nu #50 mm2 - fornecimento e instalação.</t>
  </si>
  <si>
    <t>18.16</t>
  </si>
  <si>
    <t>Suporte em barra chata de ferro 7/8" x 1/4", tipo U, h = 0,33m, comp = 1,00m.</t>
  </si>
  <si>
    <t>18.17</t>
  </si>
  <si>
    <t>Parafuso cabeça sextavada 1/4" x 1" (fornecimento e colocação)</t>
  </si>
  <si>
    <t>INSTALAÇÃO DE INCÊNDIO</t>
  </si>
  <si>
    <t>19.1</t>
  </si>
  <si>
    <t>Hidrante de parede, com abrigo em chapa, 60x90x17cm, com suporte e mangueira 20m 63mm, adaptador rosca fêmea e engate rápido, esguicho em latão regulavel, registro globo angular 45º/ 63mm</t>
  </si>
  <si>
    <t>19.2</t>
  </si>
  <si>
    <t>Tubo de aço galvanizado, inclusive conexões, diam. 50mm (2'')</t>
  </si>
  <si>
    <t>19.3</t>
  </si>
  <si>
    <t>Regsitro de gaveta bruto diam. 50mm (2'')</t>
  </si>
  <si>
    <t>19.4</t>
  </si>
  <si>
    <t>Extintor de incêndio de água pressurizada capacidade 2A (10L), inclusive suporte para fixação e inclusive placa sinalizadora em PVC Fotoluminescente</t>
  </si>
  <si>
    <t>19.5</t>
  </si>
  <si>
    <t>Extintor de incêndio de gás carbônico CO2 5 B:C (6 Kg), inclusive suporte para fixação, inclusive placa sinalizadora em PVC fotoluminescente</t>
  </si>
  <si>
    <t>19.6</t>
  </si>
  <si>
    <t>Placa de sinalização de segurança CODIGO 14 - 315/158(NBR 13.434); CÓDIGO S3(NT 14/2010-ES) ("SAIDA DE EMERGÊNCIA" - seta vertical)</t>
  </si>
  <si>
    <t>19.7</t>
  </si>
  <si>
    <t>Ponto para iluminação de emergência completo, inclusive bloco autônomo de iluminação 2x9W com tomada universal</t>
  </si>
  <si>
    <t>19.8</t>
  </si>
  <si>
    <t>Extintor de incêndio portátil com carga de co2 de 6 kg, classe BC-fornecimento e instalação.</t>
  </si>
  <si>
    <t>19.9</t>
  </si>
  <si>
    <t>Extintor de incêndio portátil de pó químico ABC com capacidade 2A-20B:C (6 kg), inclusive suporte para fixação, EXCLUSIVE placa sinalizadora em PVC fotoluminescente</t>
  </si>
  <si>
    <t>19.10</t>
  </si>
  <si>
    <t>Luminária de emergência, com 30 lâmpadas led de 2 w, sem reator - fornecimento e instalação.</t>
  </si>
  <si>
    <t>19.11</t>
  </si>
  <si>
    <t>Iluminação de balizamento face única</t>
  </si>
  <si>
    <t>19.12</t>
  </si>
  <si>
    <t>19.13</t>
  </si>
  <si>
    <t>Hidrante de recalque no passeio em caixa metálica de 40x60x40cm, incl. registro globo angular 90º de  63mm, adaptador p/ engate rápido e tampa c/ corrente</t>
  </si>
  <si>
    <t>19.14</t>
  </si>
  <si>
    <t>COMP.20</t>
  </si>
  <si>
    <t>Fornecimento e instalação bomba de incêndio 4cv.</t>
  </si>
  <si>
    <t>19.15</t>
  </si>
  <si>
    <t>Botoeira Liga-Desliga para Bomba de Incêndio Modelo BLD-1, marca VERIN ou simila</t>
  </si>
  <si>
    <t>19.16</t>
  </si>
  <si>
    <t>Tubo de aço galvanizado com costura, classe média, dn 80 (3"), conexão rosqueada, instalado em rede de alimentação para hidrante - fornecimento e instalação.</t>
  </si>
  <si>
    <t>19.17</t>
  </si>
  <si>
    <t>Tubo de aço galvanizado com costura, classe média, dn 65 (2 1/2"), conexão rosqueada, instalado em rede de alimentação para hidrante - fornecimento e instalação.</t>
  </si>
  <si>
    <t>19.18</t>
  </si>
  <si>
    <t>Registro de gaveta bruto diam. 80mm (3")</t>
  </si>
  <si>
    <t>19.19</t>
  </si>
  <si>
    <t>Registro de gaveta bruto diam. 65mm (21/2")</t>
  </si>
  <si>
    <t>19.20</t>
  </si>
  <si>
    <t>Válvula de retenção horizontal ou vertical diam. 65mm (21/2")</t>
  </si>
  <si>
    <t>19.21</t>
  </si>
  <si>
    <t>Fornecimento e instalação de pressostato 0 a 10 kgf/cm2</t>
  </si>
  <si>
    <t>19.22</t>
  </si>
  <si>
    <t>Manômetro 0 a 200 psi (0 a 14 kgf/cm2), d = 50mm - fornecimento e instalação.</t>
  </si>
  <si>
    <t>19.23</t>
  </si>
  <si>
    <t>Tê, em ferro galvanizado, conexão rosqueada, dn 65 (2 1/2"), instalado em rede de alimentação para hidrante - fornecimento e instalação.</t>
  </si>
  <si>
    <t>19.24</t>
  </si>
  <si>
    <t>Joelho 90 graus, em ferro galvanizado, dn 65 (2 1/2"), conexão rosqueada, instalado em rede de alimentação para hidrante - fornecimento e instalação.</t>
  </si>
  <si>
    <t>19.25</t>
  </si>
  <si>
    <t>Joelho 90 graus, em ferro galvanizado, conexão rosqueada, dn 80 (3"), instalado em rede de alimentação para hidrante - fornecimento e instalação.</t>
  </si>
  <si>
    <t>19.26</t>
  </si>
  <si>
    <t>COMP.21</t>
  </si>
  <si>
    <t>Fornecimento e instalação tê de redução 85 mm x 65mm</t>
  </si>
  <si>
    <t>19.27</t>
  </si>
  <si>
    <t>Registro de gaveta bruto diam. 25mm (1")</t>
  </si>
  <si>
    <t>19.28</t>
  </si>
  <si>
    <t>Esguicho jato regulavel de 1 1/2", para combate a incendio - Rev. 01</t>
  </si>
  <si>
    <t>CLIMATIZAÇÃO-AR CONDICIONADO</t>
  </si>
  <si>
    <t>20.1</t>
  </si>
  <si>
    <t>Tubulação em cobre Ø 1 1/8", para interligação de condensador/evaporador, inclusive isolamento térmico elastomérico 19mm. multikits, alimentação elétrica, conexões e fixações (infraestrutura p/ sistema de climatização vrv) - fornecimento e instalação</t>
  </si>
  <si>
    <t>M</t>
  </si>
  <si>
    <t>20.2</t>
  </si>
  <si>
    <t>Tubulação em cobre Ø 7/8", para interligação de condensador/evaporador, inclusive isolamento térmico elastomérico 19mm. multikits, alimentação elétrica, conexões e fixações (infraestrutura p/ sistema de climatização vrv) - fornecimento e instalação</t>
  </si>
  <si>
    <t>20.3</t>
  </si>
  <si>
    <t>Tubulação em cobre Ø 5/8", para interligação de condensador/evaporador, inclusive isolamento térmico elastomérico 19mm. multikits, alimentação elétrica, conexões e fixações (infraestrutura p/ sistema de climatização vrv) - fornecimento e instalação</t>
  </si>
  <si>
    <t>20.4</t>
  </si>
  <si>
    <t>Tubulação em cobre Ø 1/2", para interligação de condensador/evaporador, inclusive isolamento térmico elastomérico 19mm. multikits, alimentação elétrica, conexões e fixações (infraestrutura p/ sistema de climatização vrv) - fornecimento e instalação</t>
  </si>
  <si>
    <t>20.5</t>
  </si>
  <si>
    <t>Exaustor para banheiro, bivolt, ref.: C 80 A, da Ventokit ou similar - fornecimento e instalação</t>
  </si>
  <si>
    <t>20.6</t>
  </si>
  <si>
    <t>Tubo pvc, série r, água pluvial, dn 150 mm, fornecido e instalado em condutores verticais de águas pluviais. Af_12/2014</t>
  </si>
  <si>
    <t>20.7</t>
  </si>
  <si>
    <t>COMP.13</t>
  </si>
  <si>
    <t>Fornecimento e instalação de tê pvc 150 mm,curva 90° 150mm e luva simples pvc 150mm.</t>
  </si>
  <si>
    <t>20.8</t>
  </si>
  <si>
    <t>COMP.15</t>
  </si>
  <si>
    <t>Fornecimento e instalaçao de suporte condensador split 47000 BTU ou similar.</t>
  </si>
  <si>
    <t>20.9</t>
  </si>
  <si>
    <t>COMP.16</t>
  </si>
  <si>
    <t>Fornecimento e instalaçao de suporte condensador split 30000 BTU ou similar.</t>
  </si>
  <si>
    <t>20.10</t>
  </si>
  <si>
    <t>COMP.17</t>
  </si>
  <si>
    <t>Fornecimento e instalaçao de suporte condensador split 18000 BTU ou similar.</t>
  </si>
  <si>
    <t>20.11</t>
  </si>
  <si>
    <t>COMP.18</t>
  </si>
  <si>
    <t>Fornecimento e instalaçao de suporte condensador split 9000 BTU ou similar.</t>
  </si>
  <si>
    <t>20.12</t>
  </si>
  <si>
    <t>Canaleta plástica 30 x 30mm, cinza, Hellerman ou similar</t>
  </si>
  <si>
    <t>20.13</t>
  </si>
  <si>
    <t>COMP.19</t>
  </si>
  <si>
    <t>Fornecimento e instalação de entrada de parede da canaleta p/tubulação de ar condicionado; hellermann/epaac880 ou similar.</t>
  </si>
  <si>
    <t>20.14</t>
  </si>
  <si>
    <t>Curva vertical para canaleta metálica articulada, da Valemam</t>
  </si>
  <si>
    <t>INSTALAÇÃO DE REDE DE MONITORAMENTO</t>
  </si>
  <si>
    <t>21.1</t>
  </si>
  <si>
    <t>CFTV</t>
  </si>
  <si>
    <t>21.1.1</t>
  </si>
  <si>
    <t>COMP.1</t>
  </si>
  <si>
    <t>Fornecimento e instalação de câmera ip ir bullet ref. intelbras/vip 3230 d ou similar.</t>
  </si>
  <si>
    <t>21.1.2</t>
  </si>
  <si>
    <t>COMP.2</t>
  </si>
  <si>
    <t>Fornecimento e instalação de câmera ip ir dome intelbras/vip 3230 d ou similar.</t>
  </si>
  <si>
    <t>21.1.3</t>
  </si>
  <si>
    <t>COMP.3</t>
  </si>
  <si>
    <t>Fornecimento e instalação de gravado ip 16 canais poe intelbras/nvd 3136 p ou similar.</t>
  </si>
  <si>
    <t>21.1.4</t>
  </si>
  <si>
    <t>COMP.4</t>
  </si>
  <si>
    <t>Fornecimento e instalação de cabo de rede indoor blindado cat 6e furukawa ou similar.</t>
  </si>
  <si>
    <t>21.1.5</t>
  </si>
  <si>
    <t>Fornecimento e instalação de conector rj 45 fêmea cat 6 (krone ou similar).</t>
  </si>
  <si>
    <t>21.1.6</t>
  </si>
  <si>
    <t>COMP.5</t>
  </si>
  <si>
    <t>Fornecimento e instalação de rack para gravador .</t>
  </si>
  <si>
    <t>21.1.7</t>
  </si>
  <si>
    <t>COMP.7</t>
  </si>
  <si>
    <t>Fornecimento e instalação de cabo hdmi 2.0 amplificado 40m .</t>
  </si>
  <si>
    <t>21.1.8</t>
  </si>
  <si>
    <t>COMP.6</t>
  </si>
  <si>
    <t>Fornecimento e instalação monitor 32'' .</t>
  </si>
  <si>
    <t>21.2</t>
  </si>
  <si>
    <t>SONORIZAÇÃO</t>
  </si>
  <si>
    <t>21.2.1</t>
  </si>
  <si>
    <t>COMP.10</t>
  </si>
  <si>
    <t>Fornecimento e instalação de rack para mesa de som (sonorização).</t>
  </si>
  <si>
    <t>21.3</t>
  </si>
  <si>
    <t>TELEFONIA</t>
  </si>
  <si>
    <t>21.3.1</t>
  </si>
  <si>
    <t>COMP.11</t>
  </si>
  <si>
    <t>Fornecimento e instalação de telefone ip intelbras/tpi 120 i ou similar.</t>
  </si>
  <si>
    <t>21.4</t>
  </si>
  <si>
    <t>INFRA</t>
  </si>
  <si>
    <t>21.4.1</t>
  </si>
  <si>
    <t>Fornecimento e instalação de Switch 24 portas 10/100 mpbs + 2P10-100-1000 BT.</t>
  </si>
  <si>
    <t>21.4.2</t>
  </si>
  <si>
    <t>COMP.12</t>
  </si>
  <si>
    <t>21.4.3</t>
  </si>
  <si>
    <t>Fornecimento e instalação de conector rj 45 fêmea cat 6 (krone ou similar)</t>
  </si>
  <si>
    <t>21.4.4</t>
  </si>
  <si>
    <t>Fornecimento e instalação de rack de piso 19" x 16u x 570mm (gabinete) inclusive acessórios.</t>
  </si>
  <si>
    <t>APARELHOS HIDRO-SANITÁRIOS</t>
  </si>
  <si>
    <t>22.1</t>
  </si>
  <si>
    <t>LOUÇAS</t>
  </si>
  <si>
    <t>22.1.1</t>
  </si>
  <si>
    <t>Lavatório de louça branca com coluna, marcas de referência deca, celite ou ideal standard, inclusive sifão, válvula e engatres cromados, exclusive torneira.</t>
  </si>
  <si>
    <t>22.1.2</t>
  </si>
  <si>
    <t>merc</t>
  </si>
  <si>
    <t>Suporte Rolo para papel higiênico de 400m em aço inox com fechadura</t>
  </si>
  <si>
    <t>22.1.3</t>
  </si>
  <si>
    <t>Toalheiro interfolha inox para papel 2 dobras</t>
  </si>
  <si>
    <t>22.1.4</t>
  </si>
  <si>
    <t>Saboneteira de inos pressão 500ml</t>
  </si>
  <si>
    <t>22.1.5</t>
  </si>
  <si>
    <t>Bacia sifonada infantil de louça branca, marcas de referência deca, celite ou ideal satnadard, incluisve tampa e acessórios</t>
  </si>
  <si>
    <t>22.1.6</t>
  </si>
  <si>
    <t>Lavatório de canto coleção master - ref. L76 marca de ref. deca ou equivalente, inclusie válvula, sifão e engates cromados, exclusive torneira, para PNE</t>
  </si>
  <si>
    <t>22.1.7</t>
  </si>
  <si>
    <t>Cuba louça branca oval, de embutir, Mod. L37, marca de ref.Deca incl. válvula e sifão, exclusive torniera.</t>
  </si>
  <si>
    <t>22.1.8</t>
  </si>
  <si>
    <t>Bacia convencional em louça branca ref. Linha Ravena P9 Deca ou equiv., inclusive tubo de ligação, acessórios de fixação e assento plástico</t>
  </si>
  <si>
    <t>22.1.9</t>
  </si>
  <si>
    <t>Vaso sanitário sifonadp convencional para pcd sem furo frontal com louça branca sem assento, incluso conjuto de ligação para bacia sanitaria ajustável - fornecimento e  instalação. af_10/2016</t>
  </si>
  <si>
    <t>22.1.10</t>
  </si>
  <si>
    <t>Banheira Inox para Berçário inox 304, dimensões 75x40x20cm, e 0,8mm, valvula cromada, sifão cromado (deca ref c1680), e enagete de plástico ou similares.</t>
  </si>
  <si>
    <t>22.2</t>
  </si>
  <si>
    <t>BANCADAS</t>
  </si>
  <si>
    <t>22.2.1</t>
  </si>
  <si>
    <t>Bancada em granito branco fortaleza, e = 2cm (ou equiv.)</t>
  </si>
  <si>
    <t>22.3</t>
  </si>
  <si>
    <t>TORNEIRAS, REGISTROS, VÁLVULAS E METAIS</t>
  </si>
  <si>
    <t>22.3.1</t>
  </si>
  <si>
    <t>Torneira pressão cromoda diâm. 1/2'' para lavatório, marcas de referência Fabrimar, Deca ou Docol</t>
  </si>
  <si>
    <t>22.3.2</t>
  </si>
  <si>
    <t>Torneira para tanque, marcas de referÊncia fabirmar, deca ou docol.</t>
  </si>
  <si>
    <t>22.3.3</t>
  </si>
  <si>
    <t>Torneira para jardim de 3/4'' marcas de referência, fabrimar, deca ou docol</t>
  </si>
  <si>
    <t>22.3.4</t>
  </si>
  <si>
    <t>Torneira pressão cromada diam. 1/2" para pia, marcas de referência Fabrimar, Deca ou Docol</t>
  </si>
  <si>
    <t>22.3.5</t>
  </si>
  <si>
    <t>Registro de pressão com canopla cromada diam. 15mm (1/2''), marcas de referência Fabrimar, Deca ou Docol</t>
  </si>
  <si>
    <t>22.3.6</t>
  </si>
  <si>
    <t>Registro de gaveta bruto diam. 50mm (2'')</t>
  </si>
  <si>
    <t>22.3.7</t>
  </si>
  <si>
    <t>Registro de gaveta com canopla cromada, diam 32mm (11/4''), marcas de referência fabrimar, deca, ou docol.</t>
  </si>
  <si>
    <t>22.3.8</t>
  </si>
  <si>
    <t>Registro de gaveta com canopla cromada, diam 40mm (11/2''), marcas de referência fabrimar, deca, ou docol.</t>
  </si>
  <si>
    <t>22.3.9</t>
  </si>
  <si>
    <t>Válvula de descarga com canopla cromada de 32mm (11/4''), marcas de referência fabrimar, deca ou docol</t>
  </si>
  <si>
    <t>22.4</t>
  </si>
  <si>
    <t>OUTROS APARELHOS</t>
  </si>
  <si>
    <t>22.4.1</t>
  </si>
  <si>
    <t>Cuba de aço inox n° 1(dim.460x300x150)mm, marcas de referência Franke, Strake, tramontina, inclusive válvula de metal 31/2" e sifão cromado 1 x 1/2", excl. torneira</t>
  </si>
  <si>
    <t>22.4.2</t>
  </si>
  <si>
    <t>Cuba p/ paneloes de aço inox 80x60x40 cm, marcas de referência fisher, metalpress ou meakl, inclusive válvula metal 1 1/4'' e sifão cromado 1 x 1 1/2'', excl. torneira</t>
  </si>
  <si>
    <t>22.4.3</t>
  </si>
  <si>
    <t>Tanque duplo de aço inox AISI 304, marcas de referência Fisher (mod TQI-D) Metalpress ou Mekal,
inclusive válvulas de metal 1 1/4" e sifão cromado 2", excl. torneiras</t>
  </si>
  <si>
    <t>22.4.4</t>
  </si>
  <si>
    <t>Ducha manual Acqua jet , linha Aquarius, com registro ref.C 2195, marcas de referência Fabrimar, Deca ou Docol</t>
  </si>
  <si>
    <t>22.4.5</t>
  </si>
  <si>
    <t>Reservatório de polietileno de 15.000l, inclusive peça de madeira 5 x 16cm para apoio, exclusive flanges e torneiras de boia</t>
  </si>
  <si>
    <t>UND</t>
  </si>
  <si>
    <t>22.5</t>
  </si>
  <si>
    <t>CAIXA DE PVC ,TUBOS DE PVC E EQUIPAMENTOS</t>
  </si>
  <si>
    <t>22.5.1</t>
  </si>
  <si>
    <t>Caixa sifonada quadrada, com sete entradas e uma saída, d = 150 x 150 x 50mm, ref. nº25, acabamento branco, marca Akros ou similar</t>
  </si>
  <si>
    <t>22.5.2</t>
  </si>
  <si>
    <t>Ralo sifonado em pvc d = 100 mm altura regulável, saída 40 mm, com grelha redonda acabamento cromado</t>
  </si>
  <si>
    <t>22.5.3</t>
  </si>
  <si>
    <t>Sifão em PVC para pia de cozinha ou lavatório 1x11/2"</t>
  </si>
  <si>
    <t>22.5.4</t>
  </si>
  <si>
    <t>Sifão do tipo flexível em pvc 1 x 1.1/2 - fornecimento e instalação.</t>
  </si>
  <si>
    <t>22.5.5</t>
  </si>
  <si>
    <t>COMP.33</t>
  </si>
  <si>
    <t>Fornecimento e instalação curva de 90° curta de 100mm.</t>
  </si>
  <si>
    <t>22.5.6</t>
  </si>
  <si>
    <t>COMP.34</t>
  </si>
  <si>
    <t>Fornecimento e instalação curva de 90° curta de 40mm.</t>
  </si>
  <si>
    <t>22.5.7</t>
  </si>
  <si>
    <t>Joelho 45 graus, pvc, serie normal, esgoto predial, dn 100 mm, junta elástica, fornecido e instalado em prumada de esgoto sanitário ou ventilação.</t>
  </si>
  <si>
    <t>22.5.8</t>
  </si>
  <si>
    <t>Joelho 45 graus, pvc, serie normal, esgoto predial, dn 40 mm, junta soldável, fornecido e instalado em ramal de descarga ou ramal de esgoto sanitário.</t>
  </si>
  <si>
    <t>22.5.9</t>
  </si>
  <si>
    <t>Joelho 45 graus, pvc, serie normal, esgoto predial, dn 50 mm, junta elástica, fornecido e instalado em ramal de descarga ou ramal de esgoto sanitário.</t>
  </si>
  <si>
    <t>22.5.10</t>
  </si>
  <si>
    <t>Junção simples em pvc rígido soldável, para esgoto primário, diâm = 100 x 50mm</t>
  </si>
  <si>
    <t>22.5.11</t>
  </si>
  <si>
    <t>Junção simples, pvc, serie normal, esgoto predial, dn 100 x 100 mm, junta elástica, fornecido e instalado em ramal de descarga ou ramal de esgoto sanitário.</t>
  </si>
  <si>
    <t>22.5.12</t>
  </si>
  <si>
    <t>Junção simples, pvc, serie normal, esgoto predial, dn 50 x 50 mm, junta elástica, fornecido e instalado em ramal de descarga ou ramal de esgoto sanitário.</t>
  </si>
  <si>
    <t>22.5.13</t>
  </si>
  <si>
    <t>Junção simples em pvc rígido c/ anéis, para esgoto primário, diâm = 150 x 150mm</t>
  </si>
  <si>
    <t>22.5.14</t>
  </si>
  <si>
    <t>Te, pvc, serie normal, esgoto predial, dn 100 x 100 mm, junta elástica, fornecido e instalado em ramal de descarga ou ramal de esgoto sanitário.</t>
  </si>
  <si>
    <t>22.5.15</t>
  </si>
  <si>
    <t>Te, pvc, serie normal, esgoto predial, dn 50 x 50 mm, junta elástica, fornecido e instalado em ramal de descarga ou ramal de esgoto sanitário.</t>
  </si>
  <si>
    <t>22.5.16</t>
  </si>
  <si>
    <t>Caixa sifonada, pvc, dn 150 x 185 x 75 mm, junta elástica, fornecida e instalada em ramal de descarga ou em ramal de esgoto sanitário.</t>
  </si>
  <si>
    <t>22.5.17</t>
  </si>
  <si>
    <t>Válvula em plástico 1 para pia, tanque ou lavatório, com ou sem ladrão - fornecimento e instalação.</t>
  </si>
  <si>
    <t>22.5.18</t>
  </si>
  <si>
    <t>Joelho 90 graus, pvc, serie normal, esgoto predial, dn 150 mm, junta elástica, fornecido e instalado em subcoletor aéreo de esgoto sanitário.</t>
  </si>
  <si>
    <t>22.5.19</t>
  </si>
  <si>
    <t>Joelho 90 graus, pvc, serie normal, esgoto predial, dn 100 mm, junta elástica, fornecido e instalado em ramal de descarga ou ramal de esgoto sanitário.</t>
  </si>
  <si>
    <t>22.5.20</t>
  </si>
  <si>
    <t>Joelho 90 graus, pvc, serie normal, esgoto predial, dn 40 mm, junta soldável, fornecido e instalado em ramal de descarga ou ramal de esgoto sanitario.</t>
  </si>
  <si>
    <t>22.5.21</t>
  </si>
  <si>
    <t>Joelho 90 graus, pvc, serie normal, esgoto predial, dn 50 mm, junta elástica, fornecido e instalado em ramal de descarga ou ramal de esgoto sanitário.</t>
  </si>
  <si>
    <t>22.5.22</t>
  </si>
  <si>
    <t>Joelho 90° pvc rigido, série R, d= 40mm, para esgoto secundário</t>
  </si>
  <si>
    <t>22.5.23</t>
  </si>
  <si>
    <t>Tubo PVC rígido para esgoto no diâmetro de 150mm incluindo escavação e aterro com areia</t>
  </si>
  <si>
    <t>22.5.24</t>
  </si>
  <si>
    <t>Tubo PVC rígido para esgoto no diâmetro de 100mm incluindo escavação e aterro com areia</t>
  </si>
  <si>
    <t>22.5.25</t>
  </si>
  <si>
    <t>Tubo pvc, serie normal, esgoto predial, dn 40 mm, fornecido e instalado em ramal de descarga ou ramal de esgoto sanitário.</t>
  </si>
  <si>
    <t>22.5.26</t>
  </si>
  <si>
    <t>Tubo pvc, serie normal, esgoto predial, dn 50 mm, fornecido e instalado em ramal de descarga ou ramal de esgoto sanitário.</t>
  </si>
  <si>
    <t>22.5.27</t>
  </si>
  <si>
    <t>22.5.28</t>
  </si>
  <si>
    <t>22.5.29</t>
  </si>
  <si>
    <t>22.5.30</t>
  </si>
  <si>
    <t>Válvula em PVC para tanque de lavar, 1 1/4", acabamento branco, ASTRA VT1 ou similar</t>
  </si>
  <si>
    <t>22.5.31</t>
  </si>
  <si>
    <t xml:space="preserve">Tubo pvc, serie normal, esgoto predial, dn 75 mm, fornecido e instalado em prumada de esgoto sanitário ou ventilação.  </t>
  </si>
  <si>
    <t>22.5.32</t>
  </si>
  <si>
    <t>Tê 90° em pvc rígido soldável, para esgoto secundário, diâm = 40mm</t>
  </si>
  <si>
    <t>22.5.33</t>
  </si>
  <si>
    <t>Junção 45° em pvc rígido soldável, para esgoto secundário, diâm = 40mm</t>
  </si>
  <si>
    <t>22.5.34</t>
  </si>
  <si>
    <t>Chuveiro elétrico comum corpo plástico, tipo ducha fornecimento e instalação.</t>
  </si>
  <si>
    <t>22.5.35</t>
  </si>
  <si>
    <t>Ducha higiênica com registro, linha aspen, ref. 1984 C35 da DECA ou similar</t>
  </si>
  <si>
    <t>22.5.36</t>
  </si>
  <si>
    <t xml:space="preserve">Torneira cromada de mesa, 1/2 ou 3/4, para lavatório, padrão popular - fornecimento e instalação. </t>
  </si>
  <si>
    <t>22.5.37</t>
  </si>
  <si>
    <t>Adaptador curto com bolsa e rosca para registro, pvc, soldável, dn 25m m x 3/4, instalado em ramal de distribuição de água - instalação. Fornecimento e instalação</t>
  </si>
  <si>
    <t>22.5.38</t>
  </si>
  <si>
    <t>Joelho 90 graus, pvc, soldável, dn 25mm, instalado em prumada de água - fornecimento e instalação.</t>
  </si>
  <si>
    <t>22.5.39</t>
  </si>
  <si>
    <t>Joelho 90 graus, pvc, soldável, dn 50mm, instalado em prumada de água - fornecimento e instalação</t>
  </si>
  <si>
    <t>22.5.40</t>
  </si>
  <si>
    <t>Tubo, pvc, soldável, dn 25mm, instalado em prumada de água - fornecimento e instalação.</t>
  </si>
  <si>
    <t>22.5.41</t>
  </si>
  <si>
    <t xml:space="preserve">Registro de gaveta bruto, latão, rosável, 3/4", com acabamento e canopla cromados. Fornecido e instalado em ramal de água. </t>
  </si>
  <si>
    <t>22.5.42</t>
  </si>
  <si>
    <t>Tê 90º de pvc rígido soldável, marrom diâm = 40mm</t>
  </si>
  <si>
    <t>22.5.43</t>
  </si>
  <si>
    <t>Engate flexível em plástico branco, 1/2 x 30cm - fornecimento e instalação.</t>
  </si>
  <si>
    <t>22.5.44</t>
  </si>
  <si>
    <t>Joelho de redução 90º de pvc rígido soldável, marrom diâm = 25 x 20mm</t>
  </si>
  <si>
    <t>22.5.45</t>
  </si>
  <si>
    <t>Luva soldável e com rosca, pvc, soldável, dn 25mm x 3/4, instalado em ramal ou sub-ramal de água - fornecimento e instalação.</t>
  </si>
  <si>
    <t>22.5.46</t>
  </si>
  <si>
    <t>Adaptador curto com bolsa e rosca para registro, pvc, soldável, dn 25m m x 3/4, instalado em ramal de distribuição de água - fornecimento e instalação.</t>
  </si>
  <si>
    <t>22.5.47</t>
  </si>
  <si>
    <t>Tubo, pvc, soldável, dn 40mm, instalado em prumada de água - fornecimento e instalação.</t>
  </si>
  <si>
    <t>22.5.48</t>
  </si>
  <si>
    <t>Tê 90º de pvc rígido soldável, marrom diâm = 25mm</t>
  </si>
  <si>
    <t>22.5.49</t>
  </si>
  <si>
    <t>Joelho 90 graus com bucha de latão, pvc, soldável, dn 25mm, x 1/2? instalado em ramal ou sub-ramal de água - fornecimento e instalação.</t>
  </si>
  <si>
    <t>APARELHOS ELÉTRICOS</t>
  </si>
  <si>
    <t>23.1</t>
  </si>
  <si>
    <t>LUMINÁRIAS</t>
  </si>
  <si>
    <t>23.1.1</t>
  </si>
  <si>
    <t xml:space="preserve">Luminária Plafon 25w LED Embutir Branco </t>
  </si>
  <si>
    <t>23.1.2</t>
  </si>
  <si>
    <t xml:space="preserve">Luminária Plafon 10X120 30w LED Embutir Branco </t>
  </si>
  <si>
    <t>23.1.3</t>
  </si>
  <si>
    <t>Lampada led tubular t8 bivolt 9,9/10 w, base g13</t>
  </si>
  <si>
    <t>23.1.4</t>
  </si>
  <si>
    <t>Lampada led tubular t8 bivolt 18/20 w, base g13</t>
  </si>
  <si>
    <t>23.1.5</t>
  </si>
  <si>
    <t>SETOP</t>
  </si>
  <si>
    <t>Luminária arandela tipo meia-lua completa, diâmetro 25cm, para uma (1) lâmpada led, potência 9w, bulboa60, fornecimento e instalação, inclusive base e lâmpada</t>
  </si>
  <si>
    <t>BDI 28,99</t>
  </si>
  <si>
    <t>23.1.6</t>
  </si>
  <si>
    <t>23.1.7</t>
  </si>
  <si>
    <t>Luminária arandela box parede interna externa 2 fachos</t>
  </si>
  <si>
    <t>23.2</t>
  </si>
  <si>
    <t>INTERRUPTORES E TOMADAS</t>
  </si>
  <si>
    <t>23.2.1</t>
  </si>
  <si>
    <t>Tomada padrão brasileiro linha branca, NBR 14136 2 polos + terra 10A/250v, com placa 4*2''</t>
  </si>
  <si>
    <t>23.2.2</t>
  </si>
  <si>
    <t>Interruptor de uma tecla simples 10A/250V, com placa 4x2"</t>
  </si>
  <si>
    <t>23.2.3</t>
  </si>
  <si>
    <t>Interruptor de duas teclas simples 10A/250V, com placa 4x2"</t>
  </si>
  <si>
    <t>23.2.4</t>
  </si>
  <si>
    <t>Interruptor de duas teclas paralelo 10A/250V, com placa 4x2"</t>
  </si>
  <si>
    <t>23.2.5</t>
  </si>
  <si>
    <t>Tomada baixa de embutir (2 módulos), 2p+t 10 a, incluindo suporte e placa - fornecimento e instalação.</t>
  </si>
  <si>
    <t>23.2.6</t>
  </si>
  <si>
    <t>Tomada baixa de embutir (1 módulo), 2p+t 10 a, incluindo suporte e placa - fornecimento e instalação.</t>
  </si>
  <si>
    <t>23.2.7</t>
  </si>
  <si>
    <t>Tomada baixa de embutir (1 módulo), 2p+t 20 a, incluindo suporte e placa - fornecimento e instalação.</t>
  </si>
  <si>
    <t>23.2.8</t>
  </si>
  <si>
    <t>Conector porcelana 3 polos para cabos de #10,0mm2</t>
  </si>
  <si>
    <t>23.2.9</t>
  </si>
  <si>
    <t>23.2.10</t>
  </si>
  <si>
    <t>23.2.11</t>
  </si>
  <si>
    <t>Interruptor de três teclas simples 10A/250V, c/ placa 4x2"</t>
  </si>
  <si>
    <t>23.2.12</t>
  </si>
  <si>
    <t>Interruptor de uma tecla paralelo 10A/250V, com placa 4x2"</t>
  </si>
  <si>
    <t>23.2.13</t>
  </si>
  <si>
    <t>Tomada coaxial 75 ohms para TV</t>
  </si>
  <si>
    <t>23.3</t>
  </si>
  <si>
    <t>CAIXAS,QUADROS E DIJUNTORES.</t>
  </si>
  <si>
    <t>23.3.1</t>
  </si>
  <si>
    <t>Caixa de passagem para eletricidade em aluminio, dim: 50 x 50 x 15 cm</t>
  </si>
  <si>
    <t>23.3.2</t>
  </si>
  <si>
    <t>Quadro de distribuição de energia em chapa de aço galvanizado, de embutir, com barramento trifásico, para 30 disjuntores din 150a - fornecimento e instalação.</t>
  </si>
  <si>
    <t>23.3.3</t>
  </si>
  <si>
    <t>Quadro de distribuição de energia em chapa de aço galvanizado, de embutir, com barramento trifásico, para 24 disjuntores din 100a - fornecimento e instalação.</t>
  </si>
  <si>
    <t>23.3.4</t>
  </si>
  <si>
    <t>Disjuntor termomagnetico monopolar 16 A, padrão DIN (linha branca) curva de disparo B, corrente de interrupção 5KA, ref.: Siemens 5 SX1 ou similar.</t>
  </si>
  <si>
    <t>23.3.5</t>
  </si>
  <si>
    <t>Disjuntor termomagnetico monopolar 20 A, padrão DIN (Europeu - linha branca), curva C, corrente 5KA</t>
  </si>
  <si>
    <t>23.3.6</t>
  </si>
  <si>
    <t>Disjuntor termomagnetico monopolar 32 A, padrão DIN (Europeu - linha branca)</t>
  </si>
  <si>
    <t>23.3.7</t>
  </si>
  <si>
    <t>Disjuntor termomagnetico monopolar 50 A, padrão DIN (Europeu - linha branca)</t>
  </si>
  <si>
    <t>23.3.8</t>
  </si>
  <si>
    <t>Disjuntor termomagnetico bipolar 20 A, padrão DIN (Europeu - linha branca), curva B</t>
  </si>
  <si>
    <t>23.3.9</t>
  </si>
  <si>
    <t>Disjuntor termomagnetico bipolar 25 A, padrão DIN (Europeu - linha branca), corrente 5KA</t>
  </si>
  <si>
    <t>23.3.10</t>
  </si>
  <si>
    <t>Disjuntor termomagnetico tripolar 150 A, padrão DIN (Europeu - linha branca), corrente 10 KA</t>
  </si>
  <si>
    <t>23.3.11</t>
  </si>
  <si>
    <t>Disjuntor termomagnetico tripolar 300 A, padrão DIN (Europeu - linha branca), 65KA</t>
  </si>
  <si>
    <t>23.4</t>
  </si>
  <si>
    <t>23.4.1</t>
  </si>
  <si>
    <t>Chuveiro elétrico tipo ducha Lorenzet ou Corona</t>
  </si>
  <si>
    <t>PINTURA</t>
  </si>
  <si>
    <t>24.1</t>
  </si>
  <si>
    <t>SOBRE PAREDES E FORROS</t>
  </si>
  <si>
    <t>24.1.1</t>
  </si>
  <si>
    <t>Emassamento de paredes e forros, com duas demãos de massa à base de PVA, marcas de referência Suvinil, Coral ou Metalatex</t>
  </si>
  <si>
    <t>24.1.2</t>
  </si>
  <si>
    <t>Emassamento de paredes e forros, com duas demãos de massa acrilica, marcas de referência Suvinil, Coral ou Metalatex</t>
  </si>
  <si>
    <t>24.1.3</t>
  </si>
  <si>
    <t>Pintura com tinta látex PVA, marcas de referência Suvinil, Coral ou Metalatex, inclusive selador em paredes e forros, a duas demãos</t>
  </si>
  <si>
    <t>24.1.4</t>
  </si>
  <si>
    <t>Pintura com tinta acrílica, marcas de referência Suvinil, Coral ou Metalatex, inclusive selador acrílico, em paredes e forros, a duas demãos</t>
  </si>
  <si>
    <t>SERVIÇOS COMPLEMENTARES EXTERNOS</t>
  </si>
  <si>
    <t>25.1</t>
  </si>
  <si>
    <t>MUROS E FECHAMENTOS</t>
  </si>
  <si>
    <t>25.1.1</t>
  </si>
  <si>
    <t>Muro de alvenaria de blocos cerâmicos 10x20x20cm, c/ pilares a cada 2 m, esp. 10cm e h=2.5m, revestido
com chapisco, reboco e pintura acrílica a 2 demãos, incl. pilares, cintas e sapatas, empregando arg. cimento
cal e areia</t>
  </si>
  <si>
    <t>25.1.2</t>
  </si>
  <si>
    <t>Mureta em alvenaria de blocos cerâmicos 10x20x20cmm, h=0.60cm, para fechamento de quadra, com pilaretes de travamento em concreto armado a cada 3m, inclusive chapisco</t>
  </si>
  <si>
    <t>25.1.3</t>
  </si>
  <si>
    <t>25.1.4</t>
  </si>
  <si>
    <t>25.1.5</t>
  </si>
  <si>
    <t>25.2</t>
  </si>
  <si>
    <t xml:space="preserve">PAVIMENTAÇÃO </t>
  </si>
  <si>
    <t>25.2.1</t>
  </si>
  <si>
    <t>Blocos pré-moldados de concreto tipo pavi-s ou equivalente, espessura de 6cm e resistência a compressão mínima de 35 MPa, assentados sobre colchão de pó de pedra na espessura de 10 cm</t>
  </si>
  <si>
    <t>25.2.2</t>
  </si>
  <si>
    <t>Fornecimento e assentamento de ladrilho hidráulico pastilhado, vermelho, dim. 20x20 cm, esp. 1.5cm, assentado com pasta de cimento colante, exclusive regularização e lastro</t>
  </si>
  <si>
    <t>25.2.3</t>
  </si>
  <si>
    <t>Passeio de cimento camurçado com argamassa de cimento e areia no traço 1:3 esp. 1.5cm, e lastro de concreto com 8cm de espessura, inclusive preparo de caixa</t>
  </si>
  <si>
    <t>PAISAGISMO</t>
  </si>
  <si>
    <t>26.1</t>
  </si>
  <si>
    <t>Fornecimento e plantio de grama em placas tipo esmeralda, inclusive fornecimento de terra vegetal</t>
  </si>
  <si>
    <t>TRATAMENTO, CONSERVAÇÃO E LIMPEZA</t>
  </si>
  <si>
    <t>27.1</t>
  </si>
  <si>
    <t>Limpeza geral da obra</t>
  </si>
  <si>
    <t>DIVERSOS EXTERNOS</t>
  </si>
  <si>
    <t>28.1</t>
  </si>
  <si>
    <t>Escada tipo marinheiro de tubo de ferro 1'' e 3/4'', com h=4.20m, para acesso a caixa d'água, inclusive pintura em esmalte sintético, conforme detalhe em projeto</t>
  </si>
  <si>
    <t>28.2</t>
  </si>
  <si>
    <t>Bicicletário em tubo de ferro galvanizado 1'' e ferro liso 1/2'', inclusive pintura, conforme projeto padrão SEDU</t>
  </si>
  <si>
    <t>28.3</t>
  </si>
  <si>
    <t>Placa para inauguração de obra em alumínio polido e=4mm, dimensões 40 x 50 cm, gravação em baixo relevo, inclusive pintura e fixação</t>
  </si>
  <si>
    <t>28.4</t>
  </si>
  <si>
    <t>Mastro triplo em tubo ferro galvanizado, alt (útil)= 6m (3,80m x 2" + 2,20m x 1 1/2"), inclusive base de concreto ciclópico</t>
  </si>
  <si>
    <t>28.5</t>
  </si>
  <si>
    <t>Letra em aço inox escovado/polido 40 x 40cm - instalado</t>
  </si>
  <si>
    <t>ADMINISTRAÇÃO LOCAL</t>
  </si>
  <si>
    <t>VALOR S/ADM.LOCAL</t>
  </si>
  <si>
    <t>29.1</t>
  </si>
  <si>
    <t>Comp.35</t>
  </si>
  <si>
    <t>Administração Local OBS.: A taxa de Administração Local será paga PROPORCIONALMENTE ao andamento da obra.</t>
  </si>
  <si>
    <t>tx</t>
  </si>
  <si>
    <t>TOTAL GERAL</t>
  </si>
  <si>
    <t>SECRETARIA MUNICIPAL DE OBRAS PÚBLICAS</t>
  </si>
  <si>
    <t>SUPERVISÃO</t>
  </si>
  <si>
    <t>DIVANDILSON FERREIRA DOS SANTOS</t>
  </si>
  <si>
    <t>WILLIAM GARCIA MENDONÇA</t>
  </si>
  <si>
    <t>SECRETÁRIO DE OBRAS - SEMOP</t>
  </si>
  <si>
    <t>MATR.: 26639-2</t>
  </si>
  <si>
    <t>DECRETO Nº.: 305/2020</t>
  </si>
  <si>
    <t>Assinatura:</t>
  </si>
  <si>
    <t>ASSINATURA:</t>
  </si>
  <si>
    <t xml:space="preserve">CRONOGRAMA FÍSICO - FINANCEIRO </t>
  </si>
  <si>
    <t xml:space="preserve">OBRA: </t>
  </si>
  <si>
    <t xml:space="preserve">LOCAL: </t>
  </si>
  <si>
    <t>BAIRRO PORTAL CLUBE</t>
  </si>
  <si>
    <t>ITEM</t>
  </si>
  <si>
    <t>ATIVIDADE</t>
  </si>
  <si>
    <t>CUSTO TOTAL</t>
  </si>
  <si>
    <t>1º Mês</t>
  </si>
  <si>
    <t>2º Mês</t>
  </si>
  <si>
    <t>3º Mês</t>
  </si>
  <si>
    <t>4º Mês</t>
  </si>
  <si>
    <t>5º Mês</t>
  </si>
  <si>
    <t>6º Mês</t>
  </si>
  <si>
    <t>7º Mês</t>
  </si>
  <si>
    <t>8º Mês</t>
  </si>
  <si>
    <t>9º Mês</t>
  </si>
  <si>
    <t>10º Mês</t>
  </si>
  <si>
    <t>11º Mês</t>
  </si>
  <si>
    <t>12º Mês</t>
  </si>
  <si>
    <t>_____________</t>
  </si>
  <si>
    <t>INSTALAÇÕES DE GÁS</t>
  </si>
  <si>
    <t>INSTALAÇÕES DE PARA RAIO</t>
  </si>
  <si>
    <t>INSTALAÇÕES DE CLIMATIZAÇÃO</t>
  </si>
  <si>
    <t>INSTALAÇÕES DE MONITORAMENTO</t>
  </si>
  <si>
    <t>TRATAMENTO,CONSERVAÇÃO E LIMPEZA</t>
  </si>
  <si>
    <t>DIVERSOS  EXTERNOS</t>
  </si>
  <si>
    <t>OBS.: A taxa de Administração Local será paga PROPORCIONALMENTE ao andamento da obra.</t>
  </si>
  <si>
    <t>TOTAIS</t>
  </si>
  <si>
    <t>TOTAL SIMPLES</t>
  </si>
  <si>
    <t>PORCENTAGEM SIMPLES</t>
  </si>
  <si>
    <t>TOTAL ACUMULADO</t>
  </si>
  <si>
    <t>PORCENTAGEM ACUMULADA</t>
  </si>
  <si>
    <t>GERENTE DE INSPEÇÃO</t>
  </si>
  <si>
    <t>SECRETÁRIO MUNICIPAL</t>
  </si>
  <si>
    <t>COD.</t>
  </si>
  <si>
    <t>DESCRIÇÃO</t>
  </si>
  <si>
    <t>VALOR TOTAL</t>
  </si>
  <si>
    <t>%</t>
  </si>
  <si>
    <t>% ACUMUL.</t>
  </si>
  <si>
    <t>CLASSE</t>
  </si>
  <si>
    <t>Classe</t>
  </si>
  <si>
    <t>Corte</t>
  </si>
  <si>
    <t>A</t>
  </si>
  <si>
    <t>B</t>
  </si>
  <si>
    <t>C</t>
  </si>
  <si>
    <t>total</t>
  </si>
  <si>
    <t>LISTA DE MATERIAL CFTV</t>
  </si>
  <si>
    <t>COMP-01 FORNECIMENTO E INSTALAÇAO DE CAMERA IP IR BULLET REF. INTELBRAS/VIP 3230 D  OU SIMILAR</t>
  </si>
  <si>
    <t>BASE :ORSE 11520</t>
  </si>
  <si>
    <t>Levantamento de preços de mercado - Data: 02/03/2021</t>
  </si>
  <si>
    <t>Estabelecimento</t>
  </si>
  <si>
    <t>Contato</t>
  </si>
  <si>
    <t>Unid</t>
  </si>
  <si>
    <t>Pr. Unit.</t>
  </si>
  <si>
    <t>Monitora - Alarmes e Câmeras</t>
  </si>
  <si>
    <t>27 996516462</t>
  </si>
  <si>
    <t>CRISSOM SEGUR. ELETRONICA</t>
  </si>
  <si>
    <t>27 33611105</t>
  </si>
  <si>
    <t>lojas americanas</t>
  </si>
  <si>
    <t>27 988859614</t>
  </si>
  <si>
    <t>Pr.Unit</t>
  </si>
  <si>
    <t>MÃO DE OBRA</t>
  </si>
  <si>
    <t>Código</t>
  </si>
  <si>
    <t>Coefic.</t>
  </si>
  <si>
    <t>C. Prod.</t>
  </si>
  <si>
    <t>Pr. Prod.</t>
  </si>
  <si>
    <t>Pr. Improd.</t>
  </si>
  <si>
    <t>Fator Ac.</t>
  </si>
  <si>
    <t xml:space="preserve"> Técnico </t>
  </si>
  <si>
    <t>H</t>
  </si>
  <si>
    <t>SubTotal:</t>
  </si>
  <si>
    <t>MATERIAL</t>
  </si>
  <si>
    <t>CAMERA IP IR BULLET (INTELBRAS/VIP3230 D)</t>
  </si>
  <si>
    <t>UN</t>
  </si>
  <si>
    <t>Mercado</t>
  </si>
  <si>
    <t>RESUMO</t>
  </si>
  <si>
    <t>DISCRIMINAÇÃO</t>
  </si>
  <si>
    <t>TAXA(%)</t>
  </si>
  <si>
    <t>VALORES</t>
  </si>
  <si>
    <t>Mão-de-Obra(A)</t>
  </si>
  <si>
    <t>Materiais(B)</t>
  </si>
  <si>
    <t>Equipamentos(C)</t>
  </si>
  <si>
    <t>Produção da Equipe(D)</t>
  </si>
  <si>
    <t>Custo Horário Total(A+C)</t>
  </si>
  <si>
    <t>Custo Unitário da Execução[(A/D)+(C/D)] = E</t>
  </si>
  <si>
    <t>Custo Direto Total(B+E)</t>
  </si>
  <si>
    <t>Bonificações e Despesas Indiretas - BDI</t>
  </si>
  <si>
    <t>CUSTO UNITÁRIO (Adotado)</t>
  </si>
  <si>
    <t>COMP-02 FORNECIMENTO E  INSTALAÇAO DE CAMERA IP IR DOME INTELBRAS/VIP 3230 D OU SIMILAR (CFTV)</t>
  </si>
  <si>
    <t xml:space="preserve"> Técnico  </t>
  </si>
  <si>
    <t>CAMERA IP IR DOME (INTELBRAS/VIP3230 D)</t>
  </si>
  <si>
    <t>COMP-03 FORNECIMENTO E  INSTALAÇAO DE GRAVADO IP 16 CANAIS POE INTELBRAS/NVD 3136 P OU SIMILAR (CFTV)</t>
  </si>
  <si>
    <t>ATMSEG</t>
  </si>
  <si>
    <t>27 3367065</t>
  </si>
  <si>
    <t>Subtotal</t>
  </si>
  <si>
    <t xml:space="preserve"> Técnico</t>
  </si>
  <si>
    <t>GRAVADO IP 16 CANAIS POE (INTELBRAS/NVD3116 P)</t>
  </si>
  <si>
    <t>-</t>
  </si>
  <si>
    <t>COMP-04  FORNECIMENTO E INSTALAÇAO DE CABO DE REDE INDOOR BLINDADO CAT 6E FURUKAWA OU SIMILAR (CFTV)</t>
  </si>
  <si>
    <t>BASE :IOPES 160808</t>
  </si>
  <si>
    <t>Pastore</t>
  </si>
  <si>
    <t>27 32623280</t>
  </si>
  <si>
    <t xml:space="preserve">AJUDANTE  PRATICO </t>
  </si>
  <si>
    <t>ELETRICISTA OFICIAL</t>
  </si>
  <si>
    <t>INSTALAÇAO DE CABO DE REDE INDOOR BLINDADO CAT 6E</t>
  </si>
  <si>
    <t>COMP-05   FORNECIMENTO E INSTALAÇAO DE RACK PARA GRAVDOR (CFTV)</t>
  </si>
  <si>
    <t>ATM.SEG</t>
  </si>
  <si>
    <t>27 32627065</t>
  </si>
  <si>
    <t>tecnico</t>
  </si>
  <si>
    <t>RACK PARA GRAVADOR</t>
  </si>
  <si>
    <t>COMP-06 FORNECIMENTO E INSTALAÇAO MONITOR 32'' (CFTV)</t>
  </si>
  <si>
    <t>TECNICO</t>
  </si>
  <si>
    <t>MONITOR 32''</t>
  </si>
  <si>
    <t>COMP-07 FORNECIMENTO E INSTALAÇAO DE CABO HDMI 2.0 AMPLIFICADO 40M (CFTV)</t>
  </si>
  <si>
    <t>CABO HDMI 2.0 AMPLIFICADO 40M</t>
  </si>
  <si>
    <t>LISTA DE MATERIAL-SONORIZAÇAO</t>
  </si>
  <si>
    <t>COMP-10 FORNECIMENTO E INSTALAÇAO DE RACK PARA MESA DE SOM (SONORIZAÇAO)</t>
  </si>
  <si>
    <t>Casas Bahia</t>
  </si>
  <si>
    <t>27 32619300</t>
  </si>
  <si>
    <t>Lojas americanas</t>
  </si>
  <si>
    <t>RACK P/MESA DE SOM</t>
  </si>
  <si>
    <t>LISTA DE MATERIAL-TELEFONIA</t>
  </si>
  <si>
    <t>COMP-11 FORNECIMENTO E INSTALAÇAO DE TELEFONE IP INTELBRAS/TPI 120 i  OU SIMILAR (TELEFONIA)</t>
  </si>
  <si>
    <t>Levantamento de preços de mercado - Data: 24/02/2021</t>
  </si>
  <si>
    <t>TELEFONE IP</t>
  </si>
  <si>
    <t>LISTA DE MATERIAL-INFRA</t>
  </si>
  <si>
    <t>COMP-12 FORNECIMENTO E INSTALAÇAO DE CABO DE REDE INDOOR BLINDADO CAT 6E FURUKAWA OU SIMILAR (INFRA)</t>
  </si>
  <si>
    <t>LISTA DE MATERIAL-CLIMATIZAÇAO</t>
  </si>
  <si>
    <t>COMP-13 FORNECIMENTO E INSTALAÇAO DE TÊ PVC 150 MM,CURVA 90° 150MM E LUVA SIMPLES PVC 150MM.</t>
  </si>
  <si>
    <t>BASE : IOPES 141910</t>
  </si>
  <si>
    <t>TE PVC 150 MM</t>
  </si>
  <si>
    <t>CURVA 90° PVC 150MM</t>
  </si>
  <si>
    <t>LUVA 90° PVC 150MM</t>
  </si>
  <si>
    <t>REVEST MATERIAL DE CONSTRUÇAO</t>
  </si>
  <si>
    <t>27 30300580</t>
  </si>
  <si>
    <t>JB MATERIAL DE CONSTRUÇAO</t>
  </si>
  <si>
    <t>27 33613102</t>
  </si>
  <si>
    <t>DISMAGUA</t>
  </si>
  <si>
    <t>27 33618100</t>
  </si>
  <si>
    <t>AJUDANTE (PRATICO)</t>
  </si>
  <si>
    <t>ENCANADOR</t>
  </si>
  <si>
    <t>COMP-14 FORNECIMENTO E INSTALAÇAO DE GRADE DE PROTEÇAO PLASTICO,PVC PARA TUBO 150 MM</t>
  </si>
  <si>
    <t>BASE :IOPES 142111</t>
  </si>
  <si>
    <t>AJUDANTE PRATICO</t>
  </si>
  <si>
    <t>GRADE DE PROTEÇAO PLASTICO,PVC PARA TUBO 150 MM</t>
  </si>
  <si>
    <t>COMP-15 FORNECIMENTO E INSTALAÇAO DE SUPORTE CONDENSADOR 47000 BTU SPLIT OU SIMILAR</t>
  </si>
  <si>
    <t>BASE :IOPES 150883</t>
  </si>
  <si>
    <t>Suporte condens.split 47000 BTU</t>
  </si>
  <si>
    <t>Guarapari Ar Condicionado LTDA</t>
  </si>
  <si>
    <t>27 33627772</t>
  </si>
  <si>
    <t>MaisFrio Climatização</t>
  </si>
  <si>
    <t>27 998563873</t>
  </si>
  <si>
    <t>Refri mais</t>
  </si>
  <si>
    <t>27 30308770</t>
  </si>
  <si>
    <t>ELETRICISTA</t>
  </si>
  <si>
    <t xml:space="preserve"> SUPORTE CONDENSADORA SPLIT 47000 BTU</t>
  </si>
  <si>
    <t>Sub-Total</t>
  </si>
  <si>
    <t>COMP-16 FORNECIMENTO E INSTALAÇAO DE SUPORTE CONDENSADOR SPLIT 30000 BTU OU SIMILAR</t>
  </si>
  <si>
    <t>Suporte condens.split 30000 BTU</t>
  </si>
  <si>
    <t xml:space="preserve"> SUPORTE CONDENSADORA SPLIT 30000 BTU</t>
  </si>
  <si>
    <t>COMP-17 FORNECIMENTO E INSTALAÇAO DE SUPORTE CONDENSADOR SPLIT 18000 BTU OU SIMILAR</t>
  </si>
  <si>
    <t>Suporte condens.split 18000 BTU</t>
  </si>
  <si>
    <t xml:space="preserve"> SUPORTE CONDENSADORA SPLIT 18000 BTU</t>
  </si>
  <si>
    <t>COMP-18  FORNECIMENTO E INSTALAÇAO DE SUPORTE CONDENSADOR SPLIT  9000 OU SIMILAR</t>
  </si>
  <si>
    <t>Suporte condens.split 9000 BTU</t>
  </si>
  <si>
    <t xml:space="preserve"> SUPORTE CONDENSADORA SPLIT 9000 BTU</t>
  </si>
  <si>
    <t>COMP-19 FORNECIMENTO E INSTALAÇAO DE ENTRADA DE PAREDE DA CANALETA P/TUBULAÇAO DE AR CONDICIONADO; HELLERMANN/EPAAC880 OU SIMILAR</t>
  </si>
  <si>
    <t>BASE :IOPES 150807</t>
  </si>
  <si>
    <t>ENTR.DE PAREDE DA CANALETA P/TUBULAÇAO DE AR CONDICIONADO</t>
  </si>
  <si>
    <t>LISTA DE MATERIAL-PREV . E COMBATE AO INCENDIO</t>
  </si>
  <si>
    <t>COMP-20 FORNECIMENTO E INSTALAÇAO  BOMBA DE INCENDIO 4CV</t>
  </si>
  <si>
    <t>BASE :ORSE 11173</t>
  </si>
  <si>
    <t>Realmak</t>
  </si>
  <si>
    <t>27 33616111</t>
  </si>
  <si>
    <t>Ricieri maquinas e ferramentas</t>
  </si>
  <si>
    <t>27 32616161</t>
  </si>
  <si>
    <t>Guarapari Extintores Ltda</t>
  </si>
  <si>
    <t>27 32610687</t>
  </si>
  <si>
    <t>88264 sinap</t>
  </si>
  <si>
    <t>ENCANADOR OU BOMBEIRO HIDRAULICO</t>
  </si>
  <si>
    <t>88267 sinap</t>
  </si>
  <si>
    <t>SERVENTE DE OBRAS</t>
  </si>
  <si>
    <t>88316 sinap</t>
  </si>
  <si>
    <t>BOMBA DE INCENDIO 4CV</t>
  </si>
  <si>
    <t>COMP-21 FORNECIMENTO E INSTALAÇAO TÊ DE REDUÇAO 85 mm x 65mm</t>
  </si>
  <si>
    <t>BASE :SINAPI 97530</t>
  </si>
  <si>
    <t>AUXILIAR ENCANADO</t>
  </si>
  <si>
    <t>TÊ DE REDUÇAO 85 mm x 65mm</t>
  </si>
  <si>
    <t>COMP-25 FORNECIMENTO E INSTALAÇAO DE ELETRODUTO RIGIDO DE PVC 3/4" 3m</t>
  </si>
  <si>
    <t>BASE : SINAPI  91867</t>
  </si>
  <si>
    <t>Eletroduto rigido de pvc 3/4" 3m</t>
  </si>
  <si>
    <t>Curva não metalica eletroduto rigido 90° pvc preta c/rosca 3/4"</t>
  </si>
  <si>
    <t>Luva não metalica eletroduto pvc preta com rosca 3/4"</t>
  </si>
  <si>
    <t>Arruela metalica para eletroduto de aluminio redonda 3/4"</t>
  </si>
  <si>
    <t>DG Material eletrico</t>
  </si>
  <si>
    <t>27 33612911</t>
  </si>
  <si>
    <t>Centro eletrico</t>
  </si>
  <si>
    <t>27 32628526</t>
  </si>
  <si>
    <t>Pastore material eletrico</t>
  </si>
  <si>
    <t>AUXILIAR DE ELETRICISTA</t>
  </si>
  <si>
    <t xml:space="preserve">ELETRICISTA </t>
  </si>
  <si>
    <t>ELETRODUTO RIGIDO DE  PVC 3/4" 3m</t>
  </si>
  <si>
    <t>CURVA NÃO METALICA ELETRODUTO RIGIDO  90° PVC PRETA COM ROSCA 3/4"</t>
  </si>
  <si>
    <t>LUVA NÃO METALICA ELETRODUTO   PVC PRETA COM ROSCA 3/4"</t>
  </si>
  <si>
    <t>ARRUELA METALICA PARA ELETRODUTO DE ALUMINIO REDONDA 3/4"</t>
  </si>
  <si>
    <t>COMP-26 FORNECIMENTO E INSTALAÇAO DE ELETRODUTO RIGIDO DE FERRO GALVANIZADO PVC 1" 3m, ABRACADEIRA TIPO "D" COM CUNHA AÇO CARBONO GALVANIZADO 1", SAIDA ELETRODUTO HORIZONTAL AÇO,  CARBONO PRE-GALVANIZADO 1", CONECTOR UNIDUT CONICO CURTO EM ALUMINIO SEM VEDAÇAO SEM ROSCA 1", CONECTOR UNIDUT RETO CURTO EM ALUMINIO SEM VEDAÇAO SEM ROSCA 1", BUCHA METALICA PARA ELETRODUTO DE ALUMINIO REDONDA 1".</t>
  </si>
  <si>
    <t>BASE : ORSE 11773</t>
  </si>
  <si>
    <t>ELETRODUTO RIGIDO DE  FERRO GALVANIZADO 1" 3m</t>
  </si>
  <si>
    <t>ABRACADEIRA TIPO "D" COM CUNHA AÇO CARBONO GALVANIZADO 1"</t>
  </si>
  <si>
    <t>SAIDA ELETRODUTO HORIZONTAL AÇO CARBONO PRE-GALVANIZADO 1"</t>
  </si>
  <si>
    <t>CONECTOR UNIDUT CONICO CURTO EM ALUMINIO SEM VEDAÇAO SEM ROSCA 1"</t>
  </si>
  <si>
    <t>CONECTOR UNIDUT RETO CURTO EM ALUMINIO SEM VEDAÇAO SEM ROSCA 1"</t>
  </si>
  <si>
    <t>BUCHA METALICA PARA ELETRODUTO DE ALUMINIO REDONDA 1"</t>
  </si>
  <si>
    <t>6111 sinapi</t>
  </si>
  <si>
    <t>88264 sinapi</t>
  </si>
  <si>
    <t>COMP-29 FORNECIMENTO E INSTALAÇAO CONECTOR TIPO "X" PARA CRUZAMENTO DE BARRA DE ALUMINIO</t>
  </si>
  <si>
    <t>BASE : ORSE 7923</t>
  </si>
  <si>
    <t xml:space="preserve">CONECTOR TIPO "X" </t>
  </si>
  <si>
    <t>COMP-30 FORNECIMENTO E INSTALAÇAO PARAFUSO SEXTAVADO ROSCA SOBERBA M6X45mm COM BUCHA DE NYLON M6.</t>
  </si>
  <si>
    <t>BASE : ORSE 9831</t>
  </si>
  <si>
    <t>Parafuso sextavado rosca soberba m6x45mm</t>
  </si>
  <si>
    <t>Bucha de nylon m6</t>
  </si>
  <si>
    <t>PARAFUSO SEXTAVADO ROSCA SOBERBA M6X45mm</t>
  </si>
  <si>
    <t>BUCHA DE NYLON</t>
  </si>
  <si>
    <t>Sub.Total</t>
  </si>
  <si>
    <t>LISTA DE MATERIAL-INSTALAÇOES HIDROSSANITARIAS</t>
  </si>
  <si>
    <t>COMP-33 FORNECIMENTO E INSTALAÇAO CURVA DE 90° CURTA DE 100MM E  40MM.</t>
  </si>
  <si>
    <t/>
  </si>
  <si>
    <t>BASE : SINAP 89810</t>
  </si>
  <si>
    <t>Curva 90° curta 100mm.</t>
  </si>
  <si>
    <t xml:space="preserve"> AUXILIAR DE ENCANADOR</t>
  </si>
  <si>
    <t xml:space="preserve"> ENCANADOR OU BOMBEIRO</t>
  </si>
  <si>
    <t>CURVA 90° CURTA 100MM</t>
  </si>
  <si>
    <t>COMP-34 FORNECIMENTO E INSTALAÇAO CURVA DE 90° CURTA DE 40MM.</t>
  </si>
  <si>
    <t>CURVA 90° CURTA 40MM</t>
  </si>
  <si>
    <r>
      <rPr>
        <b/>
        <sz val="12"/>
        <color rgb="FF000000"/>
        <rFont val="Arial"/>
        <charset val="134"/>
      </rPr>
      <t>Comp. 35</t>
    </r>
    <r>
      <rPr>
        <sz val="12"/>
        <color rgb="FF000000"/>
        <rFont val="Arial"/>
        <charset val="134"/>
      </rPr>
      <t xml:space="preserve"> – Administração Local</t>
    </r>
  </si>
  <si>
    <r>
      <rPr>
        <sz val="12"/>
        <color rgb="FF000000"/>
        <rFont val="Arial"/>
        <charset val="134"/>
      </rPr>
      <t xml:space="preserve">Base: </t>
    </r>
    <r>
      <rPr>
        <sz val="12"/>
        <color rgb="FF000000"/>
        <rFont val="Arial"/>
        <charset val="134"/>
      </rPr>
      <t>IOPES</t>
    </r>
  </si>
  <si>
    <t>Valor</t>
  </si>
  <si>
    <t>Valor Total</t>
  </si>
  <si>
    <t>Engenheiro Junior (INCL.L SOCIAIS DE 49,11%)</t>
  </si>
  <si>
    <t xml:space="preserve">MS </t>
  </si>
  <si>
    <t>Engenheiro Junior (INCL.L SOCIAIS DE 49,11%) ELÉTRICO</t>
  </si>
  <si>
    <t>Vigia (Leis Sociais = 49,11%)</t>
  </si>
  <si>
    <t>Encarregado de Turma (Leis Sociais = 49,11%)</t>
  </si>
  <si>
    <t>TOTAL</t>
  </si>
  <si>
    <r>
      <rPr>
        <sz val="12"/>
        <color rgb="FF000000"/>
        <rFont val="Arial"/>
        <charset val="134"/>
      </rPr>
      <t>Unidade:</t>
    </r>
    <r>
      <rPr>
        <sz val="12"/>
        <color rgb="FF000000"/>
        <rFont val="Arial"/>
        <charset val="134"/>
      </rPr>
      <t> tx</t>
    </r>
  </si>
  <si>
    <t>Valor Contrato sem Administração local</t>
  </si>
  <si>
    <t>Verificação</t>
  </si>
  <si>
    <t>Deve ser &lt; 5%</t>
  </si>
  <si>
    <t>BOLETIM DE MEDIÇÃO</t>
  </si>
  <si>
    <t>VALOR DO CONTRATO</t>
  </si>
  <si>
    <t>Contrato Nº:</t>
  </si>
  <si>
    <t>148/2019</t>
  </si>
  <si>
    <t>Período Medicao:</t>
  </si>
  <si>
    <t>Valor Acumulado:</t>
  </si>
  <si>
    <t>Local/U.F.:</t>
  </si>
  <si>
    <t xml:space="preserve">   GUARAPARI/ES</t>
  </si>
  <si>
    <t xml:space="preserve">a </t>
  </si>
  <si>
    <t>Valor Medido:</t>
  </si>
  <si>
    <t>EMPRESA :</t>
  </si>
  <si>
    <t>NAZCA ENGENHARIA LTDA</t>
  </si>
  <si>
    <t>Periodo da Obra:</t>
  </si>
  <si>
    <t>a      27/07/2020</t>
  </si>
  <si>
    <t>Emissão:</t>
  </si>
  <si>
    <t>Saldo de Contrato:</t>
  </si>
  <si>
    <t>Acumulado Anterior</t>
  </si>
  <si>
    <t>Medição Atual</t>
  </si>
  <si>
    <t>Acumulado Atual</t>
  </si>
  <si>
    <t>Saldo</t>
  </si>
  <si>
    <t>DEMOLIÇÕES E RETIRADAS</t>
  </si>
  <si>
    <t>1.1.1</t>
  </si>
  <si>
    <t>73948/016</t>
  </si>
  <si>
    <t>Demolição de edificação existente (hora máquina - pá carregadeira)</t>
  </si>
  <si>
    <t>h</t>
  </si>
  <si>
    <t>1.2.1</t>
  </si>
  <si>
    <t>010501</t>
  </si>
  <si>
    <t>2.1.2</t>
  </si>
  <si>
    <t>020305</t>
  </si>
  <si>
    <t>2.2</t>
  </si>
  <si>
    <t>Instalação do canteiro de obras (utilização 1vez), projeto padrão LABOR - NR. 18</t>
  </si>
  <si>
    <t>2.2.1</t>
  </si>
  <si>
    <t>020702</t>
  </si>
  <si>
    <t>Barracão para almoxarifado área de 10.90m², de chapa de compensado de 12 mm e pontalete 8x8cm, piso cimentado e cobertura de telhas de fibrocimento de 6 mm, incl. ponto de luz, conf. projeto (1utilização).</t>
  </si>
  <si>
    <t>2.2.2</t>
  </si>
  <si>
    <t>020703</t>
  </si>
  <si>
    <t>Barracão para depósito de cimento área de 10.90m², de chapa de compensado de 12 mm e pontalete 8x8cm, piso cimentado e cobertura de telhas de fibrocimento de 6 mm, incl. ponto de luz, conf. projeto (1utilização).</t>
  </si>
  <si>
    <t>2.2.3</t>
  </si>
  <si>
    <t>020704</t>
  </si>
  <si>
    <t>Refeitório com paredes de chapa de compens. 12mm e pontaletes 8x8cm, piso ciment. e cob. de telhas fibroc. 6mm, incl ponto de luz e cx. de inspeção (cons. 1.21m²/func./turno), conf projeto (1utilização)</t>
  </si>
  <si>
    <t>2.2.4</t>
  </si>
  <si>
    <t>020705</t>
  </si>
  <si>
    <t>Unidade de sanitário e vestiário para ate 20 func. área de 18.15m², paredes de chapa compens. 12mm e pontalere 8x8cm, piso cimentado, cobert telha fibroc. 6mm, incl. instalação de luz e cx. de inspeção, conf. projeto (1utilização)</t>
  </si>
  <si>
    <t>2.2.5</t>
  </si>
  <si>
    <t>020711</t>
  </si>
  <si>
    <t>Reservatório de poliestileno de 1000L, incl suporte em madeira de 7x12cm, e 8x7cm, elevado de 4m, conf. projeto ( 1utilização)</t>
  </si>
  <si>
    <t>2.2.6</t>
  </si>
  <si>
    <t>020712</t>
  </si>
  <si>
    <t>Rede de água com padrão de entrada d'agua diam. 3/4", conf. espec. cesan, incl tubos e conexões para alimentação, distribuição, extravasor e limpeza, cons o padrão a 25 m, conf. projeto( 1utilização)</t>
  </si>
  <si>
    <t>2.2.7</t>
  </si>
  <si>
    <t>020713</t>
  </si>
  <si>
    <t>Rede de luz, incl. padrão entrada de energia trifás., cabo de ligação até barracões, quadro de distrib., disj. e chave de força (quando necessário), cons 20m entre padrão entrada e QDG, conf. projeto (1 utilização)</t>
  </si>
  <si>
    <t>2.2.8</t>
  </si>
  <si>
    <t>020714</t>
  </si>
  <si>
    <t>0302</t>
  </si>
  <si>
    <t>3.1.3</t>
  </si>
  <si>
    <t>3.1.4</t>
  </si>
  <si>
    <t>3.4</t>
  </si>
  <si>
    <t>94319 SINAPI</t>
  </si>
  <si>
    <t>Aterro manual de valas com solo argilo-arenoso e compactação mecanizada. Af_05/2016 (conforme projeto)</t>
  </si>
  <si>
    <t>M3</t>
  </si>
  <si>
    <t>0303</t>
  </si>
  <si>
    <t>3.1.5</t>
  </si>
  <si>
    <t>030304</t>
  </si>
  <si>
    <t>0402</t>
  </si>
  <si>
    <t>M2</t>
  </si>
  <si>
    <t>040231</t>
  </si>
  <si>
    <t>Fornecimento, preparo e aplicação de concreto magro com consumo mínimo de cimento de 250kg/m³ ( brita 1 e 2) - (5% de perdas já incluido no custo)</t>
  </si>
  <si>
    <t>4.1.3</t>
  </si>
  <si>
    <t>4.1.4</t>
  </si>
  <si>
    <t>4.1.5</t>
  </si>
  <si>
    <t>4.1.6</t>
  </si>
  <si>
    <t>KG</t>
  </si>
  <si>
    <t>0403</t>
  </si>
  <si>
    <t>4.1.7</t>
  </si>
  <si>
    <t>4.1.8</t>
  </si>
  <si>
    <t>4.1.9</t>
  </si>
  <si>
    <t>4.1.10</t>
  </si>
  <si>
    <t>040337</t>
  </si>
  <si>
    <t>4.1.11</t>
  </si>
  <si>
    <t>0502</t>
  </si>
  <si>
    <t>050205</t>
  </si>
  <si>
    <t>Divisória de granito com 3cm de espessura, assentada com argamassa de cimento e areia no traço 1:3</t>
  </si>
  <si>
    <t>0503</t>
  </si>
  <si>
    <t>0601</t>
  </si>
  <si>
    <t>6.1.2</t>
  </si>
  <si>
    <t>6.1.3</t>
  </si>
  <si>
    <t>6.1.4</t>
  </si>
  <si>
    <t>6.1.5</t>
  </si>
  <si>
    <t>0717</t>
  </si>
  <si>
    <t>0801</t>
  </si>
  <si>
    <t>0802</t>
  </si>
  <si>
    <t>8.1.3</t>
  </si>
  <si>
    <t>0901</t>
  </si>
  <si>
    <t>0902</t>
  </si>
  <si>
    <t>9.1.3</t>
  </si>
  <si>
    <t>9.1.4</t>
  </si>
  <si>
    <t>9.1.5</t>
  </si>
  <si>
    <t>0903</t>
  </si>
  <si>
    <t>9.1.6</t>
  </si>
  <si>
    <t>9.1.7</t>
  </si>
  <si>
    <t>0904</t>
  </si>
  <si>
    <t>9.1.8</t>
  </si>
  <si>
    <t>9.1.9</t>
  </si>
  <si>
    <t>Impermeabilização com argamassa de igol 2 - marca de refência Sika</t>
  </si>
  <si>
    <t>10.1.3</t>
  </si>
  <si>
    <t>Índice de imperm. c/ manta asfáltica atendendo NBR 9952, asfalto polimerizado esp. 3mm, reforço c/ filme int. polietileno, reg. base c/ arg. 1:4 esp. mín. 15mm, proteção mec. arg. 1:4 esp. 20mm e juntas dilat.</t>
  </si>
  <si>
    <t>10.1.4</t>
  </si>
  <si>
    <t>10.1.5</t>
  </si>
  <si>
    <t>Cerâmica retificada, biancogres/equiv. assentado com argamassa de cimento colante, inclusive rejuntamento com argamssa pre- fabricada para rejunte</t>
  </si>
  <si>
    <t>12.1.3</t>
  </si>
  <si>
    <t>12.1.4</t>
  </si>
  <si>
    <t>Lastro regularizado de concreto não estrutural, espessura e 8cm.</t>
  </si>
  <si>
    <t>13.1.2</t>
  </si>
  <si>
    <t>13.1.3</t>
  </si>
  <si>
    <t>13.1.4</t>
  </si>
  <si>
    <t>13.1.5</t>
  </si>
  <si>
    <t>Soleira de granito esp. 2cm e largura de 15 cm.</t>
  </si>
  <si>
    <t>13.1.6</t>
  </si>
  <si>
    <t>Rodapé de mármore ou granito, assentado com argamassa de cimento, cal hidrata CH1 e areia no traço 1:0,5:8, incl. rejuntamento com cimento branco, h=10 cm</t>
  </si>
  <si>
    <t>13.1.7</t>
  </si>
  <si>
    <t>Rodapé cerâmico10 x 62,5 cm, porcelanato, linha bianco, elizabeth ou similar, aplicado com argamassa industrializada acIII, rejuntado</t>
  </si>
  <si>
    <t>13.1.8</t>
  </si>
  <si>
    <t>Peitoril de granito cinza polido, 15cm, esp. 3cm</t>
  </si>
  <si>
    <t>13.1.9</t>
  </si>
  <si>
    <t>Pingadeira de granito cinza polido, 15cm, esp. 3cm</t>
  </si>
  <si>
    <t>14.1.4</t>
  </si>
  <si>
    <t>Ponto de água fria (lavatório, tanque, pia de cozinha, etc...)</t>
  </si>
  <si>
    <t>pt</t>
  </si>
  <si>
    <t>14.1.5</t>
  </si>
  <si>
    <t>Ponto com registro de pressão (chuveiro, caixa de descarga, etc...)</t>
  </si>
  <si>
    <t>14.1.6</t>
  </si>
  <si>
    <t>Ponto de torneira de jardim (para praças)</t>
  </si>
  <si>
    <t>14.1.7</t>
  </si>
  <si>
    <t>Ponto para esgoto primário (vaso sanitário)</t>
  </si>
  <si>
    <t>14.1.8</t>
  </si>
  <si>
    <t>Ponto para esgoto secundário (pia, lavatório, mictório, tanque, bidê, etc...)</t>
  </si>
  <si>
    <t>14.1.9</t>
  </si>
  <si>
    <t>Ponto para caixa sifonada, inclusive caixa sifonada pvc 150x150x50mm com grelha em aço inox</t>
  </si>
  <si>
    <t>14.1.10</t>
  </si>
  <si>
    <t>Ponto para ralo sifonado, inclusive ralo sifonada pvc 100x40 mm c/ grelha em aço inox</t>
  </si>
  <si>
    <t>14.1.11</t>
  </si>
  <si>
    <t>14.1.12</t>
  </si>
  <si>
    <t>14.1.13</t>
  </si>
  <si>
    <t>14.1.14</t>
  </si>
  <si>
    <t>14.1.15</t>
  </si>
  <si>
    <t>14.1.16</t>
  </si>
  <si>
    <t>14.1.17</t>
  </si>
  <si>
    <t>14.1.18</t>
  </si>
  <si>
    <t>15.1.2</t>
  </si>
  <si>
    <t>15.1.3</t>
  </si>
  <si>
    <t>15.1.4</t>
  </si>
  <si>
    <t>15.1.15</t>
  </si>
  <si>
    <t>Fio ou cabo de cobre termoplástico, com isolamento para 750v, seção de 10.0mm²</t>
  </si>
  <si>
    <t>15.1.16</t>
  </si>
  <si>
    <t>15.1.17</t>
  </si>
  <si>
    <t>15.1.18</t>
  </si>
  <si>
    <t>Ponto padrão de luz no teto - considerando eletroduto PVC rígido de 3/4" inclusive conexões (4.5m), fio isolado PVC de 2.5mm2 (16.2m) e caixa estampada 4x4" (1 und)</t>
  </si>
  <si>
    <t>15.1.19</t>
  </si>
  <si>
    <t>Ponto padrão de luz na parede - considerando eletroduto PVC rígido de 3/4" inclusive conexões (4.5m), fio isolado PVC de 2.5mm2 (16.2m) e caixa estampada 4x4" (1 und)</t>
  </si>
  <si>
    <t>15.1.20</t>
  </si>
  <si>
    <t>Ponto padrão de tomada 2 pólos mais terra - considerando eletroduto PVC rígido de 3/4" inclusive conexões (5.0m), fio isolado PVC de 2.5mm2 (16.5m) e caixa estampada 4x2" (1 und)</t>
  </si>
  <si>
    <t>15.1.21</t>
  </si>
  <si>
    <t>Ponto padrão de tomada para chuveiro elétrico - considerando eletroduto PVC rígido de 3/4" inclusive conexões (9.0m), fio isolado PVC de 6.0mm2 (32.5m) e caixa estampada 4x2" (1 und)</t>
  </si>
  <si>
    <t>15.1.22</t>
  </si>
  <si>
    <t>Ponto padrão de tomada para ar refrigerado - considerando eletroduto PVC rígido de 3/4" inclusive conexões (6.0m), fio isolado PVC de 4.0mm2 (21.6m) e caixa estampada 4x2" (1 und)</t>
  </si>
  <si>
    <t>15.1.23</t>
  </si>
  <si>
    <t>Ponto padrão de interruptor de 2 teclas simples - considerando eletroduto PVC rígido de 3/4" inclusive conexões (3.3m), fio isolado PVC de 2.5mm2 (17.2m) e caixa estampada 4x2" (1 und)</t>
  </si>
  <si>
    <t>15.1.24</t>
  </si>
  <si>
    <t>Ponto padrão de interruptor de 1 tecla paralelo - considerando eletroduto PVC rígido de 3/4" inclusive conexões (8.5m), fio isolado PVC de 2.5mm2 (28.8m) e caixa estampada 4x2" (1 und)</t>
  </si>
  <si>
    <t>15.1.25</t>
  </si>
  <si>
    <t>15.1.26</t>
  </si>
  <si>
    <t>Ponto padrão de interruptor de 1 tecla intermediário - considerando eletroduto \PVC rígido de 3/4'' incluisve conexões (3.3m), fio isolado PVC de 2.5mm² ( 15.8m) e caixa estampada 4x2'' (1 und)</t>
  </si>
  <si>
    <t>ESpelho 4''x2'' com conector RJ 45 fêmea CAT. 5</t>
  </si>
  <si>
    <t>16.1.19</t>
  </si>
  <si>
    <t>16.1.20</t>
  </si>
  <si>
    <t>16.1.21</t>
  </si>
  <si>
    <t>16.1.22</t>
  </si>
  <si>
    <t>16.1.23</t>
  </si>
  <si>
    <t>16.1.24</t>
  </si>
  <si>
    <t>16.1.25</t>
  </si>
  <si>
    <t>16.1.26</t>
  </si>
  <si>
    <t>16.1.27</t>
  </si>
  <si>
    <t>Extintor de incêndio de água pressurizada capacidade 2A (10L), inclusive suporte para fixação e EXCLUSIVE placa sinalizadora em PVC Fotoluminescente</t>
  </si>
  <si>
    <t>16.1.28</t>
  </si>
  <si>
    <t>16.1.29</t>
  </si>
  <si>
    <t>Extintor de incêndio de gás carbônico CO2 5 B:C (6 Kg), inclusive suporte para fixação, EXCLUSIVE placa sinalizadora em PVC fotoluminescente</t>
  </si>
  <si>
    <t>16.1.30</t>
  </si>
  <si>
    <t>16.1.31</t>
  </si>
  <si>
    <t>17.1.1</t>
  </si>
  <si>
    <t>17.1.2</t>
  </si>
  <si>
    <t>17.1.3</t>
  </si>
  <si>
    <t>17.1.4</t>
  </si>
  <si>
    <t>17.1.5</t>
  </si>
  <si>
    <t>17.1.6</t>
  </si>
  <si>
    <t>17.1.7</t>
  </si>
  <si>
    <t>17.1.8</t>
  </si>
  <si>
    <t>17.1.9</t>
  </si>
  <si>
    <t>17.1.10</t>
  </si>
  <si>
    <t>17.1.11</t>
  </si>
  <si>
    <t>Bancada de granito com espessura de 2cm</t>
  </si>
  <si>
    <t>17.1.12</t>
  </si>
  <si>
    <t>17.1.13</t>
  </si>
  <si>
    <t>17.1.14</t>
  </si>
  <si>
    <t>17.1.15</t>
  </si>
  <si>
    <t>17.1.16</t>
  </si>
  <si>
    <t>17.1.17</t>
  </si>
  <si>
    <t>17.1.18</t>
  </si>
  <si>
    <t>17.1.19</t>
  </si>
  <si>
    <t>17.1.20</t>
  </si>
  <si>
    <t>17.1.21</t>
  </si>
  <si>
    <t>17.1.22</t>
  </si>
  <si>
    <t>17.1.23</t>
  </si>
  <si>
    <t>17.1.24</t>
  </si>
  <si>
    <t>17.1.25</t>
  </si>
  <si>
    <t>Reservatório de poliestileno de 5000L, incl suporte em madeira de 6x16cm para apoio,exclusive flanges e torniera de boia</t>
  </si>
  <si>
    <t>18.1.1</t>
  </si>
  <si>
    <t>18.1.2</t>
  </si>
  <si>
    <t>18.1.3</t>
  </si>
  <si>
    <t>18.1.4</t>
  </si>
  <si>
    <t>18.1.5</t>
  </si>
  <si>
    <t>18.1.6</t>
  </si>
  <si>
    <t>18.1.7</t>
  </si>
  <si>
    <t>18.1.8</t>
  </si>
  <si>
    <t>18.1.9</t>
  </si>
  <si>
    <t>19.1.1</t>
  </si>
  <si>
    <t>19.1.2</t>
  </si>
  <si>
    <t>19.1.3</t>
  </si>
  <si>
    <t>19.1.4</t>
  </si>
  <si>
    <t>20.1.1</t>
  </si>
  <si>
    <t>20.1.2</t>
  </si>
  <si>
    <t>20.1.3</t>
  </si>
  <si>
    <t>20.1.4</t>
  </si>
  <si>
    <t>20.1.5</t>
  </si>
  <si>
    <t>20.1.6</t>
  </si>
  <si>
    <t>20.1.7</t>
  </si>
  <si>
    <t>20.1.8</t>
  </si>
  <si>
    <t>20.1.9</t>
  </si>
  <si>
    <t>20.1.10</t>
  </si>
  <si>
    <t>20.1.11</t>
  </si>
  <si>
    <t>20.1.12</t>
  </si>
  <si>
    <t>20.1.13</t>
  </si>
  <si>
    <t>Data:</t>
  </si>
  <si>
    <t>SUPERVISORA DE OBRAS PÚBLICAS</t>
  </si>
  <si>
    <t>Thalita Baptista Pinto Pereira</t>
  </si>
  <si>
    <t>___________________________________________________________</t>
  </si>
  <si>
    <t>Assinatura do Secretário</t>
  </si>
  <si>
    <t>PORTAL CLUBE</t>
  </si>
  <si>
    <t>ALT.MEDIA DAS SAPATAS</t>
  </si>
  <si>
    <t>RESUMO DE QUANTITATIVO DAS SAPATAS</t>
  </si>
  <si>
    <t>QTD.</t>
  </si>
  <si>
    <t>LARG.(M)</t>
  </si>
  <si>
    <t>COMP(M)</t>
  </si>
  <si>
    <t>ALT.(m)</t>
  </si>
  <si>
    <t>VOL.(M3)</t>
  </si>
  <si>
    <t>ALT.(SAIA)</t>
  </si>
  <si>
    <t>CONCRET</t>
  </si>
  <si>
    <t>AREA SAP.</t>
  </si>
  <si>
    <t>ALT.MEDIA(SAIA)</t>
  </si>
  <si>
    <t>ALT.SAIA REAL</t>
  </si>
  <si>
    <t>FORMA.SAP (M2)</t>
  </si>
  <si>
    <t>SEÇAO.PILAR (CM)</t>
  </si>
  <si>
    <t>ALT.PILARETE</t>
  </si>
  <si>
    <t>FORMA.PILAR</t>
  </si>
  <si>
    <t>VOL.CONC PILAR</t>
  </si>
  <si>
    <t>S1 E S2</t>
  </si>
  <si>
    <t>S3</t>
  </si>
  <si>
    <t>S4=S28</t>
  </si>
  <si>
    <t>S5=S6</t>
  </si>
  <si>
    <t>S7</t>
  </si>
  <si>
    <t>S8=S9</t>
  </si>
  <si>
    <t>S10</t>
  </si>
  <si>
    <t>S11</t>
  </si>
  <si>
    <t>S12</t>
  </si>
  <si>
    <t>S13</t>
  </si>
  <si>
    <t>S14</t>
  </si>
  <si>
    <t>S15</t>
  </si>
  <si>
    <t>S16=S17</t>
  </si>
  <si>
    <t>S18</t>
  </si>
  <si>
    <t>S19</t>
  </si>
  <si>
    <t xml:space="preserve">S20 </t>
  </si>
  <si>
    <t>S21</t>
  </si>
  <si>
    <t>S22</t>
  </si>
  <si>
    <t>S23</t>
  </si>
  <si>
    <t>S24</t>
  </si>
  <si>
    <t>S25</t>
  </si>
  <si>
    <t>S26</t>
  </si>
  <si>
    <t>S27</t>
  </si>
  <si>
    <t>S29</t>
  </si>
  <si>
    <t>S30</t>
  </si>
  <si>
    <t>S31</t>
  </si>
  <si>
    <t>S32</t>
  </si>
  <si>
    <t>S33</t>
  </si>
  <si>
    <t>S34</t>
  </si>
  <si>
    <t>S35</t>
  </si>
  <si>
    <t>S36</t>
  </si>
  <si>
    <t>S37</t>
  </si>
  <si>
    <t>S38</t>
  </si>
  <si>
    <t>TOT GERAL DE ESCAVAÇAO DAS SAPATAS</t>
  </si>
  <si>
    <t>(M3)</t>
  </si>
  <si>
    <t>TOT.GER FORMAS P/SAPATAS (M2)</t>
  </si>
  <si>
    <t>TOT.GER FORMAS P/PILAR DE ARRANQUE (M2)</t>
  </si>
  <si>
    <t>TOT.GERAL DE CONCRETO P/ AS SAPATAS</t>
  </si>
  <si>
    <t>VOL.FINAL DE CONCRETO DOS PILARETES (M3)</t>
  </si>
  <si>
    <t xml:space="preserve"> RESUMO DE QUANTITATIVO DAS VIGAS BALDRAMES</t>
  </si>
  <si>
    <t>VIGA BALDRAME 20X40 cm</t>
  </si>
  <si>
    <t>VIGA BALDRAME P/ESCAVAÇAO 0,4X50 cm</t>
  </si>
  <si>
    <t>FORMA DAS VIGA BALDRAME 12X40 cm</t>
  </si>
  <si>
    <t>VOLUME GERAL DE ESCAVAÇAO DA FUNDAÇAO</t>
  </si>
  <si>
    <t>LARG (M)</t>
  </si>
  <si>
    <t>ALT (M)</t>
  </si>
  <si>
    <t>COMP (M)</t>
  </si>
  <si>
    <t>VOL.CON (M3)</t>
  </si>
  <si>
    <t>ESC.(M3)</t>
  </si>
  <si>
    <t>AREA M2</t>
  </si>
  <si>
    <t>VOL.DAS SAPATAS</t>
  </si>
  <si>
    <t>V1</t>
  </si>
  <si>
    <t>VOL.DAS BALDRAMES</t>
  </si>
  <si>
    <t>V2</t>
  </si>
  <si>
    <t>VOL.FINAL (M3)</t>
  </si>
  <si>
    <t>V3</t>
  </si>
  <si>
    <t>V4</t>
  </si>
  <si>
    <t>V5</t>
  </si>
  <si>
    <t>VOLUME GERAL DE CONCRETO DA FUNDAÇAO</t>
  </si>
  <si>
    <t>V6</t>
  </si>
  <si>
    <t>V7</t>
  </si>
  <si>
    <t>V8</t>
  </si>
  <si>
    <t>VOL.DOS PILARETES</t>
  </si>
  <si>
    <t>V9</t>
  </si>
  <si>
    <t>V10</t>
  </si>
  <si>
    <t>V11</t>
  </si>
  <si>
    <t>V12</t>
  </si>
  <si>
    <t>VOLUME GERAL DE FORMAS DA FUNDAÇAO</t>
  </si>
  <si>
    <t>V13</t>
  </si>
  <si>
    <t>V14</t>
  </si>
  <si>
    <t>V15</t>
  </si>
  <si>
    <t>V16</t>
  </si>
  <si>
    <t>V17</t>
  </si>
  <si>
    <t>V18</t>
  </si>
  <si>
    <t>V19</t>
  </si>
  <si>
    <t>V20</t>
  </si>
  <si>
    <t>REATERRO MANUAL</t>
  </si>
  <si>
    <t>REATERRO CONFORME TERRAPLANAGEM</t>
  </si>
  <si>
    <t>V21</t>
  </si>
  <si>
    <t>NIVEL DO ASFALTO 10,40 m</t>
  </si>
  <si>
    <t>V22</t>
  </si>
  <si>
    <t>REATERRO MANUAL DAS SAPATAS</t>
  </si>
  <si>
    <t>NIVEL DA TERRAPLANAGEM 10,55 m</t>
  </si>
  <si>
    <t>V23</t>
  </si>
  <si>
    <t>VOL.ESCAVADO - VOL.CONCRETO</t>
  </si>
  <si>
    <t>VOLUME DE ATERRO =1942,50 m3</t>
  </si>
  <si>
    <t>V24</t>
  </si>
  <si>
    <t>V25</t>
  </si>
  <si>
    <t>AREA DA EDIFICAÇAO = 2600 m2</t>
  </si>
  <si>
    <t>V26</t>
  </si>
  <si>
    <t>REATERRO MANUAL DAS BALDRAMES</t>
  </si>
  <si>
    <t>ALTURA DE 10 cm  ACIMA DA TERRAPLANAGEM</t>
  </si>
  <si>
    <t>V27</t>
  </si>
  <si>
    <t>V28</t>
  </si>
  <si>
    <t>VOLUME DE ATERRO DA AREA</t>
  </si>
  <si>
    <t>V29</t>
  </si>
  <si>
    <t>V30</t>
  </si>
  <si>
    <t>TOT.GERAL (M3)</t>
  </si>
  <si>
    <t>VOL.TOT ATERRO (M3)</t>
  </si>
  <si>
    <t>V31</t>
  </si>
  <si>
    <t>V32</t>
  </si>
  <si>
    <t>V33</t>
  </si>
  <si>
    <t>VOLUME FINAL PARA TRANSPORTE (SOBRA M3)</t>
  </si>
  <si>
    <t>V34</t>
  </si>
  <si>
    <t>V35</t>
  </si>
  <si>
    <t>CONSIDERA O FATOR DE EMPOLAMENTO 30%</t>
  </si>
  <si>
    <t>V36</t>
  </si>
  <si>
    <t>VOLUME ESCAVADO (SOBRA)</t>
  </si>
  <si>
    <t>V37</t>
  </si>
  <si>
    <t>FATOR DE EMPOLAMENTO</t>
  </si>
  <si>
    <t>V38</t>
  </si>
  <si>
    <t>V39</t>
  </si>
  <si>
    <t>V40</t>
  </si>
  <si>
    <t>V41</t>
  </si>
  <si>
    <t>V42</t>
  </si>
  <si>
    <t>V43</t>
  </si>
  <si>
    <t>APILOAMENTO DO FUNDO DAS SAPATAS E BALDRAME</t>
  </si>
  <si>
    <t>V44</t>
  </si>
  <si>
    <t>V45</t>
  </si>
  <si>
    <t>AREA TOTAL DAS SAPATAS (M2)</t>
  </si>
  <si>
    <t>V46</t>
  </si>
  <si>
    <t>AREA TOTAL DAS BALDRAME (M2)</t>
  </si>
  <si>
    <t>V47</t>
  </si>
  <si>
    <t>TOT.GERAL (M2)</t>
  </si>
  <si>
    <t>V48</t>
  </si>
  <si>
    <t>V49</t>
  </si>
  <si>
    <t>V50</t>
  </si>
  <si>
    <t>V51</t>
  </si>
  <si>
    <t>Lastro de brita</t>
  </si>
  <si>
    <t>V52</t>
  </si>
  <si>
    <t>V53</t>
  </si>
  <si>
    <t>lastro de brita (M3)  h=5 cm</t>
  </si>
  <si>
    <t>V54</t>
  </si>
  <si>
    <t>COMP (m)</t>
  </si>
  <si>
    <t>LARG.(m)</t>
  </si>
  <si>
    <t>VOL(M3)</t>
  </si>
  <si>
    <t>V55</t>
  </si>
  <si>
    <t>BALDRA</t>
  </si>
  <si>
    <t>V56</t>
  </si>
  <si>
    <t>V57</t>
  </si>
  <si>
    <t>SAPATAS</t>
  </si>
  <si>
    <t>AREA.SAPATAS (M2)</t>
  </si>
  <si>
    <t>V58</t>
  </si>
  <si>
    <t>V59</t>
  </si>
  <si>
    <t>V60</t>
  </si>
  <si>
    <t>V61</t>
  </si>
  <si>
    <t>V62</t>
  </si>
  <si>
    <t>V63</t>
  </si>
  <si>
    <t>IMPERMEABILIZAÇAO DA FUNDAÇAO</t>
  </si>
  <si>
    <t>TOT.GER DE CONCRETO P/BALDRAME (M3)</t>
  </si>
  <si>
    <t>TOT.GER DE ESCAVAÇAO P/BALDRAME( M3)</t>
  </si>
  <si>
    <t>TOT.GER DE FORMA P/BALDRAME( M3)</t>
  </si>
  <si>
    <t>IMPERMEABILIZAÇAO DAS VIGAS BALDRAMES</t>
  </si>
  <si>
    <t>VIGAS BALDRAME DA EDIFICAÇAO 15X50CM</t>
  </si>
  <si>
    <t>COMP. (m)</t>
  </si>
  <si>
    <t>LARG. (m)</t>
  </si>
  <si>
    <t>ALT(M)</t>
  </si>
  <si>
    <t>TOT. (m2)</t>
  </si>
  <si>
    <t>AREA DO TERRENO (M2)</t>
  </si>
  <si>
    <t>Locação de obra com gabarito de madeira m2</t>
  </si>
  <si>
    <t>Area terreno</t>
  </si>
  <si>
    <t>Area construida</t>
  </si>
  <si>
    <t>area p/locaçao</t>
  </si>
  <si>
    <t>TAPUME (M)</t>
  </si>
  <si>
    <t>REDE DE AGUA (M)</t>
  </si>
  <si>
    <t>INFRAESTRUTURA</t>
  </si>
  <si>
    <t>RESUMO INFRA</t>
  </si>
  <si>
    <t>CA-50</t>
  </si>
  <si>
    <t>ᴓ10</t>
  </si>
  <si>
    <t>ᴓ25</t>
  </si>
  <si>
    <t>OK</t>
  </si>
  <si>
    <t>AÇO</t>
  </si>
  <si>
    <t>FORMA</t>
  </si>
  <si>
    <t>CONCRETO</t>
  </si>
  <si>
    <t>CA-50 6.3 A 10</t>
  </si>
  <si>
    <t>CA-50 12.5 A 25</t>
  </si>
  <si>
    <t>CA-60 4.0 A 7.0</t>
  </si>
  <si>
    <t>VIGA BALDRAME</t>
  </si>
  <si>
    <t>CA-60</t>
  </si>
  <si>
    <t>ᴓ05</t>
  </si>
  <si>
    <t>ᴓ6.3</t>
  </si>
  <si>
    <t>ᴓ08</t>
  </si>
  <si>
    <t>ᴓ12.5</t>
  </si>
  <si>
    <t>SUPERESTRUTURA</t>
  </si>
  <si>
    <t>VIGA COBERTURA</t>
  </si>
  <si>
    <t>RESUMO SUPER</t>
  </si>
  <si>
    <t>PILARES</t>
  </si>
  <si>
    <t>FORMA,PILARES E VIGAS</t>
  </si>
  <si>
    <t>LAJE BALDRAME</t>
  </si>
  <si>
    <t>ᴓ06.3</t>
  </si>
  <si>
    <t>ᴓ16</t>
  </si>
  <si>
    <t>ᴓ20</t>
  </si>
  <si>
    <t>LAJE</t>
  </si>
  <si>
    <t>QRADRO DE RESUMO DE PILARES</t>
  </si>
  <si>
    <t>QUADRO DE RESUMO DE AÇO</t>
  </si>
  <si>
    <t>FORMAS (M2)</t>
  </si>
  <si>
    <t>BIT (mm)</t>
  </si>
  <si>
    <t>QTD</t>
  </si>
  <si>
    <t xml:space="preserve">COMPRIMENTO </t>
  </si>
  <si>
    <t>PESO+10%    kg</t>
  </si>
  <si>
    <t>UNIT. (cm)</t>
  </si>
  <si>
    <t>TOTAL(cm)</t>
  </si>
  <si>
    <t>TOTAL (M)</t>
  </si>
  <si>
    <t>SEÇÃO (CM)</t>
  </si>
  <si>
    <t>ALT. (M)</t>
  </si>
  <si>
    <t>P1=P2=P11=P12=P13=P17=P19=P36</t>
  </si>
  <si>
    <t xml:space="preserve">P1 a P37                  menos </t>
  </si>
  <si>
    <t>P14=P23=18=P20=P21=P26=P22=P24=P32=P25=P34=P38=P27=P30=P31=</t>
  </si>
  <si>
    <t>P3=P5=P8=P15</t>
  </si>
  <si>
    <t>P4</t>
  </si>
  <si>
    <t>P6</t>
  </si>
  <si>
    <t>P7</t>
  </si>
  <si>
    <t>CONCRETO (M3)</t>
  </si>
  <si>
    <t>P9=P10</t>
  </si>
  <si>
    <t>VOLUME (M3)</t>
  </si>
  <si>
    <t>P14=P23</t>
  </si>
  <si>
    <t>P16</t>
  </si>
  <si>
    <t>P18</t>
  </si>
  <si>
    <t>P20=P21=P26</t>
  </si>
  <si>
    <t>P22</t>
  </si>
  <si>
    <t>P24=P32</t>
  </si>
  <si>
    <t>P25=P34=P38</t>
  </si>
  <si>
    <t>P27</t>
  </si>
  <si>
    <t>P28</t>
  </si>
  <si>
    <t>P29</t>
  </si>
  <si>
    <t>P30</t>
  </si>
  <si>
    <t>P31</t>
  </si>
  <si>
    <t>P33</t>
  </si>
  <si>
    <t>P35</t>
  </si>
  <si>
    <t>P37</t>
  </si>
  <si>
    <t>RESUMO DO ACO</t>
  </si>
  <si>
    <t>PESO+10% Kg</t>
  </si>
  <si>
    <t>4,0 a 7,0 mm</t>
  </si>
  <si>
    <t>6,3 a 10 mm</t>
  </si>
  <si>
    <t>12,5 a 25 mm</t>
  </si>
</sst>
</file>

<file path=xl/styles.xml><?xml version="1.0" encoding="utf-8"?>
<styleSheet xmlns="http://schemas.openxmlformats.org/spreadsheetml/2006/main" xmlns:mc="http://schemas.openxmlformats.org/markup-compatibility/2006" xmlns:x14ac="http://schemas.microsoft.com/office/spreadsheetml/2009/9/ac" mc:Ignorable="x14ac">
  <numFmts count="38">
    <numFmt numFmtId="164" formatCode="#,##0.00&quot; (2)&quot;"/>
    <numFmt numFmtId="165" formatCode="_-&quot;R$&quot;* #,###.##000_-;&quot;-R$&quot;* #,###.##000_-;_-&quot;R$&quot;* \-??_-;_-@_-"/>
    <numFmt numFmtId="166" formatCode="_(* #,##0.00_);_(* \(#,##0.00\);_(* \-??_);_(@_)"/>
    <numFmt numFmtId="167" formatCode="_-* #,##0.00_-;\-* #,##0.00_-;_-* \-??_-;_-@_-"/>
    <numFmt numFmtId="168" formatCode="&quot;R$ &quot;#,##0.00_);[Red]&quot;(R$ &quot;#,##0.00\)"/>
    <numFmt numFmtId="169" formatCode="_-&quot;R$ &quot;* #,##0.00_-;&quot;-R$ &quot;* #,##0.00_-;_-&quot;R$ &quot;* \-??_-;_-@_-"/>
    <numFmt numFmtId="170" formatCode="#,##0.00;[Red]#,##0.00"/>
    <numFmt numFmtId="171" formatCode="#.##0"/>
    <numFmt numFmtId="172" formatCode="#,##0.00_ ;\-#,##0.00\ "/>
    <numFmt numFmtId="173" formatCode="[$-416]d/m/yyyy"/>
    <numFmt numFmtId="174" formatCode="_(&quot;R$ &quot;* #,##0.00_);_(&quot;R$ &quot;* \(#,##0.00\);_(&quot;R$ &quot;* \-??_);_(@_)"/>
    <numFmt numFmtId="175" formatCode="[$-416]#,##0.00_);[Red]\(#,##0.00\)"/>
    <numFmt numFmtId="176" formatCode="_(&quot;R$&quot;* #,##0.00_);_(&quot;R$&quot;* \(#,##0.00\);_(&quot;R$&quot;* \-??_);_(@_)"/>
    <numFmt numFmtId="177" formatCode="_([$€-2]* #,##0.00_);_([$€-2]* \(#,##0.00\);_([$€-2]* \-??_)"/>
    <numFmt numFmtId="178" formatCode="dd/mm/yyyy;@"/>
    <numFmt numFmtId="179" formatCode="_ &quot;R$ &quot;* #,##0.00_ ;_ &quot;R$ &quot;* \-#,##0.00_ ;_ &quot;R$ &quot;* \-??_ ;_ @_ "/>
    <numFmt numFmtId="180" formatCode="_ * #,##0.00_ ;_ * \-#,##0.00_ ;_ * \-??_ ;_ @_ "/>
    <numFmt numFmtId="181" formatCode="&quot;Ativar&quot;;&quot;Ativar&quot;;&quot;Desativar&quot;"/>
    <numFmt numFmtId="182" formatCode="0.0%"/>
    <numFmt numFmtId="183" formatCode="_-&quot;R$ &quot;* #,##0.00_-;&quot;-R$ &quot;* #,##0.00_-;_-&quot;R$ &quot;* \-??.00_-;_-@_-"/>
    <numFmt numFmtId="184" formatCode="0.0"/>
    <numFmt numFmtId="185" formatCode="0.000"/>
    <numFmt numFmtId="186" formatCode="&quot;R$&quot;#,##0.00_);[Red]\(&quot;R$&quot;#,##0.00\)"/>
    <numFmt numFmtId="187" formatCode="&quot;R$ &quot;#,##0.00"/>
    <numFmt numFmtId="188" formatCode="&quot;MEDIÇÃO - &quot;000"/>
    <numFmt numFmtId="189" formatCode="[$-416]dd\-mmm\-yy;@"/>
    <numFmt numFmtId="190" formatCode="[$R$-416]\ #,##0.00;[Red]\-[$R$-416]\ #,##0.00"/>
    <numFmt numFmtId="191" formatCode="_-&quot;R$&quot;* #,###.00_-;&quot;-R$&quot;* #,###.00_-;_-&quot;R$&quot;* \-??_-;_-@_-"/>
    <numFmt numFmtId="192" formatCode="0.0000_ "/>
    <numFmt numFmtId="193" formatCode="#,##0.00_);[Red]\(#,##0.00\)"/>
    <numFmt numFmtId="194" formatCode="&quot;R$&quot;\ #,###.00_);[Red]\(&quot;R$&quot;\ #,###.00\)"/>
    <numFmt numFmtId="195" formatCode="&quot;R$&quot;\ #,##0.00_);[Red]\(&quot;R$&quot;\ #,###.00\)"/>
    <numFmt numFmtId="196" formatCode="&quot;R$&quot;\ #,##0.00_);[Red]\(&quot;R$&quot;\ #,##0.00\)"/>
    <numFmt numFmtId="197" formatCode="_-&quot;R$&quot;* #,###.00_-;&quot;-R$&quot;* #,###.00_-;_-&quot;R$&quot;* \-??.0_-;_-@_-"/>
    <numFmt numFmtId="198" formatCode="#,##0.00%;[Red]\-#,##0.00%"/>
    <numFmt numFmtId="199" formatCode="0.00_ ;[Red]\-0.00\ "/>
    <numFmt numFmtId="200" formatCode="_-&quot;R$&quot;* #,##0.00_-;&quot;-R$&quot;* #,##0.00_-;_-&quot;R$&quot;* \-??_-;_-@_-"/>
    <numFmt numFmtId="201" formatCode="0.00_);[Red]\(0.00\)"/>
  </numFmts>
  <fonts count="72">
    <font>
      <sz val="10"/>
      <name val="Arial"/>
      <charset val="134"/>
    </font>
    <font>
      <sz val="10"/>
      <color rgb="FF000000"/>
      <name val="Calibri"/>
      <charset val="134"/>
    </font>
    <font>
      <b/>
      <sz val="10"/>
      <color rgb="FF000000"/>
      <name val="Calibri"/>
      <charset val="134"/>
    </font>
    <font>
      <sz val="10"/>
      <name val="Calibri"/>
      <charset val="134"/>
    </font>
    <font>
      <sz val="10"/>
      <color rgb="FFC9211E"/>
      <name val="Calibri"/>
      <charset val="134"/>
    </font>
    <font>
      <sz val="10"/>
      <color rgb="FFFF0000"/>
      <name val="Calibri"/>
      <charset val="134"/>
    </font>
    <font>
      <b/>
      <sz val="10"/>
      <name val="Arial"/>
      <charset val="134"/>
    </font>
    <font>
      <b/>
      <sz val="11"/>
      <color rgb="FF000000"/>
      <name val="Calibri"/>
      <charset val="134"/>
    </font>
    <font>
      <sz val="10"/>
      <color rgb="FFFF0000"/>
      <name val="Arial"/>
      <charset val="134"/>
    </font>
    <font>
      <sz val="11"/>
      <color rgb="FF000000"/>
      <name val="Calibri"/>
      <charset val="134"/>
    </font>
    <font>
      <sz val="11"/>
      <name val="Calibri"/>
      <charset val="134"/>
    </font>
    <font>
      <sz val="11"/>
      <color rgb="FFFF0000"/>
      <name val="Calibri"/>
      <charset val="134"/>
    </font>
    <font>
      <b/>
      <sz val="11"/>
      <name val="Calibri"/>
      <charset val="134"/>
    </font>
    <font>
      <sz val="12"/>
      <color rgb="FF000000"/>
      <name val="Calibri"/>
      <charset val="134"/>
    </font>
    <font>
      <sz val="8"/>
      <color rgb="FF000000"/>
      <name val="Calibri"/>
      <charset val="134"/>
    </font>
    <font>
      <sz val="8"/>
      <color rgb="FF000000"/>
      <name val="Courier New"/>
      <charset val="134"/>
    </font>
    <font>
      <sz val="7"/>
      <name val="Arial"/>
      <charset val="134"/>
    </font>
    <font>
      <b/>
      <sz val="14"/>
      <name val="Arial"/>
      <charset val="134"/>
    </font>
    <font>
      <b/>
      <sz val="20"/>
      <name val="Arial Black"/>
      <charset val="134"/>
    </font>
    <font>
      <sz val="12"/>
      <name val="Arial"/>
      <charset val="134"/>
    </font>
    <font>
      <b/>
      <sz val="9"/>
      <color rgb="FF000000"/>
      <name val="Arial"/>
      <charset val="134"/>
    </font>
    <font>
      <sz val="9"/>
      <color rgb="FF000000"/>
      <name val="Arial"/>
      <charset val="134"/>
    </font>
    <font>
      <sz val="9"/>
      <name val="Arial"/>
      <charset val="134"/>
    </font>
    <font>
      <b/>
      <sz val="9"/>
      <name val="Arial"/>
      <charset val="134"/>
    </font>
    <font>
      <sz val="9"/>
      <color rgb="FF00A933"/>
      <name val="Arial"/>
      <charset val="134"/>
    </font>
    <font>
      <sz val="9"/>
      <color rgb="FFFF0000"/>
      <name val="Arial"/>
      <charset val="134"/>
    </font>
    <font>
      <sz val="10"/>
      <color rgb="FF00A933"/>
      <name val="Arial"/>
      <charset val="134"/>
    </font>
    <font>
      <b/>
      <sz val="11"/>
      <name val="Arial"/>
      <charset val="134"/>
    </font>
    <font>
      <sz val="9"/>
      <color rgb="FF000000"/>
      <name val="Courier New"/>
      <charset val="134"/>
    </font>
    <font>
      <sz val="10"/>
      <color rgb="FF000000"/>
      <name val="Arial"/>
      <charset val="134"/>
    </font>
    <font>
      <sz val="11"/>
      <color theme="1"/>
      <name val="Calibri"/>
      <charset val="134"/>
      <scheme val="minor"/>
    </font>
    <font>
      <b/>
      <sz val="11"/>
      <color theme="1"/>
      <name val="Calibri"/>
      <charset val="134"/>
      <scheme val="minor"/>
    </font>
    <font>
      <sz val="11"/>
      <color rgb="FFFF0000"/>
      <name val="Calibri"/>
      <charset val="134"/>
      <scheme val="minor"/>
    </font>
    <font>
      <b/>
      <sz val="11"/>
      <color rgb="FF000000"/>
      <name val="Arial"/>
      <charset val="134"/>
    </font>
    <font>
      <u/>
      <sz val="12"/>
      <color rgb="FF202124"/>
      <name val="Arial"/>
      <charset val="134"/>
    </font>
    <font>
      <sz val="11"/>
      <color rgb="FF000000"/>
      <name val="Arial"/>
      <charset val="134"/>
    </font>
    <font>
      <sz val="10"/>
      <color rgb="FF202124"/>
      <name val="Arial"/>
      <charset val="134"/>
    </font>
    <font>
      <u/>
      <sz val="12"/>
      <color rgb="FF000000"/>
      <name val="Arial"/>
      <charset val="134"/>
    </font>
    <font>
      <b/>
      <sz val="12"/>
      <color rgb="FF000000"/>
      <name val="Arial"/>
      <charset val="134"/>
    </font>
    <font>
      <sz val="12"/>
      <color rgb="FF202124"/>
      <name val="Arial"/>
      <charset val="134"/>
    </font>
    <font>
      <sz val="12"/>
      <color rgb="FF000000"/>
      <name val="Arial"/>
      <charset val="134"/>
    </font>
    <font>
      <sz val="11"/>
      <color rgb="FF000000"/>
      <name val="Verdana"/>
      <charset val="134"/>
    </font>
    <font>
      <b/>
      <sz val="11"/>
      <name val="Calibri"/>
      <charset val="134"/>
      <scheme val="minor"/>
    </font>
    <font>
      <sz val="11"/>
      <name val="Calibri"/>
      <charset val="134"/>
      <scheme val="minor"/>
    </font>
    <font>
      <sz val="11"/>
      <color theme="1"/>
      <name val="Arial"/>
      <charset val="134"/>
    </font>
    <font>
      <b/>
      <sz val="12"/>
      <color rgb="FF202124"/>
      <name val="Arial"/>
      <charset val="134"/>
    </font>
    <font>
      <sz val="11"/>
      <color rgb="FF000000"/>
      <name val="Calibri"/>
      <charset val="1"/>
    </font>
    <font>
      <b/>
      <sz val="16"/>
      <color rgb="FF000000"/>
      <name val="Arial"/>
      <charset val="134"/>
    </font>
    <font>
      <b/>
      <sz val="12"/>
      <name val="Arial"/>
      <charset val="134"/>
    </font>
    <font>
      <sz val="14"/>
      <name val="Arial"/>
      <charset val="134"/>
    </font>
    <font>
      <sz val="14"/>
      <name val="Calibri"/>
      <charset val="134"/>
    </font>
    <font>
      <sz val="14"/>
      <color rgb="FF000000"/>
      <name val="Arial"/>
      <charset val="134"/>
    </font>
    <font>
      <sz val="14"/>
      <color rgb="FF000000"/>
      <name val="Calibri"/>
      <charset val="134"/>
    </font>
    <font>
      <b/>
      <sz val="12"/>
      <color rgb="FF000000"/>
      <name val="Calibri"/>
      <charset val="134"/>
    </font>
    <font>
      <b/>
      <sz val="14"/>
      <color rgb="FF000000"/>
      <name val="Arial"/>
      <charset val="134"/>
    </font>
    <font>
      <b/>
      <sz val="14"/>
      <color rgb="FF000000"/>
      <name val="Calibri"/>
      <charset val="134"/>
    </font>
    <font>
      <sz val="12"/>
      <color rgb="FF000000"/>
      <name val="Verdana"/>
      <charset val="134"/>
    </font>
    <font>
      <sz val="12"/>
      <name val="Verdana"/>
      <charset val="134"/>
    </font>
    <font>
      <sz val="12"/>
      <color rgb="FF000000"/>
      <name val="Courier New"/>
      <charset val="134"/>
    </font>
    <font>
      <sz val="11"/>
      <name val="Arial"/>
      <charset val="134"/>
    </font>
    <font>
      <sz val="12"/>
      <name val="Arial"/>
      <charset val="1"/>
    </font>
    <font>
      <sz val="10"/>
      <color theme="1"/>
      <name val="Calibri"/>
      <charset val="134"/>
      <scheme val="minor"/>
    </font>
    <font>
      <sz val="11"/>
      <color rgb="FFFFFFFF"/>
      <name val="Calibri"/>
      <charset val="134"/>
    </font>
    <font>
      <sz val="10"/>
      <name val="Courier New"/>
      <charset val="134"/>
    </font>
    <font>
      <i/>
      <sz val="11"/>
      <color rgb="FF7F7F7F"/>
      <name val="Calibri"/>
      <charset val="134"/>
      <scheme val="minor"/>
    </font>
    <font>
      <u/>
      <sz val="10"/>
      <color rgb="FF0000FF"/>
      <name val="Arial"/>
      <charset val="134"/>
    </font>
    <font>
      <sz val="11"/>
      <color rgb="FF9C5700"/>
      <name val="Calibri"/>
      <charset val="134"/>
    </font>
    <font>
      <b/>
      <sz val="15"/>
      <color rgb="FF003366"/>
      <name val="Calibri"/>
      <charset val="134"/>
    </font>
    <font>
      <sz val="18"/>
      <color rgb="FF1F497D"/>
      <name val="Cambria"/>
      <charset val="134"/>
    </font>
    <font>
      <i/>
      <sz val="11"/>
      <color rgb="FF7F7F7F"/>
      <name val="Calibri"/>
      <charset val="1"/>
    </font>
    <font>
      <sz val="9"/>
      <name val="Segoe UI"/>
      <charset val="134"/>
    </font>
    <font>
      <sz val="10"/>
      <name val="Arial"/>
      <charset val="134"/>
    </font>
  </fonts>
  <fills count="45">
    <fill>
      <patternFill patternType="none"/>
    </fill>
    <fill>
      <patternFill patternType="gray125"/>
    </fill>
    <fill>
      <patternFill patternType="solid">
        <fgColor rgb="FFFFFF00"/>
        <bgColor indexed="64"/>
      </patternFill>
    </fill>
    <fill>
      <patternFill patternType="solid">
        <fgColor theme="2"/>
        <bgColor indexed="64"/>
      </patternFill>
    </fill>
    <fill>
      <patternFill patternType="solid">
        <fgColor theme="9"/>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FFFF"/>
        <bgColor rgb="FFFFFFCC"/>
      </patternFill>
    </fill>
    <fill>
      <patternFill patternType="solid">
        <fgColor rgb="FFC0C0C0"/>
        <bgColor rgb="FFCCC1DA"/>
      </patternFill>
    </fill>
    <fill>
      <patternFill patternType="solid">
        <fgColor rgb="FFC6D9F1"/>
        <bgColor rgb="FFB7DEE8"/>
      </patternFill>
    </fill>
    <fill>
      <patternFill patternType="solid">
        <fgColor theme="4"/>
        <bgColor indexed="64"/>
      </patternFill>
    </fill>
    <fill>
      <patternFill patternType="solid">
        <fgColor rgb="FFCFCFCF"/>
        <bgColor rgb="FFD9D9D9"/>
      </patternFill>
    </fill>
    <fill>
      <patternFill patternType="solid">
        <fgColor theme="0" tint="-0.249977111117893"/>
        <bgColor rgb="FFD9D9D9"/>
      </patternFill>
    </fill>
    <fill>
      <patternFill patternType="solid">
        <fgColor theme="0" tint="-0.249977111117893"/>
        <bgColor indexed="64"/>
      </patternFill>
    </fill>
    <fill>
      <patternFill patternType="solid">
        <fgColor rgb="FF92D050"/>
        <bgColor indexed="64"/>
      </patternFill>
    </fill>
    <fill>
      <patternFill patternType="solid">
        <fgColor rgb="FFD9D9D9"/>
        <bgColor rgb="FFD6DCE5"/>
      </patternFill>
    </fill>
    <fill>
      <patternFill patternType="solid">
        <fgColor theme="0" tint="-0.14993743705557422"/>
        <bgColor rgb="FFD6DCE5"/>
      </patternFill>
    </fill>
    <fill>
      <patternFill patternType="solid">
        <fgColor theme="0" tint="-0.249977111117893"/>
        <bgColor rgb="FFFFFFCC"/>
      </patternFill>
    </fill>
    <fill>
      <patternFill patternType="solid">
        <fgColor theme="0" tint="-0.249977111117893"/>
        <bgColor rgb="FFCCC1DA"/>
      </patternFill>
    </fill>
    <fill>
      <patternFill patternType="solid">
        <fgColor rgb="FFFFFFFF"/>
        <bgColor indexed="64"/>
      </patternFill>
    </fill>
    <fill>
      <patternFill patternType="solid">
        <fgColor rgb="FFFFFFFF"/>
        <bgColor rgb="FFF2F2F2"/>
      </patternFill>
    </fill>
    <fill>
      <patternFill patternType="solid">
        <fgColor rgb="FF95B3D7"/>
        <bgColor rgb="FFB2B2B2"/>
      </patternFill>
    </fill>
    <fill>
      <patternFill patternType="solid">
        <fgColor rgb="FFF2DCDB"/>
        <bgColor rgb="FFE6E0EC"/>
      </patternFill>
    </fill>
    <fill>
      <patternFill patternType="solid">
        <fgColor rgb="FF99CCFF"/>
        <bgColor rgb="FF93CDDD"/>
      </patternFill>
    </fill>
    <fill>
      <patternFill patternType="solid">
        <fgColor rgb="FFCCC1DA"/>
        <bgColor rgb="FFC0C0C0"/>
      </patternFill>
    </fill>
    <fill>
      <patternFill patternType="solid">
        <fgColor rgb="FFE6E0EC"/>
        <bgColor rgb="FFDCE6F2"/>
      </patternFill>
    </fill>
    <fill>
      <patternFill patternType="solid">
        <fgColor rgb="FFFCD5B5"/>
        <bgColor rgb="FFF2DCDB"/>
      </patternFill>
    </fill>
    <fill>
      <patternFill patternType="solid">
        <fgColor rgb="FFD7E4BD"/>
        <bgColor rgb="FFD6DCE5"/>
      </patternFill>
    </fill>
    <fill>
      <patternFill patternType="solid">
        <fgColor rgb="FFDCE6F2"/>
        <bgColor rgb="FFDBEEF4"/>
      </patternFill>
    </fill>
    <fill>
      <patternFill patternType="solid">
        <fgColor rgb="FF93CDDD"/>
        <bgColor rgb="FF99CCFF"/>
      </patternFill>
    </fill>
    <fill>
      <patternFill patternType="solid">
        <fgColor rgb="FFB3A2C7"/>
        <bgColor rgb="FFB2B2B2"/>
      </patternFill>
    </fill>
    <fill>
      <patternFill patternType="solid">
        <fgColor rgb="FFDBEEF4"/>
        <bgColor rgb="FFDCE6F2"/>
      </patternFill>
    </fill>
    <fill>
      <patternFill patternType="solid">
        <fgColor rgb="FFFDEADA"/>
        <bgColor rgb="FFEBF1DE"/>
      </patternFill>
    </fill>
    <fill>
      <patternFill patternType="solid">
        <fgColor rgb="FFB9CDE5"/>
        <bgColor rgb="FFB7DEE8"/>
      </patternFill>
    </fill>
    <fill>
      <patternFill patternType="solid">
        <fgColor rgb="FFB7DEE8"/>
        <bgColor rgb="FFB9CDE5"/>
      </patternFill>
    </fill>
    <fill>
      <patternFill patternType="solid">
        <fgColor rgb="FFEBF1DE"/>
        <bgColor rgb="FFFDEADA"/>
      </patternFill>
    </fill>
    <fill>
      <patternFill patternType="solid">
        <fgColor rgb="FFCCFFFF"/>
        <bgColor rgb="FFDBEEF4"/>
      </patternFill>
    </fill>
    <fill>
      <patternFill patternType="solid">
        <fgColor rgb="FFFFFFCC"/>
        <bgColor rgb="FFEBF1DE"/>
      </patternFill>
    </fill>
    <fill>
      <patternFill patternType="solid">
        <fgColor rgb="FFE6B9B8"/>
        <bgColor rgb="FFFAC090"/>
      </patternFill>
    </fill>
    <fill>
      <patternFill patternType="solid">
        <fgColor rgb="FFC3D69B"/>
        <bgColor rgb="FFD7E4BD"/>
      </patternFill>
    </fill>
    <fill>
      <patternFill patternType="solid">
        <fgColor rgb="FFFAC090"/>
        <bgColor rgb="FFE6B9B8"/>
      </patternFill>
    </fill>
    <fill>
      <patternFill patternType="solid">
        <fgColor rgb="FFD99694"/>
        <bgColor rgb="FFB3A2C7"/>
      </patternFill>
    </fill>
    <fill>
      <patternFill patternType="solid">
        <fgColor rgb="FF003366"/>
        <bgColor rgb="FF1F497D"/>
      </patternFill>
    </fill>
    <fill>
      <patternFill patternType="solid">
        <fgColor rgb="FFFFEB9C"/>
        <bgColor rgb="FFFCD5B5"/>
      </patternFill>
    </fill>
  </fills>
  <borders count="5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diagonal/>
    </border>
    <border>
      <left style="medium">
        <color auto="1"/>
      </left>
      <right style="medium">
        <color auto="1"/>
      </right>
      <top style="medium">
        <color auto="1"/>
      </top>
      <bottom/>
      <diagonal/>
    </border>
    <border>
      <left style="medium">
        <color auto="1"/>
      </left>
      <right/>
      <top/>
      <bottom/>
      <diagonal/>
    </border>
    <border>
      <left style="medium">
        <color auto="1"/>
      </left>
      <right style="medium">
        <color auto="1"/>
      </right>
      <top/>
      <bottom/>
      <diagonal/>
    </border>
    <border>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medium">
        <color auto="1"/>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medium">
        <color auto="1"/>
      </left>
      <right/>
      <top style="thin">
        <color auto="1"/>
      </top>
      <bottom/>
      <diagonal/>
    </border>
    <border>
      <left/>
      <right style="medium">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medium">
        <color auto="1"/>
      </left>
      <right/>
      <top style="medium">
        <color auto="1"/>
      </top>
      <bottom style="medium">
        <color auto="1"/>
      </bottom>
      <diagonal/>
    </border>
    <border>
      <left style="thin">
        <color auto="1"/>
      </left>
      <right/>
      <top style="medium">
        <color auto="1"/>
      </top>
      <bottom style="medium">
        <color auto="1"/>
      </bottom>
      <diagonal/>
    </border>
    <border>
      <left/>
      <right/>
      <top style="medium">
        <color auto="1"/>
      </top>
      <bottom style="medium">
        <color auto="1"/>
      </bottom>
      <diagonal/>
    </border>
    <border>
      <left style="medium">
        <color auto="1"/>
      </left>
      <right/>
      <top/>
      <bottom style="medium">
        <color auto="1"/>
      </bottom>
      <diagonal/>
    </border>
    <border>
      <left/>
      <right/>
      <top/>
      <bottom style="medium">
        <color auto="1"/>
      </bottom>
      <diagonal/>
    </border>
    <border>
      <left style="thin">
        <color auto="1"/>
      </left>
      <right style="medium">
        <color auto="1"/>
      </right>
      <top style="thin">
        <color auto="1"/>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thin">
        <color auto="1"/>
      </left>
      <right/>
      <top/>
      <bottom/>
      <diagonal/>
    </border>
    <border>
      <left/>
      <right style="thin">
        <color auto="1"/>
      </right>
      <top/>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right style="thin">
        <color rgb="FF000000"/>
      </right>
      <top style="medium">
        <color rgb="FF000000"/>
      </top>
      <bottom style="thin">
        <color rgb="FF000000"/>
      </bottom>
      <diagonal/>
    </border>
    <border>
      <left/>
      <right style="thin">
        <color rgb="FF000000"/>
      </right>
      <top style="thin">
        <color rgb="FF000000"/>
      </top>
      <bottom style="thin">
        <color rgb="FF000000"/>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rgb="FF000000"/>
      </right>
      <top style="thin">
        <color rgb="FF000000"/>
      </top>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thick">
        <color rgb="FF333399"/>
      </bottom>
      <diagonal/>
    </border>
  </borders>
  <cellStyleXfs count="281">
    <xf numFmtId="0" fontId="0" fillId="0" borderId="0"/>
    <xf numFmtId="0" fontId="9" fillId="28" borderId="0" applyBorder="0" applyProtection="0"/>
    <xf numFmtId="0" fontId="9" fillId="29" borderId="0" applyBorder="0" applyProtection="0"/>
    <xf numFmtId="166" fontId="71" fillId="0" borderId="0" applyBorder="0" applyProtection="0"/>
    <xf numFmtId="9" fontId="61" fillId="0" borderId="0" applyFont="0" applyFill="0" applyBorder="0" applyAlignment="0" applyProtection="0">
      <alignment vertical="center"/>
    </xf>
    <xf numFmtId="0" fontId="71" fillId="0" borderId="0"/>
    <xf numFmtId="0" fontId="9" fillId="0" borderId="0"/>
    <xf numFmtId="167" fontId="71" fillId="0" borderId="0" applyBorder="0" applyProtection="0"/>
    <xf numFmtId="0" fontId="71" fillId="0" borderId="0"/>
    <xf numFmtId="169" fontId="71" fillId="0" borderId="0" applyBorder="0" applyProtection="0"/>
    <xf numFmtId="167" fontId="71" fillId="0" borderId="0" applyBorder="0" applyProtection="0"/>
    <xf numFmtId="0" fontId="71" fillId="38" borderId="55" applyProtection="0"/>
    <xf numFmtId="0" fontId="63" fillId="0" borderId="0"/>
    <xf numFmtId="0" fontId="9" fillId="22" borderId="0" applyBorder="0" applyProtection="0"/>
    <xf numFmtId="0" fontId="71" fillId="0" borderId="0"/>
    <xf numFmtId="0" fontId="64" fillId="0" borderId="0" applyNumberFormat="0" applyFill="0" applyBorder="0" applyAlignment="0" applyProtection="0">
      <alignment vertical="center"/>
    </xf>
    <xf numFmtId="0" fontId="71" fillId="0" borderId="0"/>
    <xf numFmtId="174" fontId="71" fillId="0" borderId="0" applyBorder="0" applyProtection="0"/>
    <xf numFmtId="0" fontId="9" fillId="24" borderId="0" applyBorder="0" applyProtection="0"/>
    <xf numFmtId="0" fontId="9" fillId="29" borderId="0" applyBorder="0" applyProtection="0"/>
    <xf numFmtId="169" fontId="71" fillId="0" borderId="0" applyBorder="0" applyProtection="0"/>
    <xf numFmtId="0" fontId="9" fillId="0" borderId="0"/>
    <xf numFmtId="0" fontId="62" fillId="37" borderId="0" applyBorder="0" applyProtection="0"/>
    <xf numFmtId="0" fontId="9" fillId="0" borderId="0"/>
    <xf numFmtId="0" fontId="9" fillId="33" borderId="0" applyBorder="0" applyProtection="0"/>
    <xf numFmtId="0" fontId="29" fillId="0" borderId="0" applyBorder="0" applyProtection="0"/>
    <xf numFmtId="0" fontId="9" fillId="33" borderId="0" applyBorder="0" applyProtection="0"/>
    <xf numFmtId="166" fontId="71" fillId="0" borderId="0" applyBorder="0" applyProtection="0"/>
    <xf numFmtId="0" fontId="9" fillId="22" borderId="0" applyBorder="0" applyProtection="0"/>
    <xf numFmtId="0" fontId="9" fillId="33" borderId="0" applyBorder="0" applyProtection="0"/>
    <xf numFmtId="0" fontId="29" fillId="0" borderId="0" applyBorder="0" applyProtection="0"/>
    <xf numFmtId="0" fontId="9" fillId="0" borderId="0"/>
    <xf numFmtId="0" fontId="71" fillId="0" borderId="0"/>
    <xf numFmtId="0" fontId="9" fillId="0" borderId="0"/>
    <xf numFmtId="0" fontId="9" fillId="29" borderId="0" applyBorder="0" applyProtection="0"/>
    <xf numFmtId="169" fontId="71" fillId="0" borderId="0" applyBorder="0" applyProtection="0"/>
    <xf numFmtId="0" fontId="9" fillId="29" borderId="0" applyBorder="0" applyProtection="0"/>
    <xf numFmtId="169" fontId="71" fillId="0" borderId="0" applyBorder="0" applyProtection="0"/>
    <xf numFmtId="0" fontId="9" fillId="29" borderId="0" applyBorder="0" applyProtection="0"/>
    <xf numFmtId="0" fontId="9" fillId="28" borderId="0" applyBorder="0" applyProtection="0"/>
    <xf numFmtId="168" fontId="71" fillId="0" borderId="0" applyBorder="0" applyProtection="0"/>
    <xf numFmtId="168" fontId="71" fillId="0" borderId="0" applyBorder="0" applyProtection="0"/>
    <xf numFmtId="0" fontId="9" fillId="29" borderId="0" applyBorder="0" applyProtection="0"/>
    <xf numFmtId="0" fontId="9" fillId="28" borderId="0" applyBorder="0" applyProtection="0"/>
    <xf numFmtId="0" fontId="9" fillId="24" borderId="0" applyBorder="0" applyProtection="0"/>
    <xf numFmtId="0" fontId="9" fillId="24" borderId="0" applyBorder="0" applyProtection="0"/>
    <xf numFmtId="164" fontId="71" fillId="0" borderId="0" applyBorder="0" applyProtection="0"/>
    <xf numFmtId="0" fontId="9" fillId="24" borderId="0" applyBorder="0" applyProtection="0"/>
    <xf numFmtId="164" fontId="71" fillId="0" borderId="0" applyBorder="0" applyProtection="0"/>
    <xf numFmtId="0" fontId="9" fillId="29" borderId="0" applyBorder="0" applyProtection="0"/>
    <xf numFmtId="0" fontId="9" fillId="28" borderId="0" applyBorder="0" applyProtection="0"/>
    <xf numFmtId="0" fontId="9" fillId="23" borderId="0" applyBorder="0" applyProtection="0"/>
    <xf numFmtId="168" fontId="71" fillId="0" borderId="0" applyBorder="0" applyProtection="0"/>
    <xf numFmtId="0" fontId="9" fillId="23" borderId="0" applyBorder="0" applyProtection="0"/>
    <xf numFmtId="168" fontId="71" fillId="0" borderId="0" applyBorder="0" applyProtection="0"/>
    <xf numFmtId="0" fontId="9" fillId="23" borderId="0" applyBorder="0" applyProtection="0"/>
    <xf numFmtId="168" fontId="71" fillId="0" borderId="0" applyBorder="0" applyProtection="0"/>
    <xf numFmtId="168" fontId="71" fillId="0" borderId="0" applyBorder="0" applyProtection="0"/>
    <xf numFmtId="0" fontId="9" fillId="23" borderId="0" applyBorder="0" applyProtection="0"/>
    <xf numFmtId="168" fontId="71" fillId="0" borderId="0" applyBorder="0" applyProtection="0"/>
    <xf numFmtId="168" fontId="71" fillId="0" borderId="0" applyBorder="0" applyProtection="0"/>
    <xf numFmtId="0" fontId="9" fillId="23" borderId="0" applyBorder="0" applyProtection="0"/>
    <xf numFmtId="0" fontId="9" fillId="25" borderId="0" applyBorder="0" applyProtection="0"/>
    <xf numFmtId="166" fontId="71" fillId="0" borderId="0" applyBorder="0" applyProtection="0"/>
    <xf numFmtId="168" fontId="71" fillId="0" borderId="0" applyBorder="0" applyProtection="0"/>
    <xf numFmtId="0" fontId="9" fillId="23" borderId="0" applyBorder="0" applyProtection="0"/>
    <xf numFmtId="0" fontId="9" fillId="25" borderId="0" applyBorder="0" applyProtection="0"/>
    <xf numFmtId="168" fontId="71" fillId="0" borderId="0" applyBorder="0" applyProtection="0"/>
    <xf numFmtId="168" fontId="71" fillId="0" borderId="0" applyBorder="0" applyProtection="0"/>
    <xf numFmtId="168" fontId="71" fillId="0" borderId="0" applyBorder="0" applyProtection="0"/>
    <xf numFmtId="0" fontId="9" fillId="23" borderId="0" applyBorder="0" applyProtection="0"/>
    <xf numFmtId="0" fontId="9" fillId="25" borderId="0" applyBorder="0" applyProtection="0"/>
    <xf numFmtId="0" fontId="9" fillId="36" borderId="0" applyBorder="0" applyProtection="0"/>
    <xf numFmtId="9" fontId="71" fillId="0" borderId="0" applyBorder="0" applyProtection="0"/>
    <xf numFmtId="0" fontId="9" fillId="36" borderId="0" applyBorder="0" applyProtection="0"/>
    <xf numFmtId="9" fontId="71" fillId="0" borderId="0" applyBorder="0" applyProtection="0"/>
    <xf numFmtId="0" fontId="9" fillId="36" borderId="0" applyBorder="0" applyProtection="0"/>
    <xf numFmtId="9" fontId="71" fillId="0" borderId="0" applyBorder="0" applyProtection="0"/>
    <xf numFmtId="166" fontId="71" fillId="0" borderId="0" applyBorder="0" applyProtection="0"/>
    <xf numFmtId="0" fontId="9" fillId="36" borderId="0" applyBorder="0" applyProtection="0"/>
    <xf numFmtId="0" fontId="9" fillId="36" borderId="0" applyBorder="0" applyProtection="0"/>
    <xf numFmtId="0" fontId="9" fillId="35" borderId="0" applyBorder="0" applyProtection="0"/>
    <xf numFmtId="0" fontId="9" fillId="36" borderId="0" applyBorder="0" applyProtection="0"/>
    <xf numFmtId="0" fontId="9" fillId="35" borderId="0" applyBorder="0" applyProtection="0"/>
    <xf numFmtId="168" fontId="71" fillId="0" borderId="0" applyBorder="0" applyProtection="0"/>
    <xf numFmtId="0" fontId="9" fillId="36" borderId="0" applyBorder="0" applyProtection="0"/>
    <xf numFmtId="0" fontId="9" fillId="35" borderId="0" applyBorder="0" applyProtection="0"/>
    <xf numFmtId="0" fontId="9" fillId="26" borderId="0" applyBorder="0" applyProtection="0"/>
    <xf numFmtId="0" fontId="9" fillId="26" borderId="0" applyBorder="0" applyProtection="0"/>
    <xf numFmtId="0" fontId="9" fillId="26" borderId="0" applyBorder="0" applyProtection="0"/>
    <xf numFmtId="0" fontId="9" fillId="26" borderId="0" applyBorder="0" applyProtection="0"/>
    <xf numFmtId="0" fontId="9" fillId="26" borderId="0" applyBorder="0" applyProtection="0"/>
    <xf numFmtId="0" fontId="9" fillId="27" borderId="0" applyBorder="0" applyProtection="0"/>
    <xf numFmtId="0" fontId="9" fillId="26" borderId="0" applyBorder="0" applyProtection="0"/>
    <xf numFmtId="0" fontId="9" fillId="27" borderId="0" applyBorder="0" applyProtection="0"/>
    <xf numFmtId="168" fontId="71" fillId="0" borderId="0" applyBorder="0" applyProtection="0"/>
    <xf numFmtId="0" fontId="9" fillId="26" borderId="0" applyBorder="0" applyProtection="0"/>
    <xf numFmtId="0" fontId="9" fillId="27" borderId="0" applyBorder="0" applyProtection="0"/>
    <xf numFmtId="0" fontId="9" fillId="32" borderId="0" applyBorder="0" applyProtection="0"/>
    <xf numFmtId="0" fontId="71" fillId="0" borderId="0"/>
    <xf numFmtId="0" fontId="9" fillId="32" borderId="0" applyBorder="0" applyProtection="0"/>
    <xf numFmtId="0" fontId="9" fillId="0" borderId="0"/>
    <xf numFmtId="0" fontId="9" fillId="32" borderId="0" applyBorder="0" applyProtection="0"/>
    <xf numFmtId="0" fontId="29" fillId="0" borderId="0"/>
    <xf numFmtId="0" fontId="9" fillId="32" borderId="0" applyBorder="0" applyProtection="0"/>
    <xf numFmtId="0" fontId="29" fillId="0" borderId="0"/>
    <xf numFmtId="0" fontId="9" fillId="32" borderId="0" applyBorder="0" applyProtection="0"/>
    <xf numFmtId="0" fontId="9" fillId="32" borderId="0" applyBorder="0" applyProtection="0"/>
    <xf numFmtId="0" fontId="9" fillId="32" borderId="0" applyBorder="0" applyProtection="0"/>
    <xf numFmtId="0" fontId="9" fillId="33" borderId="0" applyBorder="0" applyProtection="0"/>
    <xf numFmtId="0" fontId="9" fillId="33" borderId="0" applyBorder="0" applyProtection="0"/>
    <xf numFmtId="0" fontId="9" fillId="33" borderId="0" applyBorder="0" applyProtection="0"/>
    <xf numFmtId="0" fontId="9" fillId="33" borderId="0" applyBorder="0" applyProtection="0"/>
    <xf numFmtId="0" fontId="9" fillId="37" borderId="0" applyBorder="0" applyProtection="0"/>
    <xf numFmtId="0" fontId="9" fillId="37" borderId="0" applyBorder="0" applyProtection="0"/>
    <xf numFmtId="0" fontId="9" fillId="34" borderId="0" applyBorder="0" applyProtection="0"/>
    <xf numFmtId="171" fontId="71" fillId="0" borderId="0" applyBorder="0" applyProtection="0"/>
    <xf numFmtId="168" fontId="71" fillId="0" borderId="0" applyBorder="0" applyProtection="0"/>
    <xf numFmtId="0" fontId="9" fillId="34" borderId="0" applyBorder="0" applyProtection="0"/>
    <xf numFmtId="166" fontId="71" fillId="0" borderId="0" applyBorder="0" applyProtection="0"/>
    <xf numFmtId="0" fontId="9" fillId="34" borderId="0" applyBorder="0" applyProtection="0"/>
    <xf numFmtId="166" fontId="71" fillId="0" borderId="0" applyBorder="0" applyProtection="0"/>
    <xf numFmtId="0" fontId="9" fillId="34" borderId="0" applyBorder="0" applyProtection="0"/>
    <xf numFmtId="0" fontId="9" fillId="40" borderId="0" applyBorder="0" applyProtection="0"/>
    <xf numFmtId="166" fontId="71" fillId="0" borderId="0" applyBorder="0" applyProtection="0"/>
    <xf numFmtId="0" fontId="9" fillId="34" borderId="0" applyBorder="0" applyProtection="0"/>
    <xf numFmtId="0" fontId="9" fillId="40" borderId="0" applyBorder="0" applyProtection="0"/>
    <xf numFmtId="164" fontId="71" fillId="0" borderId="0" applyBorder="0" applyProtection="0"/>
    <xf numFmtId="0" fontId="9" fillId="34" borderId="0" applyBorder="0" applyProtection="0"/>
    <xf numFmtId="172" fontId="71" fillId="0" borderId="0" applyBorder="0" applyProtection="0"/>
    <xf numFmtId="0" fontId="9" fillId="34" borderId="0" applyBorder="0" applyProtection="0"/>
    <xf numFmtId="164" fontId="71" fillId="0" borderId="0" applyBorder="0" applyProtection="0"/>
    <xf numFmtId="0" fontId="9" fillId="39" borderId="0" applyBorder="0" applyProtection="0"/>
    <xf numFmtId="0" fontId="9" fillId="39" borderId="0" applyBorder="0" applyProtection="0"/>
    <xf numFmtId="168" fontId="71" fillId="0" borderId="0" applyBorder="0" applyProtection="0"/>
    <xf numFmtId="0" fontId="9" fillId="39" borderId="0" applyBorder="0" applyProtection="0"/>
    <xf numFmtId="0" fontId="9" fillId="39" borderId="0" applyBorder="0" applyProtection="0"/>
    <xf numFmtId="0" fontId="9" fillId="39" borderId="0" applyBorder="0" applyProtection="0"/>
    <xf numFmtId="0" fontId="9" fillId="31" borderId="0" applyBorder="0" applyProtection="0"/>
    <xf numFmtId="0" fontId="71" fillId="0" borderId="0"/>
    <xf numFmtId="0" fontId="9" fillId="39" borderId="0" applyBorder="0" applyProtection="0"/>
    <xf numFmtId="0" fontId="9" fillId="31" borderId="0" applyBorder="0" applyProtection="0"/>
    <xf numFmtId="0" fontId="9" fillId="39" borderId="0" applyBorder="0" applyProtection="0"/>
    <xf numFmtId="0" fontId="9" fillId="28" borderId="0" applyBorder="0" applyProtection="0"/>
    <xf numFmtId="0" fontId="9" fillId="30" borderId="0" applyBorder="0" applyProtection="0"/>
    <xf numFmtId="0" fontId="9" fillId="28" borderId="0" applyBorder="0" applyProtection="0"/>
    <xf numFmtId="0" fontId="9" fillId="30" borderId="0" applyBorder="0" applyProtection="0"/>
    <xf numFmtId="0" fontId="9" fillId="28" borderId="0" applyBorder="0" applyProtection="0"/>
    <xf numFmtId="0" fontId="9" fillId="25" borderId="0" applyBorder="0" applyProtection="0"/>
    <xf numFmtId="0" fontId="9" fillId="25" borderId="0" applyBorder="0" applyProtection="0"/>
    <xf numFmtId="0" fontId="9" fillId="41" borderId="0" applyBorder="0" applyProtection="0"/>
    <xf numFmtId="0" fontId="9" fillId="25" borderId="0" applyBorder="0" applyProtection="0"/>
    <xf numFmtId="0" fontId="9" fillId="41" borderId="0" applyBorder="0" applyProtection="0"/>
    <xf numFmtId="0" fontId="9" fillId="25" borderId="0" applyBorder="0" applyProtection="0"/>
    <xf numFmtId="0" fontId="9" fillId="35" borderId="0" applyBorder="0" applyProtection="0"/>
    <xf numFmtId="0" fontId="9" fillId="35" borderId="0" applyBorder="0" applyProtection="0"/>
    <xf numFmtId="0" fontId="9" fillId="35" borderId="0" applyBorder="0" applyProtection="0"/>
    <xf numFmtId="0" fontId="9" fillId="35" borderId="0" applyBorder="0" applyProtection="0"/>
    <xf numFmtId="0" fontId="9" fillId="27" borderId="0" applyBorder="0" applyProtection="0"/>
    <xf numFmtId="0" fontId="9" fillId="27" borderId="0" applyBorder="0" applyProtection="0"/>
    <xf numFmtId="0" fontId="9" fillId="27" borderId="0" applyBorder="0" applyProtection="0"/>
    <xf numFmtId="0" fontId="9" fillId="27" borderId="0" applyBorder="0" applyProtection="0"/>
    <xf numFmtId="0" fontId="9" fillId="42" borderId="0" applyBorder="0" applyProtection="0"/>
    <xf numFmtId="0" fontId="9" fillId="42" borderId="0" applyBorder="0" applyProtection="0"/>
    <xf numFmtId="0" fontId="62" fillId="43" borderId="0" applyBorder="0" applyProtection="0"/>
    <xf numFmtId="177" fontId="71" fillId="0" borderId="0" applyBorder="0" applyProtection="0"/>
    <xf numFmtId="0" fontId="65" fillId="0" borderId="0" applyBorder="0" applyProtection="0"/>
    <xf numFmtId="0" fontId="71" fillId="0" borderId="0" applyBorder="0" applyProtection="0"/>
    <xf numFmtId="179" fontId="71" fillId="0" borderId="0" applyBorder="0" applyProtection="0"/>
    <xf numFmtId="0" fontId="9" fillId="0" borderId="0"/>
    <xf numFmtId="0" fontId="71" fillId="38" borderId="55" applyProtection="0"/>
    <xf numFmtId="169" fontId="71" fillId="0" borderId="0" applyBorder="0" applyProtection="0"/>
    <xf numFmtId="0" fontId="9" fillId="0" borderId="0"/>
    <xf numFmtId="176" fontId="71" fillId="0" borderId="0" applyBorder="0" applyProtection="0"/>
    <xf numFmtId="176" fontId="71" fillId="0" borderId="0" applyBorder="0" applyProtection="0"/>
    <xf numFmtId="169" fontId="71" fillId="0" borderId="0" applyBorder="0" applyProtection="0"/>
    <xf numFmtId="0" fontId="9" fillId="0" borderId="0"/>
    <xf numFmtId="169" fontId="71" fillId="0" borderId="0" applyBorder="0" applyProtection="0"/>
    <xf numFmtId="0" fontId="71" fillId="38" borderId="55" applyProtection="0"/>
    <xf numFmtId="169" fontId="71" fillId="0" borderId="0" applyBorder="0" applyProtection="0"/>
    <xf numFmtId="0" fontId="71" fillId="38" borderId="55" applyProtection="0"/>
    <xf numFmtId="179" fontId="71" fillId="0" borderId="0" applyBorder="0" applyProtection="0"/>
    <xf numFmtId="0" fontId="71" fillId="38" borderId="55" applyProtection="0"/>
    <xf numFmtId="179" fontId="71" fillId="0" borderId="0" applyBorder="0" applyProtection="0"/>
    <xf numFmtId="0" fontId="71" fillId="0" borderId="0" applyBorder="0" applyProtection="0"/>
    <xf numFmtId="169" fontId="71" fillId="0" borderId="0" applyBorder="0" applyProtection="0"/>
    <xf numFmtId="169" fontId="71" fillId="0" borderId="0" applyBorder="0" applyProtection="0"/>
    <xf numFmtId="169" fontId="71" fillId="0" borderId="0" applyBorder="0" applyProtection="0"/>
    <xf numFmtId="169" fontId="71" fillId="0" borderId="0" applyBorder="0" applyProtection="0"/>
    <xf numFmtId="9" fontId="9" fillId="0" borderId="0" applyBorder="0" applyProtection="0"/>
    <xf numFmtId="0" fontId="66" fillId="44" borderId="0" applyBorder="0" applyProtection="0"/>
    <xf numFmtId="0" fontId="30" fillId="0" borderId="0"/>
    <xf numFmtId="0" fontId="9" fillId="0" borderId="0"/>
    <xf numFmtId="0" fontId="9" fillId="0" borderId="0"/>
    <xf numFmtId="0" fontId="71" fillId="0" borderId="0"/>
    <xf numFmtId="0" fontId="71" fillId="0" borderId="0"/>
    <xf numFmtId="0" fontId="71" fillId="0" borderId="0"/>
    <xf numFmtId="0" fontId="9" fillId="0" borderId="0"/>
    <xf numFmtId="0" fontId="9" fillId="0" borderId="0"/>
    <xf numFmtId="0" fontId="59" fillId="0" borderId="0"/>
    <xf numFmtId="0" fontId="9" fillId="0" borderId="0"/>
    <xf numFmtId="168" fontId="71" fillId="0" borderId="0" applyBorder="0" applyProtection="0"/>
    <xf numFmtId="0" fontId="71" fillId="0" borderId="0"/>
    <xf numFmtId="168" fontId="71" fillId="0" borderId="0" applyBorder="0" applyProtection="0"/>
    <xf numFmtId="0" fontId="9" fillId="0" borderId="0"/>
    <xf numFmtId="0" fontId="71" fillId="0" borderId="0"/>
    <xf numFmtId="0" fontId="9" fillId="0" borderId="0"/>
    <xf numFmtId="0" fontId="71" fillId="0" borderId="0"/>
    <xf numFmtId="0" fontId="9" fillId="0" borderId="0"/>
    <xf numFmtId="0" fontId="9" fillId="0" borderId="0"/>
    <xf numFmtId="0" fontId="9" fillId="0" borderId="0"/>
    <xf numFmtId="0" fontId="9" fillId="0" borderId="0"/>
    <xf numFmtId="0" fontId="9" fillId="0" borderId="0"/>
    <xf numFmtId="0" fontId="71" fillId="0" borderId="0"/>
    <xf numFmtId="0" fontId="9" fillId="0" borderId="0"/>
    <xf numFmtId="0" fontId="71" fillId="0" borderId="0"/>
    <xf numFmtId="0" fontId="7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71" fillId="0" borderId="0"/>
    <xf numFmtId="0" fontId="71" fillId="38" borderId="55" applyProtection="0"/>
    <xf numFmtId="0" fontId="63" fillId="0" borderId="0"/>
    <xf numFmtId="166" fontId="71" fillId="0" borderId="0" applyBorder="0" applyProtection="0"/>
    <xf numFmtId="0" fontId="29" fillId="0" borderId="0"/>
    <xf numFmtId="0" fontId="71" fillId="38" borderId="55" applyProtection="0"/>
    <xf numFmtId="166" fontId="71" fillId="0" borderId="0" applyBorder="0" applyProtection="0"/>
    <xf numFmtId="0" fontId="71" fillId="0" borderId="0"/>
    <xf numFmtId="0" fontId="71" fillId="0" borderId="0"/>
    <xf numFmtId="0" fontId="71" fillId="38" borderId="55" applyProtection="0"/>
    <xf numFmtId="180" fontId="71" fillId="0" borderId="0" applyBorder="0" applyProtection="0"/>
    <xf numFmtId="9" fontId="71" fillId="0" borderId="0" applyBorder="0" applyProtection="0"/>
    <xf numFmtId="9" fontId="71" fillId="0" borderId="0" applyBorder="0" applyProtection="0"/>
    <xf numFmtId="9" fontId="9" fillId="0" borderId="0" applyBorder="0" applyProtection="0"/>
    <xf numFmtId="9" fontId="71" fillId="0" borderId="0" applyBorder="0" applyProtection="0"/>
    <xf numFmtId="9" fontId="71" fillId="0" borderId="0" applyBorder="0" applyProtection="0"/>
    <xf numFmtId="0" fontId="68" fillId="0" borderId="0" applyBorder="0" applyProtection="0"/>
    <xf numFmtId="9" fontId="71" fillId="0" borderId="0" applyBorder="0" applyProtection="0"/>
    <xf numFmtId="166" fontId="71" fillId="0" borderId="0" applyBorder="0" applyProtection="0"/>
    <xf numFmtId="166" fontId="71" fillId="0" borderId="0" applyBorder="0" applyProtection="0"/>
    <xf numFmtId="167" fontId="71" fillId="0" borderId="0" applyBorder="0" applyProtection="0"/>
    <xf numFmtId="167" fontId="71" fillId="0" borderId="0" applyBorder="0" applyProtection="0"/>
    <xf numFmtId="166" fontId="71" fillId="0" borderId="0" applyBorder="0" applyProtection="0"/>
    <xf numFmtId="0" fontId="67" fillId="0" borderId="56" applyProtection="0"/>
    <xf numFmtId="166" fontId="71" fillId="0" borderId="0" applyBorder="0" applyProtection="0"/>
    <xf numFmtId="168" fontId="71" fillId="0" borderId="0" applyBorder="0" applyProtection="0"/>
    <xf numFmtId="168"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7" fontId="9" fillId="0" borderId="0" applyBorder="0" applyProtection="0"/>
    <xf numFmtId="180"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6" fontId="71" fillId="0" borderId="0" applyBorder="0" applyProtection="0"/>
    <xf numFmtId="164" fontId="71" fillId="0" borderId="0" applyBorder="0" applyProtection="0"/>
    <xf numFmtId="166" fontId="71" fillId="0" borderId="0" applyBorder="0" applyProtection="0"/>
    <xf numFmtId="167" fontId="9" fillId="0" borderId="0" applyBorder="0" applyProtection="0"/>
    <xf numFmtId="167" fontId="71" fillId="0" borderId="0" applyBorder="0" applyProtection="0"/>
    <xf numFmtId="180" fontId="71" fillId="0" borderId="0" applyBorder="0" applyProtection="0"/>
    <xf numFmtId="181" fontId="71" fillId="0" borderId="0" applyBorder="0" applyProtection="0"/>
    <xf numFmtId="167" fontId="71" fillId="0" borderId="0" applyBorder="0" applyProtection="0"/>
    <xf numFmtId="166" fontId="71" fillId="0" borderId="0" applyBorder="0" applyProtection="0"/>
    <xf numFmtId="182" fontId="71" fillId="0" borderId="0" applyBorder="0" applyProtection="0"/>
    <xf numFmtId="0" fontId="69" fillId="0" borderId="0" applyBorder="0" applyProtection="0"/>
  </cellStyleXfs>
  <cellXfs count="850">
    <xf numFmtId="0" fontId="0" fillId="0" borderId="0" xfId="0"/>
    <xf numFmtId="0" fontId="1" fillId="0" borderId="0" xfId="202" applyFont="1" applyAlignment="1"/>
    <xf numFmtId="0" fontId="1" fillId="0" borderId="0" xfId="202" applyFont="1" applyAlignment="1">
      <alignment vertical="center"/>
    </xf>
    <xf numFmtId="0" fontId="71" fillId="0" borderId="0" xfId="202"/>
    <xf numFmtId="0" fontId="1" fillId="0" borderId="1" xfId="202" applyFont="1" applyBorder="1" applyAlignment="1"/>
    <xf numFmtId="2" fontId="1" fillId="0" borderId="1" xfId="202" applyNumberFormat="1" applyFont="1" applyBorder="1" applyAlignment="1"/>
    <xf numFmtId="0" fontId="3" fillId="0" borderId="1" xfId="202" applyFont="1" applyBorder="1" applyAlignment="1">
      <alignment horizontal="center" vertical="center"/>
    </xf>
    <xf numFmtId="0" fontId="3" fillId="0" borderId="1" xfId="202" applyFont="1" applyBorder="1" applyAlignment="1">
      <alignment horizontal="center"/>
    </xf>
    <xf numFmtId="0" fontId="1" fillId="0" borderId="1" xfId="202" applyFont="1" applyBorder="1" applyAlignment="1">
      <alignment vertical="center"/>
    </xf>
    <xf numFmtId="0" fontId="3" fillId="0" borderId="1" xfId="202" applyFont="1" applyBorder="1" applyAlignment="1">
      <alignment horizontal="right"/>
    </xf>
    <xf numFmtId="0" fontId="3" fillId="0" borderId="1" xfId="202" applyFont="1" applyFill="1" applyBorder="1" applyAlignment="1">
      <alignment horizontal="center" vertical="center"/>
    </xf>
    <xf numFmtId="0" fontId="3" fillId="0" borderId="1" xfId="202" applyFont="1" applyFill="1" applyBorder="1" applyAlignment="1">
      <alignment horizontal="right"/>
    </xf>
    <xf numFmtId="0" fontId="4" fillId="0" borderId="0" xfId="202" applyFont="1" applyAlignment="1">
      <alignment vertical="center"/>
    </xf>
    <xf numFmtId="0" fontId="71" fillId="0" borderId="1" xfId="202" applyBorder="1"/>
    <xf numFmtId="2" fontId="1" fillId="0" borderId="1" xfId="202" applyNumberFormat="1" applyFont="1" applyBorder="1" applyAlignment="1">
      <alignment vertical="center"/>
    </xf>
    <xf numFmtId="2" fontId="71" fillId="0" borderId="1" xfId="202" applyNumberFormat="1" applyBorder="1"/>
    <xf numFmtId="0" fontId="1" fillId="0" borderId="1" xfId="202" applyFont="1" applyBorder="1" applyAlignment="1">
      <alignment horizontal="center" vertical="center"/>
    </xf>
    <xf numFmtId="0" fontId="1" fillId="0" borderId="0" xfId="202" applyFont="1" applyAlignment="1">
      <alignment horizontal="center" vertical="center"/>
    </xf>
    <xf numFmtId="2" fontId="1" fillId="0" borderId="1" xfId="202" applyNumberFormat="1" applyFont="1" applyBorder="1" applyAlignment="1">
      <alignment horizontal="center" vertical="center"/>
    </xf>
    <xf numFmtId="0" fontId="1" fillId="0" borderId="0" xfId="202" applyFont="1" applyAlignment="1">
      <alignment horizontal="center"/>
    </xf>
    <xf numFmtId="0" fontId="5" fillId="0" borderId="0" xfId="202" applyFont="1" applyAlignment="1">
      <alignment horizontal="center"/>
    </xf>
    <xf numFmtId="0" fontId="6" fillId="0" borderId="0" xfId="0" applyFont="1" applyAlignment="1"/>
    <xf numFmtId="0" fontId="0" fillId="0" borderId="1" xfId="0" applyBorder="1" applyAlignment="1">
      <alignment horizontal="center"/>
    </xf>
    <xf numFmtId="0" fontId="0" fillId="0" borderId="1" xfId="0" applyBorder="1"/>
    <xf numFmtId="0" fontId="0" fillId="0" borderId="1" xfId="0" applyFont="1" applyFill="1" applyBorder="1" applyAlignment="1">
      <alignment horizontal="center" wrapText="1"/>
    </xf>
    <xf numFmtId="0" fontId="0" fillId="0" borderId="1" xfId="0" applyFill="1" applyBorder="1" applyAlignment="1">
      <alignment horizontal="center"/>
    </xf>
    <xf numFmtId="0" fontId="8" fillId="0" borderId="1" xfId="0" applyFont="1" applyBorder="1" applyAlignment="1">
      <alignment horizontal="center"/>
    </xf>
    <xf numFmtId="2" fontId="0" fillId="0" borderId="1" xfId="0" applyNumberFormat="1" applyFill="1" applyBorder="1" applyAlignment="1">
      <alignment horizontal="center"/>
    </xf>
    <xf numFmtId="0" fontId="0" fillId="0" borderId="1" xfId="0" applyFont="1" applyFill="1" applyBorder="1" applyAlignment="1">
      <alignment horizontal="center"/>
    </xf>
    <xf numFmtId="0" fontId="8" fillId="0" borderId="1" xfId="0" applyFont="1" applyFill="1" applyBorder="1" applyAlignment="1">
      <alignment horizontal="center"/>
    </xf>
    <xf numFmtId="2" fontId="0" fillId="0" borderId="1" xfId="0" applyNumberFormat="1" applyBorder="1" applyAlignment="1">
      <alignment horizontal="center"/>
    </xf>
    <xf numFmtId="0" fontId="9" fillId="0" borderId="1" xfId="0" applyFont="1" applyBorder="1" applyAlignment="1"/>
    <xf numFmtId="0" fontId="9" fillId="0" borderId="1" xfId="0" applyFont="1" applyBorder="1"/>
    <xf numFmtId="2" fontId="10" fillId="4" borderId="1" xfId="0" applyNumberFormat="1" applyFont="1" applyFill="1" applyBorder="1"/>
    <xf numFmtId="0" fontId="0" fillId="0" borderId="0" xfId="0" applyAlignment="1">
      <alignment horizontal="center"/>
    </xf>
    <xf numFmtId="2" fontId="0" fillId="0" borderId="0" xfId="0" applyNumberFormat="1" applyAlignment="1">
      <alignment horizontal="center"/>
    </xf>
    <xf numFmtId="0" fontId="0" fillId="2" borderId="1" xfId="0" applyFill="1" applyBorder="1"/>
    <xf numFmtId="0" fontId="9" fillId="2" borderId="1" xfId="0" applyFont="1" applyFill="1" applyBorder="1" applyAlignment="1"/>
    <xf numFmtId="0" fontId="9" fillId="0" borderId="0" xfId="0" applyFont="1" applyFill="1" applyAlignment="1"/>
    <xf numFmtId="0" fontId="9" fillId="0" borderId="1" xfId="0" applyFont="1" applyBorder="1" applyAlignment="1">
      <alignment horizontal="center"/>
    </xf>
    <xf numFmtId="0" fontId="0" fillId="0" borderId="0" xfId="0" applyFill="1"/>
    <xf numFmtId="0" fontId="9" fillId="0" borderId="1" xfId="0" applyFont="1" applyFill="1" applyBorder="1" applyAlignment="1">
      <alignment vertical="center"/>
    </xf>
    <xf numFmtId="0" fontId="9" fillId="5" borderId="1" xfId="0" applyFont="1" applyFill="1" applyBorder="1" applyAlignment="1">
      <alignment horizontal="center"/>
    </xf>
    <xf numFmtId="0" fontId="0" fillId="5" borderId="1" xfId="0" applyFill="1" applyBorder="1" applyAlignment="1">
      <alignment horizontal="center"/>
    </xf>
    <xf numFmtId="184" fontId="0" fillId="0" borderId="1" xfId="0" applyNumberFormat="1" applyFill="1" applyBorder="1" applyAlignment="1">
      <alignment horizontal="center"/>
    </xf>
    <xf numFmtId="184" fontId="0" fillId="0" borderId="1" xfId="0" applyNumberFormat="1" applyFont="1" applyFill="1" applyBorder="1" applyAlignment="1">
      <alignment horizontal="center" vertical="center"/>
    </xf>
    <xf numFmtId="0" fontId="10" fillId="0" borderId="1" xfId="0" applyFont="1" applyFill="1" applyBorder="1" applyAlignment="1">
      <alignment horizontal="center"/>
    </xf>
    <xf numFmtId="0" fontId="11" fillId="0" borderId="1" xfId="0" applyFont="1" applyBorder="1" applyAlignment="1">
      <alignment horizontal="center"/>
    </xf>
    <xf numFmtId="184" fontId="0" fillId="0" borderId="1" xfId="0" applyNumberFormat="1" applyBorder="1" applyAlignment="1">
      <alignment horizontal="center"/>
    </xf>
    <xf numFmtId="2" fontId="12" fillId="4" borderId="1" xfId="0" applyNumberFormat="1" applyFont="1" applyFill="1" applyBorder="1"/>
    <xf numFmtId="0" fontId="11" fillId="0" borderId="0" xfId="0" applyFont="1" applyAlignment="1">
      <alignment horizontal="center"/>
    </xf>
    <xf numFmtId="184" fontId="0" fillId="0" borderId="0" xfId="0" applyNumberFormat="1" applyAlignment="1">
      <alignment horizontal="center"/>
    </xf>
    <xf numFmtId="184" fontId="0" fillId="0" borderId="0" xfId="0" applyNumberFormat="1" applyFont="1" applyFill="1" applyBorder="1" applyAlignment="1">
      <alignment horizontal="center" vertical="center"/>
    </xf>
    <xf numFmtId="0" fontId="9" fillId="0" borderId="0" xfId="0" applyFont="1" applyAlignment="1"/>
    <xf numFmtId="2" fontId="0" fillId="0" borderId="0" xfId="0" applyNumberFormat="1"/>
    <xf numFmtId="0" fontId="0" fillId="5" borderId="1" xfId="0" applyFont="1" applyFill="1" applyBorder="1" applyAlignment="1">
      <alignment horizontal="center"/>
    </xf>
    <xf numFmtId="2" fontId="0" fillId="0" borderId="1" xfId="0" applyNumberFormat="1" applyBorder="1"/>
    <xf numFmtId="185" fontId="0" fillId="0" borderId="1" xfId="0" applyNumberFormat="1" applyBorder="1"/>
    <xf numFmtId="0" fontId="6" fillId="4" borderId="1" xfId="0" applyFont="1" applyFill="1" applyBorder="1" applyAlignment="1">
      <alignment horizontal="center"/>
    </xf>
    <xf numFmtId="2" fontId="6" fillId="4" borderId="1" xfId="0" applyNumberFormat="1" applyFont="1" applyFill="1" applyBorder="1"/>
    <xf numFmtId="184" fontId="6" fillId="4" borderId="1" xfId="0" applyNumberFormat="1" applyFont="1" applyFill="1" applyBorder="1"/>
    <xf numFmtId="0" fontId="0" fillId="6" borderId="1" xfId="0" applyFont="1" applyFill="1" applyBorder="1"/>
    <xf numFmtId="0" fontId="0" fillId="6" borderId="1" xfId="0" applyFill="1" applyBorder="1"/>
    <xf numFmtId="2" fontId="0" fillId="6" borderId="1" xfId="0" applyNumberFormat="1" applyFill="1" applyBorder="1" applyAlignment="1">
      <alignment horizontal="center"/>
    </xf>
    <xf numFmtId="0" fontId="0" fillId="6" borderId="1" xfId="0" applyFill="1" applyBorder="1" applyAlignment="1">
      <alignment horizontal="center"/>
    </xf>
    <xf numFmtId="0" fontId="7" fillId="0" borderId="0" xfId="0" applyFont="1" applyFill="1" applyAlignment="1"/>
    <xf numFmtId="0" fontId="8" fillId="0" borderId="1" xfId="0" applyFont="1" applyBorder="1"/>
    <xf numFmtId="0" fontId="11" fillId="0" borderId="1" xfId="0" applyFont="1" applyBorder="1"/>
    <xf numFmtId="0" fontId="9" fillId="0" borderId="1" xfId="0" applyFont="1" applyBorder="1" applyAlignment="1">
      <alignment wrapText="1"/>
    </xf>
    <xf numFmtId="0" fontId="9" fillId="0" borderId="0" xfId="0" applyFont="1" applyAlignment="1">
      <alignment wrapText="1"/>
    </xf>
    <xf numFmtId="2" fontId="12" fillId="0" borderId="0" xfId="0" applyNumberFormat="1" applyFont="1" applyFill="1"/>
    <xf numFmtId="0" fontId="0" fillId="0" borderId="1" xfId="0" applyBorder="1" applyAlignment="1">
      <alignment vertical="center" wrapText="1"/>
    </xf>
    <xf numFmtId="2" fontId="6" fillId="7" borderId="1" xfId="0" applyNumberFormat="1" applyFont="1" applyFill="1" applyBorder="1"/>
    <xf numFmtId="2" fontId="0" fillId="6" borderId="1" xfId="0" applyNumberFormat="1" applyFill="1" applyBorder="1"/>
    <xf numFmtId="2" fontId="0" fillId="7" borderId="1" xfId="0" applyNumberFormat="1" applyFill="1" applyBorder="1"/>
    <xf numFmtId="0" fontId="9" fillId="6" borderId="1" xfId="0" applyFont="1" applyFill="1" applyBorder="1"/>
    <xf numFmtId="184" fontId="0" fillId="6" borderId="1" xfId="0" applyNumberFormat="1" applyFill="1" applyBorder="1"/>
    <xf numFmtId="0" fontId="9" fillId="6" borderId="1" xfId="0" applyFont="1" applyFill="1" applyBorder="1" applyAlignment="1">
      <alignment horizontal="center"/>
    </xf>
    <xf numFmtId="0" fontId="9" fillId="6" borderId="1" xfId="0" applyFont="1" applyFill="1" applyBorder="1" applyAlignment="1">
      <alignment horizontal="left"/>
    </xf>
    <xf numFmtId="0" fontId="10" fillId="6" borderId="1" xfId="0" applyFont="1" applyFill="1" applyBorder="1" applyAlignment="1">
      <alignment horizontal="left"/>
    </xf>
    <xf numFmtId="0" fontId="10" fillId="6" borderId="1" xfId="0" applyFont="1" applyFill="1" applyBorder="1"/>
    <xf numFmtId="0" fontId="13" fillId="6" borderId="1" xfId="0" applyFont="1" applyFill="1" applyBorder="1"/>
    <xf numFmtId="0" fontId="14" fillId="6" borderId="1" xfId="0" applyFont="1" applyFill="1" applyBorder="1"/>
    <xf numFmtId="2" fontId="7" fillId="7" borderId="1" xfId="0" applyNumberFormat="1" applyFont="1" applyFill="1" applyBorder="1" applyAlignment="1">
      <alignment horizontal="center"/>
    </xf>
    <xf numFmtId="0" fontId="0" fillId="0" borderId="1" xfId="0" applyFont="1" applyBorder="1"/>
    <xf numFmtId="0" fontId="7" fillId="0" borderId="1" xfId="0" applyFont="1" applyFill="1" applyBorder="1" applyAlignment="1"/>
    <xf numFmtId="0" fontId="0" fillId="0" borderId="1" xfId="0" applyFill="1" applyBorder="1"/>
    <xf numFmtId="0" fontId="6" fillId="7" borderId="1" xfId="0" applyFont="1" applyFill="1" applyBorder="1"/>
    <xf numFmtId="0" fontId="7" fillId="0" borderId="0" xfId="0" applyFont="1" applyFill="1"/>
    <xf numFmtId="0" fontId="0" fillId="0" borderId="0" xfId="0" applyFill="1" applyAlignment="1"/>
    <xf numFmtId="0" fontId="0" fillId="0" borderId="0" xfId="0" applyFill="1" applyAlignment="1">
      <alignment vertical="center" wrapText="1"/>
    </xf>
    <xf numFmtId="2" fontId="0" fillId="0" borderId="0" xfId="0" applyNumberFormat="1" applyFill="1" applyAlignment="1">
      <alignment vertical="center" wrapText="1"/>
    </xf>
    <xf numFmtId="2" fontId="10" fillId="6" borderId="1" xfId="0" applyNumberFormat="1" applyFont="1" applyFill="1" applyBorder="1" applyAlignment="1">
      <alignment horizontal="center"/>
    </xf>
    <xf numFmtId="0" fontId="0" fillId="0" borderId="0" xfId="0" applyFill="1" applyAlignment="1">
      <alignment horizontal="center"/>
    </xf>
    <xf numFmtId="0" fontId="10" fillId="6" borderId="1" xfId="0" applyFont="1" applyFill="1" applyBorder="1" applyAlignment="1">
      <alignment horizontal="center"/>
    </xf>
    <xf numFmtId="2" fontId="7" fillId="7" borderId="1" xfId="0" applyNumberFormat="1" applyFont="1" applyFill="1" applyBorder="1"/>
    <xf numFmtId="0" fontId="9" fillId="0" borderId="0" xfId="0" applyFont="1" applyFill="1" applyAlignment="1">
      <alignment vertical="center" wrapText="1"/>
    </xf>
    <xf numFmtId="2" fontId="7" fillId="0" borderId="0" xfId="0" applyNumberFormat="1" applyFont="1" applyFill="1" applyAlignment="1"/>
    <xf numFmtId="0" fontId="0" fillId="0" borderId="0" xfId="202" applyFont="1" applyBorder="1" applyAlignment="1">
      <alignment vertical="center"/>
    </xf>
    <xf numFmtId="0" fontId="0" fillId="0" borderId="0" xfId="202" applyFont="1" applyBorder="1" applyAlignment="1">
      <alignment horizontal="center" vertical="center"/>
    </xf>
    <xf numFmtId="0" fontId="71" fillId="8" borderId="0" xfId="202" applyFill="1"/>
    <xf numFmtId="0" fontId="15" fillId="0" borderId="0" xfId="202" applyFont="1" applyAlignment="1">
      <alignment horizontal="center" vertical="center" wrapText="1"/>
    </xf>
    <xf numFmtId="0" fontId="16" fillId="0" borderId="0" xfId="202" applyFont="1" applyAlignment="1">
      <alignment vertical="center"/>
    </xf>
    <xf numFmtId="0" fontId="71" fillId="0" borderId="0" xfId="202" applyAlignment="1">
      <alignment vertical="center"/>
    </xf>
    <xf numFmtId="169" fontId="0" fillId="0" borderId="0" xfId="37" applyFont="1" applyBorder="1" applyAlignment="1" applyProtection="1">
      <alignment vertical="center"/>
    </xf>
    <xf numFmtId="4" fontId="71" fillId="0" borderId="0" xfId="202" applyNumberFormat="1" applyAlignment="1">
      <alignment vertical="center"/>
    </xf>
    <xf numFmtId="0" fontId="0" fillId="0" borderId="0" xfId="202" applyFont="1" applyAlignment="1">
      <alignment vertical="center"/>
    </xf>
    <xf numFmtId="166" fontId="0" fillId="0" borderId="0" xfId="229" applyFont="1" applyBorder="1" applyAlignment="1" applyProtection="1">
      <alignment vertical="center"/>
    </xf>
    <xf numFmtId="0" fontId="71" fillId="0" borderId="0" xfId="202" applyBorder="1" applyAlignment="1">
      <alignment vertical="center"/>
    </xf>
    <xf numFmtId="49" fontId="6" fillId="0" borderId="8" xfId="202" applyNumberFormat="1" applyFont="1" applyBorder="1" applyAlignment="1">
      <alignment horizontal="right" vertical="center" wrapText="1"/>
    </xf>
    <xf numFmtId="0" fontId="0" fillId="0" borderId="12" xfId="202" applyFont="1" applyBorder="1" applyAlignment="1">
      <alignment vertical="center"/>
    </xf>
    <xf numFmtId="49" fontId="0" fillId="0" borderId="12" xfId="202" applyNumberFormat="1" applyFont="1" applyBorder="1" applyAlignment="1">
      <alignment vertical="center" wrapText="1"/>
    </xf>
    <xf numFmtId="169" fontId="6" fillId="0" borderId="8" xfId="37" applyFont="1" applyBorder="1" applyAlignment="1" applyProtection="1">
      <alignment horizontal="right" vertical="center" wrapText="1"/>
    </xf>
    <xf numFmtId="49" fontId="6" fillId="0" borderId="10" xfId="202" applyNumberFormat="1" applyFont="1" applyBorder="1" applyAlignment="1">
      <alignment horizontal="right" vertical="center"/>
    </xf>
    <xf numFmtId="49" fontId="0" fillId="0" borderId="0" xfId="202" applyNumberFormat="1" applyFont="1" applyBorder="1" applyAlignment="1">
      <alignment vertical="center"/>
    </xf>
    <xf numFmtId="169" fontId="6" fillId="0" borderId="10" xfId="37" applyFont="1" applyBorder="1" applyAlignment="1" applyProtection="1">
      <alignment horizontal="right" vertical="center" wrapText="1"/>
    </xf>
    <xf numFmtId="49" fontId="6" fillId="0" borderId="4" xfId="202" applyNumberFormat="1" applyFont="1" applyBorder="1" applyAlignment="1">
      <alignment horizontal="right" vertical="center"/>
    </xf>
    <xf numFmtId="0" fontId="0" fillId="0" borderId="4" xfId="202" applyFont="1" applyBorder="1" applyAlignment="1">
      <alignment vertical="center"/>
    </xf>
    <xf numFmtId="49" fontId="0" fillId="0" borderId="4" xfId="202" applyNumberFormat="1" applyFont="1" applyBorder="1" applyAlignment="1">
      <alignment vertical="center"/>
    </xf>
    <xf numFmtId="169" fontId="6" fillId="0" borderId="4" xfId="37" applyFont="1" applyBorder="1" applyAlignment="1" applyProtection="1">
      <alignment horizontal="right" vertical="center" wrapText="1"/>
    </xf>
    <xf numFmtId="0" fontId="20" fillId="9" borderId="15" xfId="105" applyFont="1" applyFill="1" applyBorder="1" applyAlignment="1">
      <alignment horizontal="center" vertical="center" wrapText="1"/>
    </xf>
    <xf numFmtId="0" fontId="20" fillId="9" borderId="1" xfId="105" applyFont="1" applyFill="1" applyBorder="1" applyAlignment="1">
      <alignment horizontal="center" vertical="center" wrapText="1"/>
    </xf>
    <xf numFmtId="0" fontId="20" fillId="9" borderId="1" xfId="105" applyFont="1" applyFill="1" applyBorder="1" applyAlignment="1">
      <alignment vertical="center" wrapText="1"/>
    </xf>
    <xf numFmtId="179" fontId="20" fillId="9" borderId="1" xfId="183" applyFont="1" applyFill="1" applyBorder="1" applyAlignment="1" applyProtection="1">
      <alignment horizontal="center" vertical="center" wrapText="1"/>
    </xf>
    <xf numFmtId="169" fontId="20" fillId="9" borderId="1" xfId="37" applyFont="1" applyFill="1" applyBorder="1" applyAlignment="1" applyProtection="1">
      <alignment horizontal="center" vertical="center" wrapText="1"/>
    </xf>
    <xf numFmtId="179" fontId="20" fillId="9" borderId="1" xfId="105" applyNumberFormat="1" applyFont="1" applyFill="1" applyBorder="1" applyAlignment="1">
      <alignment horizontal="center" vertical="center" wrapText="1"/>
    </xf>
    <xf numFmtId="0" fontId="21" fillId="8" borderId="15" xfId="105" applyFont="1" applyFill="1" applyBorder="1" applyAlignment="1">
      <alignment horizontal="center" vertical="center" wrapText="1"/>
    </xf>
    <xf numFmtId="0" fontId="21" fillId="0" borderId="1" xfId="202" applyFont="1" applyBorder="1" applyAlignment="1">
      <alignment horizontal="center" vertical="center" wrapText="1"/>
    </xf>
    <xf numFmtId="0" fontId="21" fillId="8" borderId="1" xfId="105" applyFont="1" applyFill="1" applyBorder="1" applyAlignment="1">
      <alignment horizontal="center" vertical="center" wrapText="1"/>
    </xf>
    <xf numFmtId="0" fontId="21" fillId="0" borderId="1" xfId="202" applyFont="1" applyBorder="1" applyAlignment="1">
      <alignment vertical="center" wrapText="1"/>
    </xf>
    <xf numFmtId="166" fontId="21" fillId="8" borderId="1" xfId="229" applyFont="1" applyFill="1" applyBorder="1" applyAlignment="1" applyProtection="1">
      <alignment horizontal="center" vertical="center" wrapText="1"/>
    </xf>
    <xf numFmtId="169" fontId="21" fillId="8" borderId="1" xfId="37" applyFont="1" applyFill="1" applyBorder="1" applyAlignment="1" applyProtection="1">
      <alignment horizontal="center" vertical="center" wrapText="1"/>
    </xf>
    <xf numFmtId="179" fontId="21" fillId="8" borderId="1" xfId="183" applyFont="1" applyFill="1" applyBorder="1" applyAlignment="1" applyProtection="1">
      <alignment horizontal="center" vertical="center" wrapText="1"/>
    </xf>
    <xf numFmtId="0" fontId="21" fillId="9" borderId="1" xfId="105" applyFont="1" applyFill="1" applyBorder="1" applyAlignment="1">
      <alignment horizontal="center" vertical="center" wrapText="1"/>
    </xf>
    <xf numFmtId="166" fontId="21" fillId="9" borderId="1" xfId="229" applyFont="1" applyFill="1" applyBorder="1" applyAlignment="1" applyProtection="1">
      <alignment horizontal="center" vertical="center" wrapText="1"/>
    </xf>
    <xf numFmtId="169" fontId="21" fillId="9" borderId="1" xfId="37" applyFont="1" applyFill="1" applyBorder="1" applyAlignment="1" applyProtection="1">
      <alignment horizontal="center" vertical="center" wrapText="1"/>
    </xf>
    <xf numFmtId="0" fontId="22" fillId="0" borderId="15" xfId="105" applyFont="1" applyBorder="1" applyAlignment="1">
      <alignment horizontal="center" vertical="center" wrapText="1"/>
    </xf>
    <xf numFmtId="0" fontId="21" fillId="0" borderId="1" xfId="105" applyFont="1" applyBorder="1" applyAlignment="1">
      <alignment horizontal="center" vertical="center" wrapText="1"/>
    </xf>
    <xf numFmtId="0" fontId="21" fillId="0" borderId="1" xfId="202" applyFont="1" applyBorder="1" applyAlignment="1">
      <alignment horizontal="left" vertical="top" wrapText="1"/>
    </xf>
    <xf numFmtId="0" fontId="22" fillId="0" borderId="1" xfId="202" applyFont="1" applyBorder="1" applyAlignment="1">
      <alignment horizontal="center" vertical="center" wrapText="1"/>
    </xf>
    <xf numFmtId="0" fontId="22" fillId="0" borderId="1" xfId="202" applyFont="1" applyBorder="1" applyAlignment="1">
      <alignment vertical="center" wrapText="1"/>
    </xf>
    <xf numFmtId="166" fontId="21" fillId="0" borderId="1" xfId="229" applyFont="1" applyBorder="1" applyAlignment="1" applyProtection="1">
      <alignment horizontal="center" vertical="center" wrapText="1"/>
    </xf>
    <xf numFmtId="169" fontId="21" fillId="0" borderId="1" xfId="37" applyFont="1" applyBorder="1" applyAlignment="1" applyProtection="1">
      <alignment horizontal="center" vertical="center" wrapText="1"/>
    </xf>
    <xf numFmtId="0" fontId="22" fillId="8" borderId="1" xfId="202" applyFont="1" applyFill="1" applyBorder="1" applyAlignment="1">
      <alignment horizontal="center" vertical="center" wrapText="1"/>
    </xf>
    <xf numFmtId="0" fontId="22" fillId="8" borderId="1" xfId="202" applyFont="1" applyFill="1" applyBorder="1" applyAlignment="1">
      <alignment vertical="center" wrapText="1"/>
    </xf>
    <xf numFmtId="0" fontId="23" fillId="9" borderId="1" xfId="105" applyFont="1" applyFill="1" applyBorder="1" applyAlignment="1">
      <alignment horizontal="center" vertical="center" wrapText="1"/>
    </xf>
    <xf numFmtId="0" fontId="21" fillId="0" borderId="1" xfId="105" applyFont="1" applyBorder="1" applyAlignment="1">
      <alignment vertical="center" wrapText="1"/>
    </xf>
    <xf numFmtId="0" fontId="24" fillId="0" borderId="1" xfId="202" applyFont="1" applyBorder="1" applyAlignment="1">
      <alignment wrapText="1"/>
    </xf>
    <xf numFmtId="0" fontId="25" fillId="0" borderId="1" xfId="202" applyFont="1" applyBorder="1" applyAlignment="1">
      <alignment horizontal="center" vertical="center" wrapText="1"/>
    </xf>
    <xf numFmtId="0" fontId="25" fillId="0" borderId="1" xfId="105" applyFont="1" applyBorder="1" applyAlignment="1">
      <alignment horizontal="center" vertical="center" wrapText="1"/>
    </xf>
    <xf numFmtId="0" fontId="25" fillId="0" borderId="1" xfId="202" applyFont="1" applyBorder="1" applyAlignment="1">
      <alignment wrapText="1"/>
    </xf>
    <xf numFmtId="166" fontId="25" fillId="0" borderId="1" xfId="229" applyFont="1" applyBorder="1" applyAlignment="1" applyProtection="1">
      <alignment horizontal="center" vertical="center" wrapText="1"/>
    </xf>
    <xf numFmtId="169" fontId="25" fillId="0" borderId="1" xfId="37" applyFont="1" applyBorder="1" applyAlignment="1" applyProtection="1">
      <alignment horizontal="center" vertical="center" wrapText="1"/>
    </xf>
    <xf numFmtId="0" fontId="23" fillId="9" borderId="1" xfId="105" applyFont="1" applyFill="1" applyBorder="1" applyAlignment="1">
      <alignment vertical="center" wrapText="1"/>
    </xf>
    <xf numFmtId="0" fontId="21" fillId="0" borderId="15" xfId="105" applyFont="1" applyBorder="1" applyAlignment="1">
      <alignment horizontal="center" vertical="center" wrapText="1"/>
    </xf>
    <xf numFmtId="0" fontId="21" fillId="0" borderId="1" xfId="202" applyFont="1" applyBorder="1" applyAlignment="1">
      <alignment horizontal="center" wrapText="1"/>
    </xf>
    <xf numFmtId="166" fontId="20" fillId="9" borderId="1" xfId="229" applyFont="1" applyFill="1" applyBorder="1" applyAlignment="1" applyProtection="1">
      <alignment vertical="center" wrapText="1"/>
    </xf>
    <xf numFmtId="169" fontId="20" fillId="9" borderId="1" xfId="37" applyFont="1" applyFill="1" applyBorder="1" applyAlignment="1" applyProtection="1">
      <alignment vertical="center" wrapText="1"/>
    </xf>
    <xf numFmtId="0" fontId="24" fillId="0" borderId="1" xfId="202" applyFont="1" applyBorder="1" applyAlignment="1">
      <alignment horizontal="left" vertical="top" wrapText="1"/>
    </xf>
    <xf numFmtId="0" fontId="26" fillId="0" borderId="0" xfId="202" applyFont="1" applyAlignment="1">
      <alignment wrapText="1"/>
    </xf>
    <xf numFmtId="0" fontId="22" fillId="0" borderId="1" xfId="202" applyFont="1" applyBorder="1" applyAlignment="1">
      <alignment horizontal="center" vertical="top" wrapText="1"/>
    </xf>
    <xf numFmtId="0" fontId="21" fillId="0" borderId="1" xfId="202" applyFont="1" applyBorder="1" applyAlignment="1">
      <alignment wrapText="1"/>
    </xf>
    <xf numFmtId="0" fontId="23" fillId="9" borderId="2" xfId="105" applyFont="1" applyFill="1" applyBorder="1" applyAlignment="1">
      <alignment horizontal="center" vertical="center" wrapText="1"/>
    </xf>
    <xf numFmtId="0" fontId="20" fillId="9" borderId="6" xfId="105" applyFont="1" applyFill="1" applyBorder="1" applyAlignment="1">
      <alignment horizontal="center" vertical="center" wrapText="1"/>
    </xf>
    <xf numFmtId="0" fontId="21" fillId="0" borderId="1" xfId="202" applyFont="1" applyBorder="1" applyAlignment="1">
      <alignment horizontal="left" vertical="center" wrapText="1"/>
    </xf>
    <xf numFmtId="49" fontId="0" fillId="0" borderId="16" xfId="202" applyNumberFormat="1" applyFont="1" applyBorder="1" applyAlignment="1">
      <alignment vertical="center" wrapText="1"/>
    </xf>
    <xf numFmtId="166" fontId="0" fillId="0" borderId="18" xfId="229" applyFont="1" applyBorder="1" applyAlignment="1" applyProtection="1">
      <alignment vertical="center"/>
    </xf>
    <xf numFmtId="189" fontId="6" fillId="0" borderId="10" xfId="202" applyNumberFormat="1" applyFont="1" applyBorder="1" applyAlignment="1">
      <alignment horizontal="center" vertical="center"/>
    </xf>
    <xf numFmtId="189" fontId="6" fillId="0" borderId="19" xfId="202" applyNumberFormat="1" applyFont="1" applyBorder="1" applyAlignment="1">
      <alignment horizontal="center" vertical="center"/>
    </xf>
    <xf numFmtId="166" fontId="27" fillId="0" borderId="21" xfId="229" applyFont="1" applyBorder="1" applyAlignment="1" applyProtection="1">
      <alignment vertical="center"/>
    </xf>
    <xf numFmtId="173" fontId="0" fillId="0" borderId="4" xfId="202" applyNumberFormat="1" applyFont="1" applyBorder="1" applyAlignment="1">
      <alignment horizontal="center" vertical="center" wrapText="1"/>
    </xf>
    <xf numFmtId="173" fontId="0" fillId="0" borderId="4" xfId="202" applyNumberFormat="1" applyFont="1" applyBorder="1" applyAlignment="1">
      <alignment horizontal="left" vertical="center" wrapText="1"/>
    </xf>
    <xf numFmtId="173" fontId="6" fillId="0" borderId="4" xfId="202" applyNumberFormat="1" applyFont="1" applyBorder="1" applyAlignment="1">
      <alignment horizontal="center" vertical="center"/>
    </xf>
    <xf numFmtId="173" fontId="6" fillId="0" borderId="4" xfId="202" applyNumberFormat="1" applyFont="1" applyBorder="1" applyAlignment="1">
      <alignment horizontal="center" vertical="center" wrapText="1"/>
    </xf>
    <xf numFmtId="189" fontId="6" fillId="0" borderId="4" xfId="202" applyNumberFormat="1" applyFont="1" applyBorder="1" applyAlignment="1">
      <alignment horizontal="center" vertical="center"/>
    </xf>
    <xf numFmtId="166" fontId="0" fillId="0" borderId="4" xfId="229" applyFont="1" applyBorder="1" applyAlignment="1" applyProtection="1">
      <alignment vertical="center"/>
    </xf>
    <xf numFmtId="170" fontId="6" fillId="9" borderId="1" xfId="202" applyNumberFormat="1" applyFont="1" applyFill="1" applyBorder="1" applyAlignment="1">
      <alignment horizontal="center" vertical="center"/>
    </xf>
    <xf numFmtId="175" fontId="6" fillId="9" borderId="1" xfId="202" applyNumberFormat="1" applyFont="1" applyFill="1" applyBorder="1" applyAlignment="1">
      <alignment horizontal="center" vertical="center"/>
    </xf>
    <xf numFmtId="0" fontId="6" fillId="9" borderId="1" xfId="202" applyFont="1" applyFill="1" applyBorder="1" applyAlignment="1">
      <alignment horizontal="center" vertical="center"/>
    </xf>
    <xf numFmtId="4" fontId="6" fillId="9" borderId="1" xfId="202" applyNumberFormat="1" applyFont="1" applyFill="1" applyBorder="1" applyAlignment="1">
      <alignment horizontal="center" vertical="center"/>
    </xf>
    <xf numFmtId="166" fontId="6" fillId="9" borderId="23" xfId="229" applyFont="1" applyFill="1" applyBorder="1" applyAlignment="1" applyProtection="1">
      <alignment horizontal="center" vertical="center"/>
    </xf>
    <xf numFmtId="179" fontId="20" fillId="9" borderId="23" xfId="105" applyNumberFormat="1" applyFont="1" applyFill="1" applyBorder="1" applyAlignment="1">
      <alignment horizontal="center" vertical="center" wrapText="1"/>
    </xf>
    <xf numFmtId="167" fontId="20" fillId="10" borderId="1" xfId="105" applyNumberFormat="1" applyFont="1" applyFill="1" applyBorder="1" applyAlignment="1">
      <alignment vertical="center" wrapText="1"/>
    </xf>
    <xf numFmtId="179" fontId="20" fillId="10" borderId="1" xfId="183" applyFont="1" applyFill="1" applyBorder="1" applyAlignment="1" applyProtection="1">
      <alignment horizontal="center" vertical="center" wrapText="1"/>
    </xf>
    <xf numFmtId="179" fontId="21" fillId="8" borderId="23" xfId="183" applyFont="1" applyFill="1" applyBorder="1" applyAlignment="1" applyProtection="1">
      <alignment horizontal="center" vertical="center" wrapText="1"/>
    </xf>
    <xf numFmtId="0" fontId="20" fillId="10" borderId="1" xfId="105" applyFont="1" applyFill="1" applyBorder="1" applyAlignment="1">
      <alignment horizontal="center" vertical="center" wrapText="1"/>
    </xf>
    <xf numFmtId="179" fontId="21" fillId="9" borderId="1" xfId="105" applyNumberFormat="1" applyFont="1" applyFill="1" applyBorder="1" applyAlignment="1">
      <alignment horizontal="center" vertical="center" wrapText="1"/>
    </xf>
    <xf numFmtId="179" fontId="21" fillId="9" borderId="23" xfId="105" applyNumberFormat="1" applyFont="1" applyFill="1" applyBorder="1" applyAlignment="1">
      <alignment horizontal="center" vertical="center" wrapText="1"/>
    </xf>
    <xf numFmtId="179" fontId="21" fillId="0" borderId="1" xfId="183" applyFont="1" applyBorder="1" applyAlignment="1" applyProtection="1">
      <alignment horizontal="center" vertical="center" wrapText="1"/>
    </xf>
    <xf numFmtId="179" fontId="21" fillId="0" borderId="23" xfId="183" applyFont="1" applyBorder="1" applyAlignment="1" applyProtection="1">
      <alignment horizontal="center" vertical="center" wrapText="1"/>
    </xf>
    <xf numFmtId="0" fontId="21" fillId="9" borderId="23" xfId="105" applyFont="1" applyFill="1" applyBorder="1" applyAlignment="1">
      <alignment horizontal="center" vertical="center" wrapText="1"/>
    </xf>
    <xf numFmtId="4" fontId="21" fillId="0" borderId="1" xfId="105" applyNumberFormat="1" applyFont="1" applyBorder="1" applyAlignment="1">
      <alignment horizontal="center" vertical="center" wrapText="1"/>
    </xf>
    <xf numFmtId="179" fontId="20" fillId="9" borderId="23" xfId="105" applyNumberFormat="1" applyFont="1" applyFill="1" applyBorder="1" applyAlignment="1">
      <alignment vertical="center" wrapText="1"/>
    </xf>
    <xf numFmtId="9" fontId="71" fillId="0" borderId="0" xfId="77" applyBorder="1" applyProtection="1"/>
    <xf numFmtId="166" fontId="0" fillId="0" borderId="0" xfId="229" applyFont="1" applyBorder="1" applyAlignment="1" applyProtection="1">
      <alignment horizontal="center" vertical="center"/>
    </xf>
    <xf numFmtId="190" fontId="71" fillId="0" borderId="0" xfId="202" applyNumberFormat="1" applyBorder="1" applyAlignment="1">
      <alignment vertical="center"/>
    </xf>
    <xf numFmtId="10" fontId="71" fillId="0" borderId="0" xfId="77" applyNumberFormat="1" applyBorder="1" applyProtection="1"/>
    <xf numFmtId="166" fontId="0" fillId="0" borderId="0" xfId="229" applyFont="1" applyBorder="1" applyAlignment="1" applyProtection="1"/>
    <xf numFmtId="166" fontId="0" fillId="8" borderId="0" xfId="229" applyFont="1" applyFill="1" applyBorder="1" applyAlignment="1" applyProtection="1"/>
    <xf numFmtId="169" fontId="71" fillId="0" borderId="0" xfId="202" applyNumberFormat="1" applyBorder="1" applyAlignment="1">
      <alignment vertical="center"/>
    </xf>
    <xf numFmtId="0" fontId="21" fillId="8" borderId="1" xfId="202" applyFont="1" applyFill="1" applyBorder="1" applyAlignment="1">
      <alignment horizontal="center" vertical="center" wrapText="1"/>
    </xf>
    <xf numFmtId="0" fontId="21" fillId="8" borderId="1" xfId="202" applyFont="1" applyFill="1" applyBorder="1" applyAlignment="1">
      <alignment vertical="center" wrapText="1"/>
    </xf>
    <xf numFmtId="0" fontId="22" fillId="0" borderId="1" xfId="202" applyFont="1" applyBorder="1" applyAlignment="1">
      <alignment horizontal="left" vertical="center" wrapText="1"/>
    </xf>
    <xf numFmtId="0" fontId="21" fillId="0" borderId="1" xfId="202" applyFont="1" applyBorder="1" applyAlignment="1">
      <alignment horizontal="center" vertical="center"/>
    </xf>
    <xf numFmtId="0" fontId="21" fillId="0" borderId="2" xfId="202" applyFont="1" applyBorder="1" applyAlignment="1">
      <alignment horizontal="center" vertical="center"/>
    </xf>
    <xf numFmtId="0" fontId="22" fillId="0" borderId="6" xfId="202" applyFont="1" applyBorder="1" applyAlignment="1">
      <alignment horizontal="left" vertical="center" wrapText="1"/>
    </xf>
    <xf numFmtId="0" fontId="21" fillId="0" borderId="7" xfId="105" applyFont="1" applyBorder="1" applyAlignment="1">
      <alignment horizontal="center" vertical="center" wrapText="1"/>
    </xf>
    <xf numFmtId="0" fontId="21" fillId="0" borderId="1" xfId="204" applyFont="1" applyBorder="1" applyAlignment="1">
      <alignment horizontal="left" vertical="top" wrapText="1"/>
    </xf>
    <xf numFmtId="0" fontId="21" fillId="8" borderId="1" xfId="202" applyFont="1" applyFill="1" applyBorder="1" applyAlignment="1">
      <alignment horizontal="left" vertical="top" wrapText="1"/>
    </xf>
    <xf numFmtId="0" fontId="21" fillId="8" borderId="1" xfId="204" applyFont="1" applyFill="1" applyBorder="1" applyAlignment="1">
      <alignment horizontal="left" vertical="top" wrapText="1"/>
    </xf>
    <xf numFmtId="0" fontId="21" fillId="8" borderId="6" xfId="204" applyFont="1" applyFill="1" applyBorder="1" applyAlignment="1">
      <alignment horizontal="left" vertical="top" wrapText="1"/>
    </xf>
    <xf numFmtId="0" fontId="21" fillId="8" borderId="4" xfId="105" applyFont="1" applyFill="1" applyBorder="1" applyAlignment="1">
      <alignment horizontal="center" vertical="center" wrapText="1"/>
    </xf>
    <xf numFmtId="179" fontId="21" fillId="0" borderId="4" xfId="183" applyFont="1" applyBorder="1" applyAlignment="1" applyProtection="1">
      <alignment horizontal="center" vertical="center" wrapText="1"/>
    </xf>
    <xf numFmtId="179" fontId="20" fillId="10" borderId="2" xfId="183" applyFont="1" applyFill="1" applyBorder="1" applyAlignment="1" applyProtection="1">
      <alignment horizontal="center" vertical="center" wrapText="1"/>
    </xf>
    <xf numFmtId="179" fontId="20" fillId="9" borderId="1" xfId="105" applyNumberFormat="1" applyFont="1" applyFill="1" applyBorder="1" applyAlignment="1">
      <alignment vertical="center" wrapText="1"/>
    </xf>
    <xf numFmtId="0" fontId="21" fillId="9" borderId="6" xfId="105" applyFont="1" applyFill="1" applyBorder="1" applyAlignment="1">
      <alignment horizontal="center" vertical="center" wrapText="1"/>
    </xf>
    <xf numFmtId="0" fontId="21" fillId="8" borderId="6" xfId="105" applyFont="1" applyFill="1" applyBorder="1" applyAlignment="1">
      <alignment horizontal="center" vertical="center" wrapText="1"/>
    </xf>
    <xf numFmtId="179" fontId="20" fillId="0" borderId="4" xfId="183" applyFont="1" applyBorder="1" applyAlignment="1" applyProtection="1">
      <alignment vertical="center"/>
    </xf>
    <xf numFmtId="0" fontId="21" fillId="0" borderId="25" xfId="202" applyFont="1" applyBorder="1" applyAlignment="1">
      <alignment horizontal="center" vertical="center"/>
    </xf>
    <xf numFmtId="0" fontId="22" fillId="0" borderId="27" xfId="202" applyFont="1" applyBorder="1" applyAlignment="1">
      <alignment vertical="center" wrapText="1"/>
    </xf>
    <xf numFmtId="0" fontId="21" fillId="8" borderId="10" xfId="202" applyFont="1" applyFill="1" applyBorder="1" applyAlignment="1">
      <alignment vertical="center" wrapText="1"/>
    </xf>
    <xf numFmtId="0" fontId="22" fillId="8" borderId="0" xfId="202" applyFont="1" applyFill="1" applyBorder="1" applyAlignment="1">
      <alignment horizontal="left" wrapText="1"/>
    </xf>
    <xf numFmtId="187" fontId="22" fillId="8" borderId="0" xfId="229" applyNumberFormat="1" applyFont="1" applyFill="1" applyBorder="1" applyAlignment="1" applyProtection="1">
      <alignment horizontal="center" vertical="center" wrapText="1"/>
    </xf>
    <xf numFmtId="180" fontId="22" fillId="8" borderId="0" xfId="229" applyNumberFormat="1" applyFont="1" applyFill="1" applyBorder="1" applyAlignment="1" applyProtection="1">
      <alignment horizontal="center" vertical="center"/>
    </xf>
    <xf numFmtId="180" fontId="22" fillId="8" borderId="0" xfId="229" applyNumberFormat="1" applyFont="1" applyFill="1" applyBorder="1" applyAlignment="1" applyProtection="1">
      <alignment horizontal="left"/>
    </xf>
    <xf numFmtId="0" fontId="28" fillId="8" borderId="28" xfId="202" applyFont="1" applyFill="1" applyBorder="1" applyAlignment="1">
      <alignment horizontal="center" vertical="center" wrapText="1"/>
    </xf>
    <xf numFmtId="0" fontId="22" fillId="8" borderId="29" xfId="202" applyFont="1" applyFill="1" applyBorder="1" applyAlignment="1">
      <alignment wrapText="1"/>
    </xf>
    <xf numFmtId="187" fontId="22" fillId="8" borderId="29" xfId="229" applyNumberFormat="1" applyFont="1" applyFill="1" applyBorder="1" applyAlignment="1" applyProtection="1">
      <alignment horizontal="center" vertical="center" wrapText="1"/>
    </xf>
    <xf numFmtId="180" fontId="22" fillId="8" borderId="29" xfId="229" applyNumberFormat="1" applyFont="1" applyFill="1" applyBorder="1" applyAlignment="1" applyProtection="1">
      <alignment horizontal="center" vertical="center"/>
    </xf>
    <xf numFmtId="180" fontId="22" fillId="8" borderId="29" xfId="229" applyNumberFormat="1" applyFont="1" applyFill="1" applyBorder="1" applyAlignment="1" applyProtection="1"/>
    <xf numFmtId="0" fontId="22" fillId="0" borderId="0" xfId="202" applyFont="1" applyAlignment="1">
      <alignment vertical="center"/>
    </xf>
    <xf numFmtId="169" fontId="22" fillId="0" borderId="0" xfId="37" applyFont="1" applyBorder="1" applyAlignment="1" applyProtection="1">
      <alignment vertical="center"/>
    </xf>
    <xf numFmtId="4" fontId="22" fillId="0" borderId="0" xfId="202" applyNumberFormat="1" applyFont="1" applyAlignment="1">
      <alignment vertical="center"/>
    </xf>
    <xf numFmtId="0" fontId="21" fillId="8" borderId="7" xfId="105" applyFont="1" applyFill="1" applyBorder="1" applyAlignment="1">
      <alignment horizontal="center" vertical="center" wrapText="1"/>
    </xf>
    <xf numFmtId="179" fontId="21" fillId="0" borderId="7" xfId="183" applyFont="1" applyBorder="1" applyAlignment="1" applyProtection="1">
      <alignment horizontal="center" vertical="center" wrapText="1"/>
    </xf>
    <xf numFmtId="179" fontId="20" fillId="0" borderId="30" xfId="183" applyFont="1" applyBorder="1" applyAlignment="1" applyProtection="1">
      <alignment vertical="center"/>
    </xf>
    <xf numFmtId="0" fontId="15" fillId="0" borderId="27" xfId="202" applyFont="1" applyBorder="1" applyAlignment="1">
      <alignment horizontal="center" vertical="center" wrapText="1"/>
    </xf>
    <xf numFmtId="0" fontId="15" fillId="0" borderId="31" xfId="202" applyFont="1" applyBorder="1" applyAlignment="1">
      <alignment horizontal="center" vertical="center" wrapText="1"/>
    </xf>
    <xf numFmtId="0" fontId="29" fillId="0" borderId="0" xfId="202" applyFont="1" applyBorder="1" applyAlignment="1">
      <alignment vertical="center"/>
    </xf>
    <xf numFmtId="0" fontId="29" fillId="0" borderId="0" xfId="202" applyFont="1" applyBorder="1" applyAlignment="1">
      <alignment horizontal="center" vertical="center"/>
    </xf>
    <xf numFmtId="0" fontId="15" fillId="0" borderId="0" xfId="202" applyFont="1" applyBorder="1" applyAlignment="1">
      <alignment horizontal="center" vertical="center" wrapText="1"/>
    </xf>
    <xf numFmtId="0" fontId="15" fillId="0" borderId="19" xfId="202" applyFont="1" applyBorder="1" applyAlignment="1">
      <alignment horizontal="center" vertical="center" wrapText="1"/>
    </xf>
    <xf numFmtId="0" fontId="29" fillId="0" borderId="29" xfId="202" applyFont="1" applyBorder="1" applyAlignment="1">
      <alignment vertical="center"/>
    </xf>
    <xf numFmtId="0" fontId="29" fillId="0" borderId="29" xfId="202" applyFont="1" applyBorder="1" applyAlignment="1">
      <alignment horizontal="center" vertical="center"/>
    </xf>
    <xf numFmtId="0" fontId="15" fillId="0" borderId="29" xfId="202" applyFont="1" applyBorder="1" applyAlignment="1">
      <alignment horizontal="center" vertical="center" wrapText="1"/>
    </xf>
    <xf numFmtId="0" fontId="15" fillId="0" borderId="32" xfId="202" applyFont="1" applyBorder="1" applyAlignment="1">
      <alignment horizontal="center" vertical="center" wrapText="1"/>
    </xf>
    <xf numFmtId="166" fontId="22" fillId="0" borderId="0" xfId="229" applyFont="1" applyBorder="1" applyAlignment="1" applyProtection="1">
      <alignment vertical="center"/>
    </xf>
    <xf numFmtId="192" fontId="0" fillId="0" borderId="0" xfId="77" applyNumberFormat="1" applyFont="1" applyBorder="1" applyAlignment="1" applyProtection="1"/>
    <xf numFmtId="0" fontId="30" fillId="0" borderId="0" xfId="191" applyBorder="1"/>
    <xf numFmtId="0" fontId="30" fillId="0" borderId="0" xfId="191"/>
    <xf numFmtId="0" fontId="32" fillId="0" borderId="0" xfId="191" applyFont="1"/>
    <xf numFmtId="0" fontId="30" fillId="0" borderId="0" xfId="191" applyFont="1"/>
    <xf numFmtId="2" fontId="33" fillId="0" borderId="0" xfId="191" applyNumberFormat="1" applyFont="1" applyAlignment="1"/>
    <xf numFmtId="2" fontId="33" fillId="0" borderId="0" xfId="191" applyNumberFormat="1" applyFont="1" applyAlignment="1">
      <alignment wrapText="1"/>
    </xf>
    <xf numFmtId="2" fontId="33" fillId="12" borderId="1" xfId="191" applyNumberFormat="1" applyFont="1" applyFill="1" applyBorder="1" applyAlignment="1">
      <alignment horizontal="center" vertical="center" wrapText="1"/>
    </xf>
    <xf numFmtId="2" fontId="33" fillId="12" borderId="1" xfId="191" applyNumberFormat="1" applyFont="1" applyFill="1" applyBorder="1" applyAlignment="1">
      <alignment horizontal="center" vertical="center"/>
    </xf>
    <xf numFmtId="0" fontId="34" fillId="0" borderId="1" xfId="191" applyFont="1" applyBorder="1" applyAlignment="1">
      <alignment vertical="center"/>
    </xf>
    <xf numFmtId="2" fontId="35" fillId="0" borderId="1" xfId="191" applyNumberFormat="1" applyFont="1" applyBorder="1" applyAlignment="1">
      <alignment horizontal="center" vertical="top" wrapText="1"/>
    </xf>
    <xf numFmtId="0" fontId="36" fillId="0" borderId="1" xfId="191" applyFont="1" applyBorder="1" applyAlignment="1">
      <alignment vertical="center"/>
    </xf>
    <xf numFmtId="0" fontId="37" fillId="0" borderId="1" xfId="191" applyFont="1" applyBorder="1" applyAlignment="1">
      <alignment vertical="center"/>
    </xf>
    <xf numFmtId="2" fontId="33" fillId="0" borderId="1" xfId="191" applyNumberFormat="1" applyFont="1" applyBorder="1" applyAlignment="1">
      <alignment horizontal="center" vertical="top" wrapText="1"/>
    </xf>
    <xf numFmtId="1" fontId="35" fillId="0" borderId="1" xfId="191" applyNumberFormat="1" applyFont="1" applyBorder="1" applyAlignment="1">
      <alignment horizontal="center" vertical="top" wrapText="1"/>
    </xf>
    <xf numFmtId="2" fontId="35" fillId="0" borderId="1" xfId="191" applyNumberFormat="1" applyFont="1" applyBorder="1" applyAlignment="1">
      <alignment horizontal="right" vertical="top" wrapText="1"/>
    </xf>
    <xf numFmtId="2" fontId="35" fillId="0" borderId="1" xfId="191" applyNumberFormat="1" applyFont="1" applyBorder="1" applyAlignment="1">
      <alignment horizontal="left" vertical="top" wrapText="1"/>
    </xf>
    <xf numFmtId="0" fontId="35" fillId="0" borderId="1" xfId="191" applyFont="1" applyBorder="1" applyAlignment="1">
      <alignment horizontal="center" vertical="top" wrapText="1"/>
    </xf>
    <xf numFmtId="2" fontId="33" fillId="12" borderId="1" xfId="191" applyNumberFormat="1" applyFont="1" applyFill="1" applyBorder="1" applyAlignment="1">
      <alignment horizontal="right" wrapText="1"/>
    </xf>
    <xf numFmtId="2" fontId="35" fillId="0" borderId="1" xfId="191" applyNumberFormat="1" applyFont="1" applyBorder="1" applyAlignment="1">
      <alignment horizontal="right" wrapText="1"/>
    </xf>
    <xf numFmtId="2" fontId="33" fillId="0" borderId="1" xfId="191" applyNumberFormat="1" applyFont="1" applyBorder="1" applyAlignment="1">
      <alignment wrapText="1"/>
    </xf>
    <xf numFmtId="2" fontId="33" fillId="0" borderId="1" xfId="191" applyNumberFormat="1" applyFont="1" applyBorder="1" applyAlignment="1">
      <alignment horizontal="right" wrapText="1"/>
    </xf>
    <xf numFmtId="0" fontId="39" fillId="0" borderId="1" xfId="191" applyFont="1" applyBorder="1" applyAlignment="1">
      <alignment vertical="center"/>
    </xf>
    <xf numFmtId="0" fontId="40" fillId="0" borderId="1" xfId="191" applyFont="1" applyBorder="1" applyAlignment="1">
      <alignment vertical="center"/>
    </xf>
    <xf numFmtId="2" fontId="35" fillId="0" borderId="1" xfId="191" applyNumberFormat="1" applyFont="1" applyBorder="1" applyAlignment="1">
      <alignment horizontal="center" vertical="center" wrapText="1"/>
    </xf>
    <xf numFmtId="0" fontId="35" fillId="0" borderId="1" xfId="191" applyFont="1" applyBorder="1" applyAlignment="1">
      <alignment horizontal="center" vertical="center" wrapText="1"/>
    </xf>
    <xf numFmtId="2" fontId="35" fillId="0" borderId="1" xfId="191" applyNumberFormat="1" applyFont="1" applyBorder="1" applyAlignment="1">
      <alignment horizontal="right" vertical="center" wrapText="1"/>
    </xf>
    <xf numFmtId="0" fontId="30" fillId="0" borderId="0" xfId="191" applyFont="1" applyFill="1" applyAlignment="1"/>
    <xf numFmtId="0" fontId="30" fillId="0" borderId="33" xfId="191" applyFont="1" applyFill="1" applyBorder="1" applyAlignment="1">
      <alignment horizontal="center"/>
    </xf>
    <xf numFmtId="0" fontId="30" fillId="0" borderId="0" xfId="191" applyFont="1" applyFill="1" applyBorder="1"/>
    <xf numFmtId="2" fontId="33" fillId="12" borderId="2" xfId="191" applyNumberFormat="1" applyFont="1" applyFill="1" applyBorder="1" applyAlignment="1">
      <alignment horizontal="center" vertical="center" wrapText="1"/>
    </xf>
    <xf numFmtId="2" fontId="33" fillId="0" borderId="0" xfId="191" applyNumberFormat="1" applyFont="1" applyFill="1" applyBorder="1" applyAlignment="1">
      <alignment horizontal="center" vertical="center" wrapText="1"/>
    </xf>
    <xf numFmtId="2" fontId="35" fillId="0" borderId="2" xfId="191" applyNumberFormat="1" applyFont="1" applyBorder="1" applyAlignment="1">
      <alignment horizontal="right" vertical="top" wrapText="1"/>
    </xf>
    <xf numFmtId="2" fontId="35" fillId="0" borderId="0" xfId="191" applyNumberFormat="1" applyFont="1" applyFill="1" applyBorder="1" applyAlignment="1">
      <alignment horizontal="right" vertical="top" wrapText="1"/>
    </xf>
    <xf numFmtId="2" fontId="33" fillId="0" borderId="2" xfId="191" applyNumberFormat="1" applyFont="1" applyBorder="1" applyAlignment="1">
      <alignment wrapText="1"/>
    </xf>
    <xf numFmtId="2" fontId="33" fillId="0" borderId="0" xfId="191" applyNumberFormat="1" applyFont="1" applyFill="1" applyBorder="1" applyAlignment="1">
      <alignment horizontal="right" wrapText="1"/>
    </xf>
    <xf numFmtId="2" fontId="35" fillId="0" borderId="2" xfId="191" applyNumberFormat="1" applyFont="1" applyBorder="1" applyAlignment="1">
      <alignment horizontal="right" vertical="center" wrapText="1"/>
    </xf>
    <xf numFmtId="2" fontId="35" fillId="0" borderId="0" xfId="191" applyNumberFormat="1" applyFont="1" applyFill="1" applyBorder="1" applyAlignment="1">
      <alignment horizontal="right" vertical="center" wrapText="1"/>
    </xf>
    <xf numFmtId="0" fontId="39" fillId="0" borderId="1" xfId="191" applyFont="1" applyBorder="1" applyAlignment="1">
      <alignment horizontal="center" vertical="center"/>
    </xf>
    <xf numFmtId="0" fontId="36" fillId="0" borderId="1" xfId="191" applyFont="1" applyBorder="1" applyAlignment="1">
      <alignment horizontal="center" vertical="center"/>
    </xf>
    <xf numFmtId="0" fontId="40" fillId="0" borderId="1" xfId="191" applyFont="1" applyBorder="1" applyAlignment="1">
      <alignment horizontal="center" vertical="center"/>
    </xf>
    <xf numFmtId="0" fontId="35" fillId="0" borderId="0" xfId="191" applyFont="1" applyAlignment="1">
      <alignment horizontal="center" vertical="center"/>
    </xf>
    <xf numFmtId="0" fontId="35" fillId="0" borderId="1" xfId="191" applyNumberFormat="1" applyFont="1" applyBorder="1" applyAlignment="1">
      <alignment horizontal="center" vertical="top" wrapText="1"/>
    </xf>
    <xf numFmtId="1" fontId="35" fillId="0" borderId="1" xfId="191" applyNumberFormat="1" applyFont="1" applyBorder="1" applyAlignment="1">
      <alignment horizontal="right" vertical="top" wrapText="1"/>
    </xf>
    <xf numFmtId="2" fontId="35" fillId="0" borderId="1" xfId="191" applyNumberFormat="1" applyFont="1" applyBorder="1" applyAlignment="1">
      <alignment horizontal="center" wrapText="1"/>
    </xf>
    <xf numFmtId="2" fontId="35" fillId="0" borderId="1" xfId="191" applyNumberFormat="1" applyFont="1" applyBorder="1" applyAlignment="1">
      <alignment horizontal="center"/>
    </xf>
    <xf numFmtId="0" fontId="41" fillId="0" borderId="0" xfId="191" applyFont="1" applyAlignment="1">
      <alignment horizontal="center"/>
    </xf>
    <xf numFmtId="2" fontId="35" fillId="0" borderId="1" xfId="191" applyNumberFormat="1" applyFont="1" applyFill="1" applyBorder="1" applyAlignment="1">
      <alignment horizontal="right" vertical="top" wrapText="1"/>
    </xf>
    <xf numFmtId="2" fontId="33" fillId="0" borderId="6" xfId="191" applyNumberFormat="1" applyFont="1" applyBorder="1" applyAlignment="1">
      <alignment wrapText="1"/>
    </xf>
    <xf numFmtId="2" fontId="33" fillId="0" borderId="33" xfId="191" applyNumberFormat="1" applyFont="1" applyBorder="1" applyAlignment="1">
      <alignment wrapText="1"/>
    </xf>
    <xf numFmtId="2" fontId="33" fillId="12" borderId="2" xfId="191" applyNumberFormat="1" applyFont="1" applyFill="1" applyBorder="1" applyAlignment="1">
      <alignment wrapText="1"/>
    </xf>
    <xf numFmtId="2" fontId="33" fillId="12" borderId="3" xfId="191" applyNumberFormat="1" applyFont="1" applyFill="1" applyBorder="1" applyAlignment="1">
      <alignment wrapText="1"/>
    </xf>
    <xf numFmtId="2" fontId="33" fillId="12" borderId="6" xfId="191" applyNumberFormat="1" applyFont="1" applyFill="1" applyBorder="1" applyAlignment="1">
      <alignment wrapText="1"/>
    </xf>
    <xf numFmtId="2" fontId="35" fillId="0" borderId="2" xfId="191" applyNumberFormat="1" applyFont="1" applyBorder="1" applyAlignment="1">
      <alignment wrapText="1"/>
    </xf>
    <xf numFmtId="2" fontId="35" fillId="0" borderId="3" xfId="191" applyNumberFormat="1" applyFont="1" applyBorder="1" applyAlignment="1">
      <alignment wrapText="1"/>
    </xf>
    <xf numFmtId="2" fontId="35" fillId="0" borderId="6" xfId="191" applyNumberFormat="1" applyFont="1" applyBorder="1" applyAlignment="1">
      <alignment wrapText="1"/>
    </xf>
    <xf numFmtId="2" fontId="35" fillId="0" borderId="4" xfId="191" applyNumberFormat="1" applyFont="1" applyBorder="1" applyAlignment="1">
      <alignment horizontal="right" vertical="top" wrapText="1"/>
    </xf>
    <xf numFmtId="2" fontId="35" fillId="0" borderId="5" xfId="191" applyNumberFormat="1" applyFont="1" applyBorder="1" applyAlignment="1">
      <alignment horizontal="right" vertical="top" wrapText="1"/>
    </xf>
    <xf numFmtId="2" fontId="35" fillId="0" borderId="7" xfId="191" applyNumberFormat="1" applyFont="1" applyBorder="1" applyAlignment="1">
      <alignment horizontal="right" vertical="top" wrapText="1"/>
    </xf>
    <xf numFmtId="2" fontId="33" fillId="0" borderId="3" xfId="191" applyNumberFormat="1" applyFont="1" applyBorder="1" applyAlignment="1">
      <alignment wrapText="1"/>
    </xf>
    <xf numFmtId="2" fontId="33" fillId="0" borderId="33" xfId="191" applyNumberFormat="1" applyFont="1" applyBorder="1" applyAlignment="1">
      <alignment horizontal="center" vertical="top" wrapText="1"/>
    </xf>
    <xf numFmtId="0" fontId="42" fillId="0" borderId="0" xfId="191" applyFont="1" applyFill="1" applyAlignment="1">
      <alignment horizontal="center"/>
    </xf>
    <xf numFmtId="0" fontId="43" fillId="0" borderId="0" xfId="191" applyFont="1" applyFill="1"/>
    <xf numFmtId="0" fontId="31" fillId="0" borderId="0" xfId="191" applyFont="1" applyFill="1" applyAlignment="1">
      <alignment horizontal="center"/>
    </xf>
    <xf numFmtId="184" fontId="30" fillId="0" borderId="0" xfId="191" applyNumberFormat="1" applyFont="1"/>
    <xf numFmtId="0" fontId="30" fillId="0" borderId="0" xfId="191" applyFill="1" applyBorder="1"/>
    <xf numFmtId="2" fontId="35" fillId="0" borderId="1" xfId="191" applyNumberFormat="1" applyFont="1" applyBorder="1"/>
    <xf numFmtId="2" fontId="35" fillId="0" borderId="0" xfId="191" applyNumberFormat="1" applyFont="1" applyFill="1" applyBorder="1" applyAlignment="1">
      <alignment horizontal="center" vertical="center" wrapText="1"/>
    </xf>
    <xf numFmtId="184" fontId="35" fillId="0" borderId="1" xfId="191" applyNumberFormat="1" applyFont="1" applyBorder="1" applyAlignment="1">
      <alignment horizontal="center" vertical="top" wrapText="1"/>
    </xf>
    <xf numFmtId="0" fontId="30" fillId="0" borderId="1" xfId="191" applyFont="1" applyBorder="1"/>
    <xf numFmtId="2" fontId="33" fillId="0" borderId="0" xfId="191" applyNumberFormat="1" applyFont="1" applyFill="1" applyBorder="1" applyAlignment="1">
      <alignment vertical="center" wrapText="1"/>
    </xf>
    <xf numFmtId="2" fontId="35" fillId="7" borderId="1" xfId="191" applyNumberFormat="1" applyFont="1" applyFill="1" applyBorder="1" applyAlignment="1">
      <alignment horizontal="center" vertical="top" wrapText="1"/>
    </xf>
    <xf numFmtId="0" fontId="30" fillId="0" borderId="0" xfId="191" applyFont="1" applyBorder="1"/>
    <xf numFmtId="0" fontId="44" fillId="0" borderId="0" xfId="191" applyFont="1" applyAlignment="1">
      <alignment horizontal="left" vertical="center" indent="1"/>
    </xf>
    <xf numFmtId="2" fontId="35" fillId="0" borderId="2" xfId="191" applyNumberFormat="1" applyFont="1" applyBorder="1" applyAlignment="1">
      <alignment horizontal="center" vertical="center" wrapText="1"/>
    </xf>
    <xf numFmtId="2" fontId="30" fillId="0" borderId="0" xfId="191" applyNumberFormat="1" applyFont="1" applyFill="1" applyBorder="1" applyAlignment="1">
      <alignment horizontal="center" vertical="center"/>
    </xf>
    <xf numFmtId="185" fontId="30" fillId="0" borderId="0" xfId="191" applyNumberFormat="1" applyAlignment="1">
      <alignment horizontal="center"/>
    </xf>
    <xf numFmtId="2" fontId="30" fillId="0" borderId="0" xfId="191" applyNumberFormat="1" applyFill="1" applyBorder="1" applyAlignment="1">
      <alignment horizontal="center"/>
    </xf>
    <xf numFmtId="2" fontId="33" fillId="0" borderId="2" xfId="191" applyNumberFormat="1" applyFont="1" applyBorder="1" applyAlignment="1">
      <alignment horizontal="center" vertical="center" wrapText="1"/>
    </xf>
    <xf numFmtId="2" fontId="31" fillId="0" borderId="0" xfId="191" applyNumberFormat="1" applyFont="1" applyFill="1" applyBorder="1" applyAlignment="1">
      <alignment horizontal="center" vertical="center"/>
    </xf>
    <xf numFmtId="0" fontId="39" fillId="0" borderId="0" xfId="191" applyFont="1" applyAlignment="1">
      <alignment vertical="center"/>
    </xf>
    <xf numFmtId="2" fontId="30" fillId="0" borderId="1" xfId="191" applyNumberFormat="1" applyFont="1" applyBorder="1" applyAlignment="1">
      <alignment horizontal="center" vertical="center"/>
    </xf>
    <xf numFmtId="0" fontId="37" fillId="0" borderId="0" xfId="191" applyFont="1" applyAlignment="1">
      <alignment vertical="center"/>
    </xf>
    <xf numFmtId="2" fontId="30" fillId="0" borderId="1" xfId="191" applyNumberFormat="1" applyBorder="1" applyAlignment="1">
      <alignment horizontal="center"/>
    </xf>
    <xf numFmtId="2" fontId="31" fillId="0" borderId="1" xfId="191" applyNumberFormat="1" applyFont="1" applyBorder="1" applyAlignment="1">
      <alignment horizontal="center" vertical="center"/>
    </xf>
    <xf numFmtId="0" fontId="39" fillId="0" borderId="0" xfId="191" applyFont="1" applyAlignment="1">
      <alignment horizontal="center" vertical="center"/>
    </xf>
    <xf numFmtId="0" fontId="40" fillId="0" borderId="0" xfId="191" applyFont="1" applyAlignment="1">
      <alignment horizontal="center" vertical="center"/>
    </xf>
    <xf numFmtId="2" fontId="33" fillId="0" borderId="1" xfId="191" applyNumberFormat="1" applyFont="1" applyBorder="1" applyAlignment="1">
      <alignment horizontal="center" vertical="center" wrapText="1"/>
    </xf>
    <xf numFmtId="0" fontId="39" fillId="0" borderId="0" xfId="191" applyFont="1" applyBorder="1" applyAlignment="1">
      <alignment vertical="center"/>
    </xf>
    <xf numFmtId="0" fontId="37" fillId="0" borderId="0" xfId="191" applyFont="1" applyBorder="1" applyAlignment="1">
      <alignment vertical="center"/>
    </xf>
    <xf numFmtId="2" fontId="33" fillId="12" borderId="6" xfId="191" applyNumberFormat="1" applyFont="1" applyFill="1" applyBorder="1" applyAlignment="1">
      <alignment horizontal="center" vertical="center" wrapText="1"/>
    </xf>
    <xf numFmtId="2" fontId="35" fillId="0" borderId="0" xfId="191" applyNumberFormat="1" applyFont="1" applyBorder="1"/>
    <xf numFmtId="2" fontId="33" fillId="0" borderId="3" xfId="191" applyNumberFormat="1" applyFont="1" applyBorder="1" applyAlignment="1">
      <alignment horizontal="center" vertical="top" wrapText="1"/>
    </xf>
    <xf numFmtId="1" fontId="35" fillId="0" borderId="1" xfId="191" applyNumberFormat="1" applyFont="1" applyBorder="1" applyAlignment="1">
      <alignment horizontal="center" vertical="center" wrapText="1"/>
    </xf>
    <xf numFmtId="184" fontId="35" fillId="0" borderId="1" xfId="191" applyNumberFormat="1" applyFont="1" applyBorder="1" applyAlignment="1">
      <alignment horizontal="center" vertical="center" wrapText="1"/>
    </xf>
    <xf numFmtId="185" fontId="35" fillId="0" borderId="1" xfId="191" applyNumberFormat="1" applyFont="1" applyBorder="1" applyAlignment="1">
      <alignment horizontal="center" vertical="center" wrapText="1"/>
    </xf>
    <xf numFmtId="2" fontId="35" fillId="0" borderId="1" xfId="191" applyNumberFormat="1" applyFont="1" applyFill="1" applyBorder="1" applyAlignment="1">
      <alignment horizontal="center" vertical="top" wrapText="1"/>
    </xf>
    <xf numFmtId="0" fontId="32" fillId="0" borderId="0" xfId="191" applyFont="1" applyFill="1" applyBorder="1"/>
    <xf numFmtId="2" fontId="35" fillId="0" borderId="1" xfId="191" applyNumberFormat="1" applyFont="1" applyBorder="1" applyAlignment="1">
      <alignment horizontal="center" vertical="center"/>
    </xf>
    <xf numFmtId="0" fontId="30" fillId="0" borderId="1" xfId="191" applyFont="1" applyBorder="1" applyAlignment="1">
      <alignment horizontal="center" vertical="center"/>
    </xf>
    <xf numFmtId="0" fontId="30" fillId="0" borderId="1" xfId="191" applyFont="1" applyBorder="1" applyAlignment="1">
      <alignment horizontal="center"/>
    </xf>
    <xf numFmtId="0" fontId="31" fillId="0" borderId="1" xfId="191" applyFont="1" applyBorder="1" applyAlignment="1">
      <alignment horizontal="center" vertical="center"/>
    </xf>
    <xf numFmtId="185" fontId="35" fillId="0" borderId="1" xfId="191" applyNumberFormat="1" applyFont="1" applyBorder="1" applyAlignment="1">
      <alignment horizontal="center" vertical="top" wrapText="1"/>
    </xf>
    <xf numFmtId="2" fontId="35" fillId="0" borderId="1" xfId="191" applyNumberFormat="1" applyFont="1" applyFill="1" applyBorder="1" applyAlignment="1">
      <alignment horizontal="center" vertical="center" wrapText="1"/>
    </xf>
    <xf numFmtId="2" fontId="33" fillId="0" borderId="1" xfId="191" applyNumberFormat="1" applyFont="1" applyBorder="1" applyAlignment="1">
      <alignment horizontal="center" wrapText="1"/>
    </xf>
    <xf numFmtId="0" fontId="31" fillId="0" borderId="1" xfId="191" applyFont="1" applyBorder="1" applyAlignment="1">
      <alignment horizontal="center"/>
    </xf>
    <xf numFmtId="2" fontId="31" fillId="0" borderId="1" xfId="191" applyNumberFormat="1" applyFont="1" applyBorder="1" applyAlignment="1">
      <alignment horizontal="center"/>
    </xf>
    <xf numFmtId="0" fontId="30" fillId="0" borderId="1" xfId="191" applyBorder="1" applyAlignment="1">
      <alignment horizontal="center"/>
    </xf>
    <xf numFmtId="1" fontId="35" fillId="0" borderId="0" xfId="191" applyNumberFormat="1" applyFont="1" applyBorder="1" applyAlignment="1">
      <alignment horizontal="center" vertical="top" wrapText="1"/>
    </xf>
    <xf numFmtId="2" fontId="35" fillId="0" borderId="0" xfId="191" applyNumberFormat="1" applyFont="1" applyBorder="1" applyAlignment="1">
      <alignment horizontal="center" vertical="top" wrapText="1"/>
    </xf>
    <xf numFmtId="2" fontId="35" fillId="0" borderId="0" xfId="191" applyNumberFormat="1" applyFont="1" applyBorder="1" applyAlignment="1">
      <alignment horizontal="right" vertical="top" wrapText="1"/>
    </xf>
    <xf numFmtId="2" fontId="33" fillId="0" borderId="0" xfId="191" applyNumberFormat="1" applyFont="1" applyBorder="1" applyAlignment="1">
      <alignment horizontal="right" wrapText="1"/>
    </xf>
    <xf numFmtId="0" fontId="42" fillId="0" borderId="33" xfId="191" applyFont="1" applyFill="1" applyBorder="1" applyAlignment="1"/>
    <xf numFmtId="0" fontId="35" fillId="0" borderId="1" xfId="191" applyFont="1" applyBorder="1" applyAlignment="1">
      <alignment vertical="center" wrapText="1"/>
    </xf>
    <xf numFmtId="2" fontId="35" fillId="0" borderId="1" xfId="191" applyNumberFormat="1" applyFont="1" applyBorder="1" applyAlignment="1">
      <alignment vertical="center" wrapText="1"/>
    </xf>
    <xf numFmtId="2" fontId="33" fillId="0" borderId="0" xfId="191" applyNumberFormat="1" applyFont="1" applyBorder="1" applyAlignment="1">
      <alignment horizontal="center" wrapText="1"/>
    </xf>
    <xf numFmtId="2" fontId="33" fillId="0" borderId="6" xfId="191" applyNumberFormat="1" applyFont="1" applyBorder="1" applyAlignment="1">
      <alignment horizontal="center" vertical="top" wrapText="1"/>
    </xf>
    <xf numFmtId="0" fontId="30" fillId="0" borderId="33" xfId="191" applyFont="1" applyFill="1" applyBorder="1" applyAlignment="1"/>
    <xf numFmtId="2" fontId="38" fillId="0" borderId="0" xfId="0" applyNumberFormat="1" applyFont="1" applyFill="1" applyBorder="1" applyAlignment="1">
      <alignment vertical="center" wrapText="1"/>
    </xf>
    <xf numFmtId="2" fontId="38" fillId="0" borderId="0" xfId="0" applyNumberFormat="1" applyFont="1" applyFill="1" applyBorder="1" applyAlignment="1">
      <alignment wrapText="1"/>
    </xf>
    <xf numFmtId="2" fontId="38" fillId="12" borderId="1" xfId="0" applyNumberFormat="1" applyFont="1" applyFill="1" applyBorder="1" applyAlignment="1">
      <alignment horizontal="center" vertical="center" wrapText="1"/>
    </xf>
    <xf numFmtId="2" fontId="40" fillId="0" borderId="0" xfId="0" applyNumberFormat="1" applyFont="1"/>
    <xf numFmtId="2" fontId="40" fillId="0" borderId="1" xfId="0" applyNumberFormat="1" applyFont="1" applyBorder="1" applyAlignment="1">
      <alignment horizontal="center" vertical="center" wrapText="1"/>
    </xf>
    <xf numFmtId="0" fontId="40" fillId="0" borderId="1" xfId="0" applyFont="1" applyBorder="1" applyAlignment="1">
      <alignment horizontal="center" vertical="center" wrapText="1"/>
    </xf>
    <xf numFmtId="4" fontId="40" fillId="0" borderId="1" xfId="0" applyNumberFormat="1" applyFont="1" applyBorder="1" applyAlignment="1">
      <alignment horizontal="center" vertical="center" wrapText="1"/>
    </xf>
    <xf numFmtId="193" fontId="40" fillId="0" borderId="1" xfId="0" applyNumberFormat="1" applyFont="1" applyBorder="1" applyAlignment="1">
      <alignment horizontal="center" vertical="center" wrapText="1"/>
    </xf>
    <xf numFmtId="186" fontId="40" fillId="0" borderId="0" xfId="0" applyNumberFormat="1" applyFont="1" applyFill="1" applyBorder="1" applyAlignment="1">
      <alignment vertical="center" wrapText="1"/>
    </xf>
    <xf numFmtId="0" fontId="0" fillId="0" borderId="0" xfId="0" applyFill="1" applyBorder="1"/>
    <xf numFmtId="186" fontId="38" fillId="0" borderId="1" xfId="0" applyNumberFormat="1" applyFont="1" applyBorder="1" applyAlignment="1">
      <alignment horizontal="center" vertical="center" wrapText="1"/>
    </xf>
    <xf numFmtId="10" fontId="7" fillId="0" borderId="0" xfId="189" applyNumberFormat="1" applyFont="1" applyFill="1" applyBorder="1" applyAlignment="1" applyProtection="1">
      <alignment horizontal="center" vertical="center"/>
    </xf>
    <xf numFmtId="10" fontId="7" fillId="0" borderId="39" xfId="189" applyNumberFormat="1" applyFont="1" applyBorder="1" applyAlignment="1" applyProtection="1">
      <alignment horizontal="center" vertical="center"/>
    </xf>
    <xf numFmtId="0" fontId="7" fillId="0" borderId="39" xfId="0" applyFont="1" applyBorder="1" applyAlignment="1">
      <alignment horizontal="center" vertical="center"/>
    </xf>
    <xf numFmtId="0" fontId="0" fillId="0" borderId="39" xfId="0" applyFont="1" applyBorder="1" applyAlignment="1">
      <alignment vertical="center" wrapText="1"/>
    </xf>
    <xf numFmtId="0" fontId="7" fillId="0" borderId="0" xfId="0" applyFont="1" applyFill="1" applyBorder="1" applyAlignment="1">
      <alignment horizontal="center" vertical="center"/>
    </xf>
    <xf numFmtId="0" fontId="0" fillId="0" borderId="0" xfId="0" applyFont="1" applyFill="1" applyBorder="1" applyAlignment="1">
      <alignment vertical="center" wrapText="1"/>
    </xf>
    <xf numFmtId="0" fontId="46" fillId="0" borderId="0" xfId="0" applyFont="1" applyFill="1" applyAlignment="1"/>
    <xf numFmtId="0" fontId="46" fillId="0" borderId="0" xfId="0" applyFont="1" applyFill="1" applyAlignment="1">
      <alignment wrapText="1"/>
    </xf>
    <xf numFmtId="195" fontId="46" fillId="0" borderId="0" xfId="0" applyNumberFormat="1" applyFont="1" applyFill="1" applyAlignment="1"/>
    <xf numFmtId="0" fontId="0" fillId="0" borderId="0" xfId="0" applyAlignment="1">
      <alignment wrapText="1"/>
    </xf>
    <xf numFmtId="196" fontId="0" fillId="0" borderId="0" xfId="0" applyNumberFormat="1"/>
    <xf numFmtId="10" fontId="0" fillId="0" borderId="0" xfId="4" applyNumberFormat="1" applyFont="1" applyAlignment="1"/>
    <xf numFmtId="0" fontId="0" fillId="0" borderId="0" xfId="0" applyAlignment="1">
      <alignment horizontal="center" vertical="center"/>
    </xf>
    <xf numFmtId="0" fontId="46" fillId="0" borderId="1" xfId="0" applyFont="1" applyFill="1" applyBorder="1" applyAlignment="1"/>
    <xf numFmtId="9" fontId="46" fillId="0" borderId="1" xfId="0" applyNumberFormat="1" applyFont="1" applyFill="1" applyBorder="1" applyAlignment="1"/>
    <xf numFmtId="194" fontId="0" fillId="0" borderId="0" xfId="0" applyNumberFormat="1"/>
    <xf numFmtId="0" fontId="11" fillId="2" borderId="0" xfId="192" applyFont="1" applyFill="1"/>
    <xf numFmtId="0" fontId="9" fillId="2" borderId="0" xfId="192" applyFill="1"/>
    <xf numFmtId="0" fontId="11" fillId="0" borderId="0" xfId="192" applyFont="1" applyFill="1"/>
    <xf numFmtId="0" fontId="9" fillId="7" borderId="0" xfId="192" applyFill="1"/>
    <xf numFmtId="0" fontId="9" fillId="15" borderId="0" xfId="192" applyFill="1"/>
    <xf numFmtId="0" fontId="9" fillId="0" borderId="0" xfId="192"/>
    <xf numFmtId="0" fontId="9" fillId="0" borderId="0" xfId="192" applyAlignment="1"/>
    <xf numFmtId="0" fontId="9" fillId="0" borderId="0" xfId="192" applyAlignment="1">
      <alignment horizontal="center" vertical="center"/>
    </xf>
    <xf numFmtId="169" fontId="9" fillId="0" borderId="0" xfId="192" applyNumberFormat="1" applyAlignment="1">
      <alignment horizontal="center" vertical="center"/>
    </xf>
    <xf numFmtId="0" fontId="40" fillId="8" borderId="0" xfId="192" applyFont="1" applyFill="1" applyBorder="1" applyAlignment="1">
      <alignment horizontal="center" vertical="center"/>
    </xf>
    <xf numFmtId="0" fontId="40" fillId="8" borderId="0" xfId="192" applyFont="1" applyFill="1" applyBorder="1" applyAlignment="1">
      <alignment horizontal="center"/>
    </xf>
    <xf numFmtId="0" fontId="38" fillId="8" borderId="1" xfId="192" applyFont="1" applyFill="1" applyBorder="1" applyAlignment="1">
      <alignment horizontal="left" vertical="center" wrapText="1"/>
    </xf>
    <xf numFmtId="0" fontId="9" fillId="8" borderId="34" xfId="192" applyFont="1" applyFill="1" applyBorder="1" applyAlignment="1">
      <alignment horizontal="center"/>
    </xf>
    <xf numFmtId="0" fontId="17" fillId="16" borderId="5" xfId="192" applyFont="1" applyFill="1" applyBorder="1" applyAlignment="1">
      <alignment horizontal="center" vertical="center" wrapText="1"/>
    </xf>
    <xf numFmtId="0" fontId="48" fillId="16" borderId="7" xfId="192" applyFont="1" applyFill="1" applyBorder="1" applyAlignment="1">
      <alignment horizontal="center" vertical="center" wrapText="1"/>
    </xf>
    <xf numFmtId="0" fontId="9" fillId="0" borderId="0" xfId="192" applyFill="1"/>
    <xf numFmtId="169" fontId="17" fillId="16" borderId="1" xfId="192" applyNumberFormat="1" applyFont="1" applyFill="1" applyBorder="1" applyAlignment="1">
      <alignment horizontal="center" vertical="center" wrapText="1"/>
    </xf>
    <xf numFmtId="169" fontId="17" fillId="0" borderId="1" xfId="192" applyNumberFormat="1" applyFont="1" applyFill="1" applyBorder="1" applyAlignment="1">
      <alignment horizontal="center" vertical="center" wrapText="1"/>
    </xf>
    <xf numFmtId="169" fontId="49" fillId="0" borderId="1" xfId="192" applyNumberFormat="1" applyFont="1" applyFill="1" applyBorder="1" applyAlignment="1">
      <alignment horizontal="center" vertical="center" wrapText="1"/>
    </xf>
    <xf numFmtId="9" fontId="49" fillId="0" borderId="1" xfId="192" applyNumberFormat="1" applyFont="1" applyFill="1" applyBorder="1" applyAlignment="1">
      <alignment horizontal="right" vertical="center" wrapText="1"/>
    </xf>
    <xf numFmtId="9" fontId="49" fillId="0" borderId="1" xfId="192" applyNumberFormat="1" applyFont="1" applyFill="1" applyBorder="1" applyAlignment="1">
      <alignment horizontal="center" vertical="center" wrapText="1"/>
    </xf>
    <xf numFmtId="0" fontId="50" fillId="0" borderId="1" xfId="192" applyFont="1" applyFill="1" applyBorder="1" applyAlignment="1"/>
    <xf numFmtId="169" fontId="49" fillId="0" borderId="1" xfId="192" applyNumberFormat="1" applyFont="1" applyFill="1" applyBorder="1" applyAlignment="1">
      <alignment vertical="center" wrapText="1"/>
    </xf>
    <xf numFmtId="0" fontId="50" fillId="0" borderId="1" xfId="192" applyFont="1" applyFill="1" applyBorder="1"/>
    <xf numFmtId="0" fontId="50" fillId="0" borderId="0" xfId="192" applyFont="1" applyFill="1" applyAlignment="1"/>
    <xf numFmtId="0" fontId="10" fillId="0" borderId="0" xfId="192" applyFont="1" applyFill="1"/>
    <xf numFmtId="169" fontId="11" fillId="0" borderId="0" xfId="192" applyNumberFormat="1" applyFont="1" applyFill="1"/>
    <xf numFmtId="169" fontId="9" fillId="0" borderId="0" xfId="192" applyNumberFormat="1"/>
    <xf numFmtId="0" fontId="50" fillId="0" borderId="0" xfId="192" applyFont="1" applyFill="1"/>
    <xf numFmtId="0" fontId="19" fillId="0" borderId="40" xfId="192" applyFont="1" applyFill="1" applyBorder="1" applyAlignment="1">
      <alignment horizontal="left" vertical="center"/>
    </xf>
    <xf numFmtId="0" fontId="40" fillId="0" borderId="41" xfId="192" applyFont="1" applyFill="1" applyBorder="1" applyAlignment="1">
      <alignment horizontal="left" vertical="center" wrapText="1"/>
    </xf>
    <xf numFmtId="198" fontId="51" fillId="0" borderId="1" xfId="192" applyNumberFormat="1" applyFont="1" applyBorder="1" applyAlignment="1">
      <alignment horizontal="right" vertical="center" wrapText="1"/>
    </xf>
    <xf numFmtId="0" fontId="48" fillId="8" borderId="1" xfId="192" applyFont="1" applyFill="1" applyBorder="1" applyAlignment="1">
      <alignment horizontal="center" vertical="center" wrapText="1"/>
    </xf>
    <xf numFmtId="0" fontId="48" fillId="16" borderId="1" xfId="192" applyFont="1" applyFill="1" applyBorder="1" applyAlignment="1">
      <alignment horizontal="left" vertical="center"/>
    </xf>
    <xf numFmtId="10" fontId="17" fillId="16" borderId="1" xfId="192" applyNumberFormat="1" applyFont="1" applyFill="1" applyBorder="1" applyAlignment="1">
      <alignment horizontal="center" vertical="center" wrapText="1"/>
    </xf>
    <xf numFmtId="169" fontId="48" fillId="0" borderId="1" xfId="192" applyNumberFormat="1" applyFont="1" applyBorder="1" applyAlignment="1">
      <alignment horizontal="left" vertical="center" wrapText="1"/>
    </xf>
    <xf numFmtId="169" fontId="51" fillId="16" borderId="1" xfId="192" applyNumberFormat="1" applyFont="1" applyFill="1" applyBorder="1" applyAlignment="1">
      <alignment horizontal="center" vertical="center" wrapText="1"/>
    </xf>
    <xf numFmtId="10" fontId="52" fillId="0" borderId="1" xfId="189" applyNumberFormat="1" applyFont="1" applyFill="1" applyBorder="1" applyAlignment="1">
      <alignment horizontal="center" vertical="center"/>
    </xf>
    <xf numFmtId="0" fontId="13" fillId="0" borderId="0" xfId="192" applyFont="1" applyAlignment="1"/>
    <xf numFmtId="187" fontId="9" fillId="0" borderId="0" xfId="192" applyNumberFormat="1" applyAlignment="1"/>
    <xf numFmtId="10" fontId="0" fillId="0" borderId="0" xfId="189" applyNumberFormat="1" applyFont="1" applyBorder="1" applyAlignment="1" applyProtection="1"/>
    <xf numFmtId="0" fontId="9" fillId="0" borderId="35" xfId="192" applyBorder="1" applyAlignment="1"/>
    <xf numFmtId="0" fontId="53" fillId="0" borderId="34" xfId="192" applyFont="1" applyBorder="1"/>
    <xf numFmtId="0" fontId="13" fillId="0" borderId="34" xfId="192" applyFont="1" applyBorder="1"/>
    <xf numFmtId="0" fontId="9" fillId="0" borderId="36" xfId="192" applyBorder="1" applyAlignment="1">
      <alignment horizontal="center" vertical="center"/>
    </xf>
    <xf numFmtId="0" fontId="9" fillId="0" borderId="42" xfId="192" applyBorder="1" applyAlignment="1"/>
    <xf numFmtId="0" fontId="53" fillId="0" borderId="0" xfId="192" applyFont="1"/>
    <xf numFmtId="0" fontId="13" fillId="0" borderId="0" xfId="192" applyFont="1"/>
    <xf numFmtId="169" fontId="9" fillId="0" borderId="43" xfId="192" applyNumberFormat="1" applyBorder="1" applyAlignment="1">
      <alignment horizontal="center" vertical="center"/>
    </xf>
    <xf numFmtId="0" fontId="9" fillId="0" borderId="37" xfId="192" applyBorder="1" applyAlignment="1"/>
    <xf numFmtId="0" fontId="53" fillId="0" borderId="33" xfId="192" applyFont="1" applyBorder="1"/>
    <xf numFmtId="0" fontId="13" fillId="0" borderId="33" xfId="192" applyFont="1" applyBorder="1"/>
    <xf numFmtId="169" fontId="9" fillId="0" borderId="38" xfId="192" applyNumberFormat="1" applyBorder="1" applyAlignment="1">
      <alignment horizontal="center" vertical="center"/>
    </xf>
    <xf numFmtId="0" fontId="9" fillId="0" borderId="34" xfId="192" applyBorder="1" applyAlignment="1"/>
    <xf numFmtId="169" fontId="9" fillId="0" borderId="0" xfId="192" applyNumberFormat="1" applyAlignment="1"/>
    <xf numFmtId="0" fontId="9" fillId="0" borderId="33" xfId="192" applyBorder="1" applyAlignment="1"/>
    <xf numFmtId="4" fontId="9" fillId="0" borderId="0" xfId="192" applyNumberFormat="1"/>
    <xf numFmtId="10" fontId="9" fillId="0" borderId="0" xfId="192" applyNumberFormat="1"/>
    <xf numFmtId="169" fontId="54" fillId="16" borderId="1" xfId="192" applyNumberFormat="1" applyFont="1" applyFill="1" applyBorder="1" applyAlignment="1">
      <alignment horizontal="center" vertical="center" wrapText="1"/>
    </xf>
    <xf numFmtId="10" fontId="55" fillId="0" borderId="1" xfId="189" applyNumberFormat="1" applyFont="1" applyFill="1" applyBorder="1" applyAlignment="1">
      <alignment horizontal="center" vertical="center"/>
    </xf>
    <xf numFmtId="0" fontId="9" fillId="0" borderId="36" xfId="192" applyBorder="1" applyAlignment="1"/>
    <xf numFmtId="0" fontId="9" fillId="0" borderId="43" xfId="192" applyBorder="1" applyAlignment="1"/>
    <xf numFmtId="0" fontId="9" fillId="0" borderId="38" xfId="192" applyBorder="1" applyAlignment="1"/>
    <xf numFmtId="0" fontId="0" fillId="0" borderId="0" xfId="0" applyFont="1" applyBorder="1" applyAlignment="1">
      <alignment vertical="center"/>
    </xf>
    <xf numFmtId="0" fontId="0" fillId="0" borderId="0" xfId="0" applyFont="1" applyBorder="1" applyAlignment="1">
      <alignment horizontal="center" vertical="center"/>
    </xf>
    <xf numFmtId="0" fontId="0" fillId="14" borderId="0" xfId="0" applyFont="1" applyFill="1" applyBorder="1" applyAlignment="1">
      <alignment horizontal="center" vertical="center"/>
    </xf>
    <xf numFmtId="0" fontId="0" fillId="14" borderId="0" xfId="0" applyFill="1"/>
    <xf numFmtId="0" fontId="0" fillId="0" borderId="0" xfId="0" applyFont="1"/>
    <xf numFmtId="0" fontId="0" fillId="0" borderId="0" xfId="0" applyFill="1" applyAlignment="1">
      <alignment wrapText="1"/>
    </xf>
    <xf numFmtId="0" fontId="15" fillId="0" borderId="0" xfId="0" applyFont="1" applyAlignment="1">
      <alignment horizontal="center" vertical="center" wrapText="1"/>
    </xf>
    <xf numFmtId="0" fontId="16" fillId="0" borderId="0" xfId="0" applyFont="1" applyAlignment="1">
      <alignment vertical="center"/>
    </xf>
    <xf numFmtId="0" fontId="0" fillId="0" borderId="0" xfId="0" applyAlignment="1">
      <alignment vertical="center"/>
    </xf>
    <xf numFmtId="4" fontId="0" fillId="0" borderId="0" xfId="0" applyNumberFormat="1" applyAlignment="1">
      <alignment vertical="center"/>
    </xf>
    <xf numFmtId="166" fontId="0" fillId="0" borderId="0" xfId="3" applyFont="1" applyBorder="1" applyAlignment="1" applyProtection="1">
      <alignment vertical="center"/>
    </xf>
    <xf numFmtId="0" fontId="0" fillId="0" borderId="0" xfId="0" applyBorder="1" applyAlignment="1">
      <alignment vertical="center"/>
    </xf>
    <xf numFmtId="49" fontId="6" fillId="0" borderId="13" xfId="0" applyNumberFormat="1" applyFont="1" applyBorder="1" applyAlignment="1">
      <alignment horizontal="right" vertical="center" wrapText="1"/>
    </xf>
    <xf numFmtId="0" fontId="38" fillId="0" borderId="46" xfId="0" applyFont="1" applyBorder="1" applyAlignment="1">
      <alignment horizontal="center" vertical="center" wrapText="1"/>
    </xf>
    <xf numFmtId="166" fontId="27" fillId="0" borderId="18" xfId="3" applyFont="1" applyBorder="1" applyAlignment="1" applyProtection="1">
      <alignment horizontal="right" vertical="center"/>
    </xf>
    <xf numFmtId="49" fontId="6" fillId="0" borderId="15" xfId="0" applyNumberFormat="1" applyFont="1" applyBorder="1" applyAlignment="1">
      <alignment horizontal="right" vertical="center"/>
    </xf>
    <xf numFmtId="0" fontId="38" fillId="0" borderId="47" xfId="0" applyFont="1" applyBorder="1" applyAlignment="1">
      <alignment horizontal="center" vertical="center" wrapText="1"/>
    </xf>
    <xf numFmtId="178" fontId="27" fillId="0" borderId="21" xfId="3" applyNumberFormat="1" applyFont="1" applyBorder="1" applyAlignment="1" applyProtection="1">
      <alignment horizontal="right" vertical="center"/>
    </xf>
    <xf numFmtId="49" fontId="6" fillId="0" borderId="48" xfId="0" applyNumberFormat="1" applyFont="1" applyBorder="1" applyAlignment="1">
      <alignment horizontal="right" vertical="center"/>
    </xf>
    <xf numFmtId="169" fontId="38" fillId="0" borderId="51" xfId="0" applyNumberFormat="1" applyFont="1" applyBorder="1" applyAlignment="1">
      <alignment horizontal="center" vertical="center" wrapText="1"/>
    </xf>
    <xf numFmtId="10" fontId="27" fillId="0" borderId="21" xfId="3" applyNumberFormat="1" applyFont="1" applyBorder="1" applyAlignment="1" applyProtection="1">
      <alignment vertical="center"/>
    </xf>
    <xf numFmtId="0" fontId="48" fillId="9" borderId="52" xfId="0" applyFont="1" applyFill="1" applyBorder="1" applyAlignment="1">
      <alignment horizontal="center" vertical="center" wrapText="1"/>
    </xf>
    <xf numFmtId="0" fontId="38" fillId="9" borderId="7" xfId="105" applyFont="1" applyFill="1" applyBorder="1" applyAlignment="1">
      <alignment horizontal="center" vertical="center" wrapText="1"/>
    </xf>
    <xf numFmtId="0" fontId="48" fillId="9" borderId="7" xfId="0" applyFont="1" applyFill="1" applyBorder="1" applyAlignment="1">
      <alignment horizontal="center" vertical="center" wrapText="1"/>
    </xf>
    <xf numFmtId="4" fontId="48" fillId="9" borderId="7" xfId="0" applyNumberFormat="1" applyFont="1" applyFill="1" applyBorder="1" applyAlignment="1">
      <alignment horizontal="center" vertical="center"/>
    </xf>
    <xf numFmtId="169" fontId="48" fillId="9" borderId="7" xfId="9" applyFont="1" applyFill="1" applyBorder="1" applyAlignment="1" applyProtection="1">
      <alignment vertical="center"/>
    </xf>
    <xf numFmtId="166" fontId="48" fillId="9" borderId="53" xfId="3" applyFont="1" applyFill="1" applyBorder="1" applyAlignment="1" applyProtection="1">
      <alignment horizontal="center" vertical="center"/>
    </xf>
    <xf numFmtId="0" fontId="48" fillId="14" borderId="52" xfId="0" applyFont="1" applyFill="1" applyBorder="1" applyAlignment="1">
      <alignment horizontal="center" vertical="center" wrapText="1"/>
    </xf>
    <xf numFmtId="0" fontId="38" fillId="14" borderId="7" xfId="105" applyFont="1" applyFill="1" applyBorder="1" applyAlignment="1">
      <alignment horizontal="center" vertical="center" wrapText="1"/>
    </xf>
    <xf numFmtId="0" fontId="48" fillId="14" borderId="7" xfId="0" applyFont="1" applyFill="1" applyBorder="1" applyAlignment="1">
      <alignment horizontal="left" vertical="top" wrapText="1"/>
    </xf>
    <xf numFmtId="0" fontId="48" fillId="14" borderId="7" xfId="0" applyFont="1" applyFill="1" applyBorder="1" applyAlignment="1">
      <alignment horizontal="center" vertical="center" wrapText="1"/>
    </xf>
    <xf numFmtId="169" fontId="48" fillId="14" borderId="7" xfId="9" applyFont="1" applyFill="1" applyBorder="1" applyAlignment="1" applyProtection="1">
      <alignment horizontal="center" vertical="center"/>
    </xf>
    <xf numFmtId="0" fontId="0" fillId="14" borderId="1" xfId="0" applyFont="1" applyFill="1" applyBorder="1" applyAlignment="1">
      <alignment horizontal="center" vertical="center"/>
    </xf>
    <xf numFmtId="166" fontId="48" fillId="14" borderId="2" xfId="3" applyFont="1" applyFill="1" applyBorder="1" applyAlignment="1" applyProtection="1">
      <alignment horizontal="center" vertical="center"/>
    </xf>
    <xf numFmtId="0" fontId="48" fillId="14" borderId="7" xfId="0" applyFont="1" applyFill="1" applyBorder="1" applyAlignment="1">
      <alignment horizontal="left" vertical="center" wrapText="1"/>
    </xf>
    <xf numFmtId="4" fontId="48" fillId="14" borderId="1" xfId="0" applyNumberFormat="1" applyFont="1" applyFill="1" applyBorder="1" applyAlignment="1">
      <alignment horizontal="center" vertical="center"/>
    </xf>
    <xf numFmtId="0" fontId="19" fillId="0" borderId="15" xfId="105" applyFont="1" applyBorder="1" applyAlignment="1">
      <alignment horizontal="center" vertical="center" wrapText="1"/>
    </xf>
    <xf numFmtId="0" fontId="19" fillId="0" borderId="1" xfId="0" applyFont="1" applyBorder="1" applyAlignment="1">
      <alignment horizontal="center" vertical="center" wrapText="1"/>
    </xf>
    <xf numFmtId="0" fontId="40" fillId="0" borderId="1" xfId="105" applyFont="1" applyBorder="1" applyAlignment="1">
      <alignment horizontal="center" vertical="center" wrapText="1"/>
    </xf>
    <xf numFmtId="0" fontId="19" fillId="0" borderId="1" xfId="0" applyFont="1" applyBorder="1" applyAlignment="1">
      <alignment vertical="center" wrapText="1"/>
    </xf>
    <xf numFmtId="0" fontId="40" fillId="8" borderId="1" xfId="105" applyFont="1" applyFill="1" applyBorder="1" applyAlignment="1">
      <alignment horizontal="center" vertical="center" wrapText="1"/>
    </xf>
    <xf numFmtId="199" fontId="40" fillId="0" borderId="1" xfId="105" applyNumberFormat="1" applyFont="1" applyFill="1" applyBorder="1" applyAlignment="1">
      <alignment horizontal="center" vertical="center" wrapText="1"/>
    </xf>
    <xf numFmtId="169" fontId="40" fillId="8" borderId="1" xfId="9" applyFont="1" applyFill="1" applyBorder="1" applyAlignment="1" applyProtection="1">
      <alignment horizontal="center" vertical="center" wrapText="1"/>
    </xf>
    <xf numFmtId="200" fontId="40" fillId="8" borderId="23" xfId="181" applyNumberFormat="1" applyFont="1" applyFill="1" applyBorder="1" applyAlignment="1" applyProtection="1">
      <alignment horizontal="left" vertical="center" wrapText="1"/>
    </xf>
    <xf numFmtId="169" fontId="40" fillId="18" borderId="1" xfId="9" applyFont="1" applyFill="1" applyBorder="1" applyAlignment="1" applyProtection="1">
      <alignment horizontal="center" vertical="center" wrapText="1"/>
    </xf>
    <xf numFmtId="0" fontId="40" fillId="0" borderId="7" xfId="105" applyFont="1" applyFill="1" applyBorder="1" applyAlignment="1">
      <alignment horizontal="center" vertical="center" wrapText="1"/>
    </xf>
    <xf numFmtId="0" fontId="19" fillId="0" borderId="7" xfId="0" applyFont="1" applyFill="1" applyBorder="1" applyAlignment="1">
      <alignment horizontal="left" vertical="center" wrapText="1"/>
    </xf>
    <xf numFmtId="0" fontId="38" fillId="14" borderId="54" xfId="0" applyFont="1" applyFill="1" applyBorder="1" applyAlignment="1">
      <alignment horizontal="left" vertical="center" wrapText="1"/>
    </xf>
    <xf numFmtId="0" fontId="40" fillId="0" borderId="7" xfId="105" applyFont="1" applyBorder="1" applyAlignment="1">
      <alignment horizontal="center" vertical="center" wrapText="1"/>
    </xf>
    <xf numFmtId="0" fontId="19" fillId="0" borderId="7" xfId="0" applyFont="1" applyBorder="1" applyAlignment="1">
      <alignment horizontal="left" vertical="center" wrapText="1"/>
    </xf>
    <xf numFmtId="0" fontId="40" fillId="0" borderId="54" xfId="0" applyFont="1" applyBorder="1" applyAlignment="1">
      <alignment horizontal="left" vertical="center" wrapText="1"/>
    </xf>
    <xf numFmtId="199" fontId="40" fillId="0" borderId="1" xfId="105" applyNumberFormat="1" applyFont="1" applyBorder="1" applyAlignment="1">
      <alignment horizontal="center" vertical="center" wrapText="1"/>
    </xf>
    <xf numFmtId="0" fontId="40" fillId="0" borderId="1" xfId="0" applyFont="1" applyBorder="1" applyAlignment="1">
      <alignment horizontal="left" vertical="center" wrapText="1"/>
    </xf>
    <xf numFmtId="199" fontId="19" fillId="0" borderId="1" xfId="105" applyNumberFormat="1" applyFont="1" applyBorder="1" applyAlignment="1">
      <alignment horizontal="center" vertical="center" wrapText="1"/>
    </xf>
    <xf numFmtId="0" fontId="38" fillId="19" borderId="15" xfId="105" applyFont="1" applyFill="1" applyBorder="1" applyAlignment="1">
      <alignment horizontal="center" vertical="center" wrapText="1"/>
    </xf>
    <xf numFmtId="0" fontId="23" fillId="19" borderId="1" xfId="105" applyFont="1" applyFill="1" applyBorder="1" applyAlignment="1">
      <alignment horizontal="center" vertical="center" wrapText="1"/>
    </xf>
    <xf numFmtId="0" fontId="20" fillId="19" borderId="1" xfId="105" applyFont="1" applyFill="1" applyBorder="1" applyAlignment="1">
      <alignment horizontal="center" vertical="center" wrapText="1"/>
    </xf>
    <xf numFmtId="0" fontId="38" fillId="19" borderId="1" xfId="105" applyFont="1" applyFill="1" applyBorder="1" applyAlignment="1">
      <alignment vertical="center" wrapText="1"/>
    </xf>
    <xf numFmtId="0" fontId="21" fillId="19" borderId="1" xfId="105" applyFont="1" applyFill="1" applyBorder="1" applyAlignment="1">
      <alignment horizontal="center" vertical="center" wrapText="1"/>
    </xf>
    <xf numFmtId="199" fontId="21" fillId="19" borderId="1" xfId="105" applyNumberFormat="1" applyFont="1" applyFill="1" applyBorder="1" applyAlignment="1">
      <alignment horizontal="center" vertical="center" wrapText="1"/>
    </xf>
    <xf numFmtId="200" fontId="21" fillId="19" borderId="1" xfId="105" applyNumberFormat="1" applyFont="1" applyFill="1" applyBorder="1" applyAlignment="1">
      <alignment horizontal="left" vertical="center" wrapText="1"/>
    </xf>
    <xf numFmtId="0" fontId="48" fillId="19" borderId="1" xfId="105" applyFont="1" applyFill="1" applyBorder="1" applyAlignment="1">
      <alignment horizontal="center" vertical="center" wrapText="1"/>
    </xf>
    <xf numFmtId="0" fontId="40" fillId="0" borderId="15" xfId="105" applyFont="1" applyFill="1" applyBorder="1" applyAlignment="1">
      <alignment horizontal="center" vertical="center" wrapText="1"/>
    </xf>
    <xf numFmtId="0" fontId="38" fillId="19" borderId="1" xfId="105" applyFont="1" applyFill="1" applyBorder="1" applyAlignment="1">
      <alignment horizontal="center" vertical="center" wrapText="1"/>
    </xf>
    <xf numFmtId="0" fontId="40" fillId="19" borderId="1" xfId="105" applyFont="1" applyFill="1" applyBorder="1" applyAlignment="1">
      <alignment horizontal="center" vertical="center" wrapText="1"/>
    </xf>
    <xf numFmtId="199" fontId="40" fillId="19" borderId="1" xfId="105" applyNumberFormat="1" applyFont="1" applyFill="1" applyBorder="1" applyAlignment="1">
      <alignment horizontal="center" vertical="center" wrapText="1"/>
    </xf>
    <xf numFmtId="200" fontId="40" fillId="19" borderId="1" xfId="105" applyNumberFormat="1" applyFont="1" applyFill="1" applyBorder="1" applyAlignment="1">
      <alignment horizontal="left" vertical="center" wrapText="1"/>
    </xf>
    <xf numFmtId="0" fontId="40" fillId="0" borderId="1" xfId="105" applyFont="1" applyBorder="1" applyAlignment="1">
      <alignment vertical="center" wrapText="1"/>
    </xf>
    <xf numFmtId="199" fontId="40" fillId="8" borderId="1" xfId="105" applyNumberFormat="1" applyFont="1" applyFill="1" applyBorder="1" applyAlignment="1">
      <alignment horizontal="center" vertical="center" wrapText="1"/>
    </xf>
    <xf numFmtId="0" fontId="48" fillId="19" borderId="1" xfId="105" applyFont="1" applyFill="1" applyBorder="1" applyAlignment="1">
      <alignment vertical="center" wrapText="1"/>
    </xf>
    <xf numFmtId="0" fontId="40" fillId="0" borderId="15" xfId="105" applyFont="1" applyBorder="1" applyAlignment="1">
      <alignment horizontal="center" vertical="center" wrapText="1"/>
    </xf>
    <xf numFmtId="0" fontId="40" fillId="0" borderId="1" xfId="0" applyFont="1" applyBorder="1" applyAlignment="1">
      <alignment vertical="center" wrapText="1"/>
    </xf>
    <xf numFmtId="0" fontId="40" fillId="0" borderId="1" xfId="0" applyFont="1" applyFill="1" applyBorder="1" applyAlignment="1">
      <alignment horizontal="center" vertical="center" wrapText="1"/>
    </xf>
    <xf numFmtId="0" fontId="40" fillId="0" borderId="1" xfId="105" applyFont="1" applyFill="1" applyBorder="1" applyAlignment="1">
      <alignment horizontal="center" vertical="center" wrapText="1"/>
    </xf>
    <xf numFmtId="0" fontId="40" fillId="0" borderId="1" xfId="0" applyFont="1" applyFill="1" applyBorder="1" applyAlignment="1">
      <alignment vertical="center" wrapText="1"/>
    </xf>
    <xf numFmtId="169" fontId="40" fillId="0" borderId="1" xfId="9" applyFont="1" applyFill="1" applyBorder="1" applyAlignment="1" applyProtection="1">
      <alignment horizontal="center" vertical="center" wrapText="1"/>
    </xf>
    <xf numFmtId="200" fontId="40" fillId="0" borderId="23" xfId="181" applyNumberFormat="1" applyFont="1" applyFill="1" applyBorder="1" applyAlignment="1" applyProtection="1">
      <alignment horizontal="left" vertical="center" wrapText="1"/>
    </xf>
    <xf numFmtId="0" fontId="19" fillId="0" borderId="0" xfId="0" applyFont="1" applyAlignment="1">
      <alignment vertical="center" wrapText="1"/>
    </xf>
    <xf numFmtId="199" fontId="38" fillId="19" borderId="1" xfId="105" applyNumberFormat="1" applyFont="1" applyFill="1" applyBorder="1" applyAlignment="1">
      <alignment vertical="center" wrapText="1"/>
    </xf>
    <xf numFmtId="200" fontId="38" fillId="19" borderId="1" xfId="105" applyNumberFormat="1" applyFont="1" applyFill="1" applyBorder="1" applyAlignment="1">
      <alignment horizontal="left" vertical="center" wrapText="1"/>
    </xf>
    <xf numFmtId="199" fontId="19" fillId="8" borderId="1" xfId="105" applyNumberFormat="1" applyFont="1" applyFill="1" applyBorder="1" applyAlignment="1">
      <alignment horizontal="center" vertical="center" wrapText="1"/>
    </xf>
    <xf numFmtId="0" fontId="19" fillId="0" borderId="1" xfId="0" applyFont="1" applyBorder="1" applyAlignment="1">
      <alignment horizontal="left" vertical="center" wrapText="1"/>
    </xf>
    <xf numFmtId="199" fontId="19" fillId="0" borderId="1" xfId="105" applyNumberFormat="1" applyFont="1" applyFill="1" applyBorder="1" applyAlignment="1">
      <alignment horizontal="center" vertical="center" wrapText="1"/>
    </xf>
    <xf numFmtId="0" fontId="40" fillId="0" borderId="2" xfId="0" applyFont="1" applyFill="1" applyBorder="1" applyAlignment="1">
      <alignment horizontal="center" vertical="center"/>
    </xf>
    <xf numFmtId="0" fontId="19" fillId="0" borderId="6" xfId="0" applyFont="1" applyFill="1" applyBorder="1" applyAlignment="1">
      <alignment horizontal="left" vertical="center" wrapText="1"/>
    </xf>
    <xf numFmtId="0" fontId="48" fillId="19" borderId="2" xfId="105" applyFont="1" applyFill="1" applyBorder="1" applyAlignment="1">
      <alignment horizontal="center" vertical="center" wrapText="1"/>
    </xf>
    <xf numFmtId="0" fontId="38" fillId="19" borderId="6" xfId="105" applyFont="1" applyFill="1" applyBorder="1" applyAlignment="1">
      <alignment horizontal="center" vertical="center" wrapText="1"/>
    </xf>
    <xf numFmtId="166" fontId="0" fillId="0" borderId="0" xfId="3" applyFont="1" applyBorder="1" applyAlignment="1" applyProtection="1">
      <alignment horizontal="center" vertical="center"/>
    </xf>
    <xf numFmtId="166" fontId="0" fillId="14" borderId="0" xfId="3" applyFont="1" applyFill="1" applyBorder="1" applyAlignment="1" applyProtection="1">
      <alignment horizontal="center" vertical="center"/>
    </xf>
    <xf numFmtId="169" fontId="40" fillId="8" borderId="0" xfId="9" applyFont="1" applyFill="1" applyBorder="1" applyAlignment="1" applyProtection="1">
      <alignment horizontal="center" vertical="center" wrapText="1"/>
    </xf>
    <xf numFmtId="169" fontId="48" fillId="14" borderId="0" xfId="9" applyFont="1" applyFill="1" applyBorder="1" applyAlignment="1" applyProtection="1">
      <alignment horizontal="center" vertical="center"/>
    </xf>
    <xf numFmtId="0" fontId="0" fillId="14" borderId="0" xfId="0" applyFill="1" applyBorder="1" applyAlignment="1">
      <alignment vertical="center"/>
    </xf>
    <xf numFmtId="169" fontId="40" fillId="0" borderId="0" xfId="9" applyFont="1" applyBorder="1" applyAlignment="1" applyProtection="1">
      <alignment horizontal="center" vertical="center" wrapText="1"/>
    </xf>
    <xf numFmtId="169" fontId="21" fillId="19" borderId="0" xfId="9" applyFont="1" applyFill="1" applyBorder="1" applyAlignment="1" applyProtection="1">
      <alignment horizontal="center" vertical="center" wrapText="1"/>
    </xf>
    <xf numFmtId="169" fontId="40" fillId="19" borderId="0" xfId="9" applyFont="1" applyFill="1" applyBorder="1" applyAlignment="1" applyProtection="1">
      <alignment horizontal="center" vertical="center" wrapText="1"/>
    </xf>
    <xf numFmtId="0" fontId="0" fillId="0" borderId="0" xfId="0" applyFill="1" applyBorder="1" applyAlignment="1">
      <alignment vertical="center"/>
    </xf>
    <xf numFmtId="169" fontId="40" fillId="0" borderId="0" xfId="9" applyFont="1" applyFill="1" applyBorder="1" applyAlignment="1" applyProtection="1">
      <alignment horizontal="center" vertical="center" wrapText="1"/>
    </xf>
    <xf numFmtId="169" fontId="38" fillId="19" borderId="0" xfId="9" applyFont="1" applyFill="1" applyBorder="1" applyAlignment="1" applyProtection="1">
      <alignment vertical="center" wrapText="1"/>
    </xf>
    <xf numFmtId="0" fontId="40" fillId="0" borderId="1" xfId="0" applyFont="1" applyFill="1" applyBorder="1" applyAlignment="1">
      <alignment horizontal="left" vertical="center" wrapText="1"/>
    </xf>
    <xf numFmtId="0" fontId="40" fillId="8" borderId="1" xfId="0" applyFont="1" applyFill="1" applyBorder="1" applyAlignment="1">
      <alignment horizontal="center" vertical="center" wrapText="1"/>
    </xf>
    <xf numFmtId="0" fontId="40" fillId="8" borderId="1" xfId="0" applyFont="1" applyFill="1" applyBorder="1" applyAlignment="1">
      <alignment vertical="center" wrapText="1"/>
    </xf>
    <xf numFmtId="0" fontId="40" fillId="8" borderId="15" xfId="105" applyFont="1" applyFill="1" applyBorder="1" applyAlignment="1">
      <alignment horizontal="center" vertical="center" wrapText="1"/>
    </xf>
    <xf numFmtId="0" fontId="40" fillId="0" borderId="1" xfId="0" applyFont="1" applyFill="1" applyBorder="1" applyAlignment="1">
      <alignment horizontal="center" vertical="center"/>
    </xf>
    <xf numFmtId="0" fontId="40" fillId="0" borderId="0" xfId="0" applyFont="1" applyFill="1" applyAlignment="1">
      <alignment horizontal="left" vertical="center" wrapText="1"/>
    </xf>
    <xf numFmtId="0" fontId="40" fillId="0" borderId="1" xfId="0" applyFont="1" applyBorder="1" applyAlignment="1">
      <alignment horizontal="center" vertical="center"/>
    </xf>
    <xf numFmtId="0" fontId="19" fillId="0" borderId="1" xfId="0" applyFont="1" applyFill="1" applyBorder="1" applyAlignment="1">
      <alignment horizontal="left" vertical="center" wrapText="1"/>
    </xf>
    <xf numFmtId="0" fontId="40" fillId="0" borderId="2" xfId="0" applyFont="1" applyBorder="1" applyAlignment="1">
      <alignment horizontal="center" vertical="center"/>
    </xf>
    <xf numFmtId="0" fontId="19" fillId="0" borderId="6" xfId="0" applyFont="1" applyBorder="1" applyAlignment="1">
      <alignment horizontal="left" vertical="center" wrapText="1"/>
    </xf>
    <xf numFmtId="0" fontId="19" fillId="0" borderId="0" xfId="0" applyFont="1" applyBorder="1" applyAlignment="1">
      <alignment horizontal="left" vertical="center" wrapText="1"/>
    </xf>
    <xf numFmtId="0" fontId="40" fillId="0" borderId="1" xfId="204" applyFont="1" applyBorder="1" applyAlignment="1">
      <alignment horizontal="left" vertical="center" wrapText="1"/>
    </xf>
    <xf numFmtId="0" fontId="40" fillId="0" borderId="6" xfId="105" applyFont="1" applyBorder="1" applyAlignment="1">
      <alignment horizontal="center" vertical="center" wrapText="1"/>
    </xf>
    <xf numFmtId="0" fontId="40" fillId="0" borderId="5" xfId="105" applyFont="1" applyBorder="1" applyAlignment="1">
      <alignment horizontal="center" vertical="center" wrapText="1"/>
    </xf>
    <xf numFmtId="0" fontId="38" fillId="14" borderId="15" xfId="105" applyFont="1" applyFill="1" applyBorder="1" applyAlignment="1">
      <alignment horizontal="center" vertical="center" wrapText="1"/>
    </xf>
    <xf numFmtId="0" fontId="40" fillId="0" borderId="1" xfId="0" applyFont="1" applyBorder="1" applyAlignment="1">
      <alignment vertical="center"/>
    </xf>
    <xf numFmtId="0" fontId="40" fillId="20" borderId="1" xfId="0" applyFont="1" applyFill="1" applyBorder="1" applyAlignment="1">
      <alignment vertical="center" wrapText="1"/>
    </xf>
    <xf numFmtId="0" fontId="40" fillId="0" borderId="1" xfId="204" applyFont="1" applyFill="1" applyBorder="1" applyAlignment="1">
      <alignment horizontal="left" vertical="center" wrapText="1"/>
    </xf>
    <xf numFmtId="0" fontId="40" fillId="0" borderId="0" xfId="0" applyFont="1" applyFill="1" applyAlignment="1">
      <alignment vertical="center" wrapText="1"/>
    </xf>
    <xf numFmtId="0" fontId="40" fillId="0" borderId="4" xfId="105" applyFont="1" applyBorder="1" applyAlignment="1">
      <alignment horizontal="center" vertical="center" wrapText="1"/>
    </xf>
    <xf numFmtId="0" fontId="40" fillId="20" borderId="1" xfId="0" applyFont="1" applyFill="1" applyBorder="1" applyAlignment="1">
      <alignment horizontal="left" vertical="center" wrapText="1"/>
    </xf>
    <xf numFmtId="0" fontId="19" fillId="0" borderId="2" xfId="0" applyFont="1" applyBorder="1" applyAlignment="1">
      <alignment horizontal="center" vertical="center"/>
    </xf>
    <xf numFmtId="0" fontId="19" fillId="0" borderId="7" xfId="105" applyFont="1" applyFill="1" applyBorder="1" applyAlignment="1">
      <alignment horizontal="center" vertical="center" wrapText="1"/>
    </xf>
    <xf numFmtId="0" fontId="19" fillId="0" borderId="1" xfId="105" applyFont="1" applyBorder="1" applyAlignment="1">
      <alignment horizontal="center" vertical="center" wrapText="1"/>
    </xf>
    <xf numFmtId="200" fontId="19" fillId="8" borderId="23" xfId="181" applyNumberFormat="1" applyFont="1" applyFill="1" applyBorder="1" applyAlignment="1" applyProtection="1">
      <alignment horizontal="left" vertical="center" wrapText="1"/>
    </xf>
    <xf numFmtId="200" fontId="40" fillId="8" borderId="1" xfId="181" applyNumberFormat="1" applyFont="1" applyFill="1" applyBorder="1" applyAlignment="1" applyProtection="1">
      <alignment horizontal="left" vertical="center" wrapText="1"/>
    </xf>
    <xf numFmtId="0" fontId="40" fillId="20" borderId="0" xfId="0" applyFont="1" applyFill="1" applyAlignment="1">
      <alignment vertical="center" wrapText="1"/>
    </xf>
    <xf numFmtId="0" fontId="38" fillId="19" borderId="1" xfId="105" applyFont="1" applyFill="1" applyBorder="1" applyAlignment="1">
      <alignment horizontal="left" vertical="center" wrapText="1"/>
    </xf>
    <xf numFmtId="169" fontId="40" fillId="19" borderId="1" xfId="9" applyFont="1" applyFill="1" applyBorder="1" applyAlignment="1" applyProtection="1">
      <alignment horizontal="center" vertical="center" wrapText="1"/>
    </xf>
    <xf numFmtId="0" fontId="38" fillId="14" borderId="1" xfId="105" applyFont="1" applyFill="1" applyBorder="1" applyAlignment="1">
      <alignment horizontal="center" vertical="center" wrapText="1"/>
    </xf>
    <xf numFmtId="0" fontId="48" fillId="14" borderId="1" xfId="105" applyFont="1" applyFill="1" applyBorder="1" applyAlignment="1">
      <alignment horizontal="center" vertical="center" wrapText="1"/>
    </xf>
    <xf numFmtId="0" fontId="38" fillId="14" borderId="1" xfId="105" applyFont="1" applyFill="1" applyBorder="1" applyAlignment="1">
      <alignment vertical="center" wrapText="1"/>
    </xf>
    <xf numFmtId="0" fontId="40" fillId="14" borderId="1" xfId="105" applyFont="1" applyFill="1" applyBorder="1" applyAlignment="1">
      <alignment horizontal="center" vertical="center" wrapText="1"/>
    </xf>
    <xf numFmtId="199" fontId="40" fillId="14" borderId="1" xfId="105" applyNumberFormat="1" applyFont="1" applyFill="1" applyBorder="1" applyAlignment="1">
      <alignment horizontal="center" vertical="center" wrapText="1"/>
    </xf>
    <xf numFmtId="200" fontId="40" fillId="14" borderId="1" xfId="105" applyNumberFormat="1" applyFont="1" applyFill="1" applyBorder="1" applyAlignment="1">
      <alignment horizontal="left" vertical="center" wrapText="1"/>
    </xf>
    <xf numFmtId="0" fontId="40" fillId="0" borderId="0" xfId="0" applyFont="1" applyAlignment="1">
      <alignment vertical="center" wrapText="1"/>
    </xf>
    <xf numFmtId="169" fontId="19" fillId="0" borderId="0" xfId="9" applyFont="1" applyBorder="1" applyAlignment="1" applyProtection="1">
      <alignment horizontal="center" vertical="center" wrapText="1"/>
    </xf>
    <xf numFmtId="0" fontId="40" fillId="19" borderId="0" xfId="105" applyFont="1" applyFill="1" applyBorder="1" applyAlignment="1">
      <alignment horizontal="center" vertical="center" wrapText="1"/>
    </xf>
    <xf numFmtId="169" fontId="40" fillId="14" borderId="0" xfId="9" applyFont="1" applyFill="1" applyBorder="1" applyAlignment="1" applyProtection="1">
      <alignment horizontal="center" vertical="center" wrapText="1"/>
    </xf>
    <xf numFmtId="200" fontId="40" fillId="0" borderId="1" xfId="181" applyNumberFormat="1" applyFont="1" applyFill="1" applyBorder="1" applyAlignment="1" applyProtection="1">
      <alignment horizontal="left" vertical="center" wrapText="1"/>
    </xf>
    <xf numFmtId="0" fontId="16" fillId="0" borderId="1" xfId="0" applyFont="1" applyBorder="1" applyAlignment="1">
      <alignment vertical="center"/>
    </xf>
    <xf numFmtId="0" fontId="40" fillId="0" borderId="1" xfId="15" applyNumberFormat="1" applyFont="1" applyFill="1" applyBorder="1" applyAlignment="1" applyProtection="1">
      <alignment horizontal="center" vertical="center" wrapText="1"/>
    </xf>
    <xf numFmtId="0" fontId="40" fillId="0" borderId="1" xfId="15" applyNumberFormat="1" applyFont="1" applyFill="1" applyBorder="1" applyAlignment="1" applyProtection="1">
      <alignment horizontal="left" vertical="center" wrapText="1"/>
    </xf>
    <xf numFmtId="0" fontId="19" fillId="0" borderId="1" xfId="15" applyNumberFormat="1" applyFont="1" applyFill="1" applyBorder="1" applyAlignment="1" applyProtection="1">
      <alignment horizontal="center" vertical="center"/>
    </xf>
    <xf numFmtId="201" fontId="19" fillId="0" borderId="1" xfId="15" applyNumberFormat="1" applyFont="1" applyFill="1" applyBorder="1" applyAlignment="1" applyProtection="1">
      <alignment horizontal="center" vertical="center"/>
    </xf>
    <xf numFmtId="0" fontId="40" fillId="14" borderId="2" xfId="0" applyFont="1" applyFill="1" applyBorder="1" applyAlignment="1">
      <alignment horizontal="center" vertical="center"/>
    </xf>
    <xf numFmtId="0" fontId="40" fillId="14" borderId="7" xfId="105" applyFont="1" applyFill="1" applyBorder="1" applyAlignment="1">
      <alignment horizontal="center" vertical="center" wrapText="1"/>
    </xf>
    <xf numFmtId="0" fontId="48" fillId="14" borderId="6" xfId="0" applyFont="1" applyFill="1" applyBorder="1" applyAlignment="1">
      <alignment horizontal="left" vertical="center" wrapText="1"/>
    </xf>
    <xf numFmtId="199" fontId="40" fillId="18" borderId="1" xfId="105" applyNumberFormat="1" applyFont="1" applyFill="1" applyBorder="1" applyAlignment="1">
      <alignment horizontal="center" vertical="center" wrapText="1"/>
    </xf>
    <xf numFmtId="200" fontId="40" fillId="18" borderId="2" xfId="181" applyNumberFormat="1" applyFont="1" applyFill="1" applyBorder="1" applyAlignment="1" applyProtection="1">
      <alignment horizontal="left" vertical="center" wrapText="1"/>
    </xf>
    <xf numFmtId="0" fontId="56" fillId="0" borderId="1" xfId="0" applyFont="1" applyBorder="1" applyAlignment="1">
      <alignment horizontal="center" vertical="center"/>
    </xf>
    <xf numFmtId="0" fontId="56" fillId="0" borderId="0" xfId="0" applyFont="1" applyAlignment="1">
      <alignment horizontal="center" vertical="center"/>
    </xf>
    <xf numFmtId="0" fontId="40" fillId="0" borderId="5" xfId="105" applyFont="1" applyFill="1" applyBorder="1" applyAlignment="1">
      <alignment horizontal="center" vertical="center" wrapText="1"/>
    </xf>
    <xf numFmtId="0" fontId="40" fillId="20" borderId="1" xfId="0" applyFont="1" applyFill="1" applyBorder="1" applyAlignment="1">
      <alignment horizontal="left" vertical="center"/>
    </xf>
    <xf numFmtId="0" fontId="40" fillId="0" borderId="1" xfId="0" applyFont="1" applyBorder="1" applyAlignment="1">
      <alignment horizontal="left" vertical="center"/>
    </xf>
    <xf numFmtId="0" fontId="56" fillId="0" borderId="6" xfId="0" applyFont="1" applyBorder="1" applyAlignment="1">
      <alignment horizontal="center" vertical="center"/>
    </xf>
    <xf numFmtId="0" fontId="56" fillId="0" borderId="6" xfId="0" applyFont="1" applyFill="1" applyBorder="1" applyAlignment="1">
      <alignment horizontal="center" vertical="center"/>
    </xf>
    <xf numFmtId="0" fontId="56" fillId="0" borderId="6" xfId="0" applyFont="1" applyFill="1" applyBorder="1" applyAlignment="1">
      <alignment horizontal="center" vertical="center" wrapText="1"/>
    </xf>
    <xf numFmtId="0" fontId="19" fillId="20" borderId="1" xfId="0" applyFont="1" applyFill="1" applyBorder="1" applyAlignment="1">
      <alignment horizontal="left" vertical="center" wrapText="1"/>
    </xf>
    <xf numFmtId="0" fontId="0" fillId="0" borderId="0" xfId="0" applyFill="1" applyBorder="1" applyAlignment="1">
      <alignment vertical="center" wrapText="1"/>
    </xf>
    <xf numFmtId="0" fontId="57" fillId="0" borderId="1" xfId="0" applyFont="1" applyBorder="1" applyAlignment="1">
      <alignment horizontal="center" vertical="center"/>
    </xf>
    <xf numFmtId="0" fontId="19" fillId="0" borderId="1" xfId="0" applyFont="1" applyBorder="1" applyAlignment="1">
      <alignment horizontal="left" vertical="center"/>
    </xf>
    <xf numFmtId="0" fontId="38" fillId="9" borderId="15" xfId="105" applyFont="1" applyFill="1" applyBorder="1" applyAlignment="1">
      <alignment horizontal="center" vertical="center" wrapText="1"/>
    </xf>
    <xf numFmtId="0" fontId="48" fillId="9" borderId="1" xfId="105" applyFont="1" applyFill="1" applyBorder="1" applyAlignment="1">
      <alignment horizontal="center" vertical="center" wrapText="1"/>
    </xf>
    <xf numFmtId="0" fontId="38" fillId="9" borderId="1" xfId="105" applyFont="1" applyFill="1" applyBorder="1" applyAlignment="1">
      <alignment horizontal="center" vertical="center" wrapText="1"/>
    </xf>
    <xf numFmtId="0" fontId="38" fillId="9" borderId="1" xfId="105" applyFont="1" applyFill="1" applyBorder="1" applyAlignment="1">
      <alignment vertical="center" wrapText="1"/>
    </xf>
    <xf numFmtId="0" fontId="40" fillId="9" borderId="1" xfId="105" applyFont="1" applyFill="1" applyBorder="1" applyAlignment="1">
      <alignment horizontal="center" vertical="center" wrapText="1"/>
    </xf>
    <xf numFmtId="199" fontId="40" fillId="9" borderId="1" xfId="105" applyNumberFormat="1" applyFont="1" applyFill="1" applyBorder="1" applyAlignment="1">
      <alignment horizontal="center" vertical="center" wrapText="1"/>
    </xf>
    <xf numFmtId="200" fontId="40" fillId="9" borderId="1" xfId="105" applyNumberFormat="1" applyFont="1" applyFill="1" applyBorder="1" applyAlignment="1">
      <alignment horizontal="left" vertical="center" wrapText="1"/>
    </xf>
    <xf numFmtId="0" fontId="40" fillId="8" borderId="1" xfId="0" applyFont="1" applyFill="1" applyBorder="1" applyAlignment="1">
      <alignment horizontal="left" vertical="center" wrapText="1"/>
    </xf>
    <xf numFmtId="0" fontId="40" fillId="8" borderId="1" xfId="204" applyFont="1" applyFill="1" applyBorder="1" applyAlignment="1">
      <alignment horizontal="left" vertical="center" wrapText="1"/>
    </xf>
    <xf numFmtId="169" fontId="40" fillId="9" borderId="0" xfId="9" applyFont="1" applyFill="1" applyBorder="1" applyAlignment="1" applyProtection="1">
      <alignment horizontal="center" vertical="center" wrapText="1"/>
    </xf>
    <xf numFmtId="0" fontId="8" fillId="0" borderId="0" xfId="0" applyFont="1" applyBorder="1" applyAlignment="1">
      <alignment vertical="center"/>
    </xf>
    <xf numFmtId="0" fontId="40" fillId="8" borderId="6" xfId="204" applyFont="1" applyFill="1" applyBorder="1" applyAlignment="1">
      <alignment horizontal="left" vertical="center" wrapText="1"/>
    </xf>
    <xf numFmtId="199" fontId="40" fillId="19" borderId="6" xfId="105" applyNumberFormat="1" applyFont="1" applyFill="1" applyBorder="1" applyAlignment="1">
      <alignment horizontal="center" vertical="center" wrapText="1"/>
    </xf>
    <xf numFmtId="200" fontId="40" fillId="19" borderId="6" xfId="105" applyNumberFormat="1" applyFont="1" applyFill="1" applyBorder="1" applyAlignment="1">
      <alignment horizontal="left" vertical="center" wrapText="1"/>
    </xf>
    <xf numFmtId="199" fontId="40" fillId="8" borderId="6" xfId="105" applyNumberFormat="1" applyFont="1" applyFill="1" applyBorder="1" applyAlignment="1">
      <alignment horizontal="center" vertical="center" wrapText="1"/>
    </xf>
    <xf numFmtId="199" fontId="40" fillId="8" borderId="6" xfId="105" applyNumberFormat="1" applyFont="1" applyFill="1" applyBorder="1" applyAlignment="1">
      <alignment horizontal="right" vertical="center" wrapText="1"/>
    </xf>
    <xf numFmtId="0" fontId="19" fillId="0" borderId="2" xfId="204" applyFont="1" applyFill="1" applyBorder="1" applyAlignment="1">
      <alignment horizontal="center" vertical="center"/>
    </xf>
    <xf numFmtId="0" fontId="40" fillId="0" borderId="1" xfId="15" applyFont="1" applyFill="1" applyBorder="1" applyAlignment="1" applyProtection="1">
      <alignment horizontal="center" vertical="center" wrapText="1"/>
    </xf>
    <xf numFmtId="0" fontId="40" fillId="0" borderId="1" xfId="15" applyFont="1" applyFill="1" applyBorder="1" applyAlignment="1" applyProtection="1">
      <alignment horizontal="left" vertical="center" wrapText="1"/>
    </xf>
    <xf numFmtId="0" fontId="40" fillId="21" borderId="6" xfId="204" applyFont="1" applyFill="1" applyBorder="1" applyAlignment="1">
      <alignment horizontal="left" vertical="center" wrapText="1"/>
    </xf>
    <xf numFmtId="199" fontId="40" fillId="21" borderId="6" xfId="105" applyNumberFormat="1" applyFont="1" applyFill="1" applyBorder="1" applyAlignment="1">
      <alignment horizontal="center" vertical="center" wrapText="1"/>
    </xf>
    <xf numFmtId="200" fontId="40" fillId="19" borderId="1" xfId="105" applyNumberFormat="1" applyFont="1" applyFill="1" applyBorder="1" applyAlignment="1">
      <alignment horizontal="center" vertical="center" wrapText="1"/>
    </xf>
    <xf numFmtId="179" fontId="38" fillId="0" borderId="4" xfId="181" applyFont="1" applyBorder="1" applyAlignment="1" applyProtection="1">
      <alignment vertical="center"/>
    </xf>
    <xf numFmtId="200" fontId="54" fillId="8" borderId="23" xfId="181" applyNumberFormat="1" applyFont="1" applyFill="1" applyBorder="1" applyAlignment="1" applyProtection="1">
      <alignment horizontal="left" vertical="center" wrapText="1"/>
    </xf>
    <xf numFmtId="0" fontId="40" fillId="0" borderId="25" xfId="0" applyFont="1" applyBorder="1" applyAlignment="1">
      <alignment horizontal="center" vertical="center"/>
    </xf>
    <xf numFmtId="0" fontId="19" fillId="0" borderId="27" xfId="0" applyFont="1" applyBorder="1" applyAlignment="1">
      <alignment vertical="center" wrapText="1"/>
    </xf>
    <xf numFmtId="0" fontId="58" fillId="0" borderId="27" xfId="0" applyFont="1" applyBorder="1" applyAlignment="1">
      <alignment horizontal="center" vertical="center" wrapText="1"/>
    </xf>
    <xf numFmtId="0" fontId="58" fillId="0" borderId="31" xfId="0" applyFont="1" applyBorder="1" applyAlignment="1">
      <alignment horizontal="center" vertical="center" wrapText="1"/>
    </xf>
    <xf numFmtId="0" fontId="22" fillId="0" borderId="0" xfId="0" applyFont="1" applyAlignment="1">
      <alignment vertical="center"/>
    </xf>
    <xf numFmtId="4" fontId="22" fillId="0" borderId="0" xfId="0" applyNumberFormat="1" applyFont="1" applyAlignment="1">
      <alignment vertical="center"/>
    </xf>
    <xf numFmtId="166" fontId="22" fillId="0" borderId="0" xfId="3" applyFont="1" applyBorder="1" applyAlignment="1" applyProtection="1">
      <alignment vertical="center"/>
    </xf>
    <xf numFmtId="0" fontId="59" fillId="0" borderId="0" xfId="0" applyFont="1" applyAlignment="1">
      <alignment vertical="center"/>
    </xf>
    <xf numFmtId="0" fontId="19" fillId="0" borderId="0" xfId="0" applyFont="1" applyFill="1" applyAlignment="1">
      <alignment vertical="center"/>
    </xf>
    <xf numFmtId="4" fontId="19" fillId="0" borderId="0" xfId="0" applyNumberFormat="1" applyFont="1" applyFill="1" applyAlignment="1">
      <alignment vertical="center"/>
    </xf>
    <xf numFmtId="183" fontId="40" fillId="0" borderId="0" xfId="9" applyNumberFormat="1" applyFont="1" applyBorder="1" applyAlignment="1" applyProtection="1">
      <alignment horizontal="center" vertical="center" wrapText="1"/>
    </xf>
    <xf numFmtId="0" fontId="19" fillId="20" borderId="1" xfId="0" quotePrefix="1" applyFont="1" applyFill="1" applyBorder="1" applyAlignment="1">
      <alignment horizontal="left" vertical="center" wrapText="1"/>
    </xf>
    <xf numFmtId="0" fontId="0" fillId="0" borderId="0" xfId="0" quotePrefix="1" applyAlignment="1">
      <alignment wrapText="1"/>
    </xf>
    <xf numFmtId="0" fontId="30" fillId="0" borderId="0" xfId="191" quotePrefix="1" applyFont="1"/>
    <xf numFmtId="0" fontId="17" fillId="0" borderId="8" xfId="0" applyFont="1" applyBorder="1" applyAlignment="1">
      <alignment horizontal="center" vertical="center"/>
    </xf>
    <xf numFmtId="4" fontId="18" fillId="0" borderId="9" xfId="0" applyNumberFormat="1" applyFont="1" applyBorder="1" applyAlignment="1">
      <alignment horizontal="center" vertical="center"/>
    </xf>
    <xf numFmtId="0" fontId="17" fillId="0" borderId="10" xfId="0" applyFont="1" applyBorder="1" applyAlignment="1">
      <alignment horizontal="center" vertical="center"/>
    </xf>
    <xf numFmtId="188" fontId="17" fillId="0" borderId="11" xfId="0" applyNumberFormat="1" applyFont="1" applyBorder="1" applyAlignment="1">
      <alignment horizontal="center" vertical="center"/>
    </xf>
    <xf numFmtId="49" fontId="0" fillId="0" borderId="14" xfId="0" applyNumberFormat="1" applyFont="1" applyBorder="1" applyAlignment="1">
      <alignment horizontal="left" vertical="center" wrapText="1"/>
    </xf>
    <xf numFmtId="49" fontId="0" fillId="0" borderId="22" xfId="0" applyNumberFormat="1" applyFont="1" applyBorder="1" applyAlignment="1">
      <alignment horizontal="left" vertical="center" wrapText="1"/>
    </xf>
    <xf numFmtId="49" fontId="0" fillId="0" borderId="1" xfId="0" applyNumberFormat="1" applyFont="1" applyBorder="1" applyAlignment="1">
      <alignment horizontal="left" vertical="center" wrapText="1"/>
    </xf>
    <xf numFmtId="49" fontId="0" fillId="0" borderId="23" xfId="0" applyNumberFormat="1" applyFont="1" applyBorder="1" applyAlignment="1">
      <alignment horizontal="left" vertical="center" wrapText="1"/>
    </xf>
    <xf numFmtId="49" fontId="0" fillId="0" borderId="49" xfId="0" applyNumberFormat="1" applyFont="1" applyBorder="1" applyAlignment="1">
      <alignment horizontal="left" vertical="center" wrapText="1"/>
    </xf>
    <xf numFmtId="49" fontId="0" fillId="0" borderId="50" xfId="0" applyNumberFormat="1" applyFont="1" applyBorder="1" applyAlignment="1">
      <alignment horizontal="left" vertical="center" wrapText="1"/>
    </xf>
    <xf numFmtId="49" fontId="6" fillId="0" borderId="28" xfId="0" applyNumberFormat="1" applyFont="1" applyBorder="1" applyAlignment="1">
      <alignment horizontal="center" vertical="center"/>
    </xf>
    <xf numFmtId="49" fontId="6" fillId="0" borderId="29" xfId="0" applyNumberFormat="1" applyFont="1" applyBorder="1" applyAlignment="1">
      <alignment horizontal="center" vertical="center"/>
    </xf>
    <xf numFmtId="49" fontId="6" fillId="0" borderId="27" xfId="0" applyNumberFormat="1" applyFont="1" applyBorder="1" applyAlignment="1">
      <alignment horizontal="center" vertical="center"/>
    </xf>
    <xf numFmtId="49" fontId="6" fillId="0" borderId="31" xfId="0" applyNumberFormat="1" applyFont="1" applyBorder="1" applyAlignment="1">
      <alignment horizontal="center" vertical="center"/>
    </xf>
    <xf numFmtId="169" fontId="21" fillId="19" borderId="42" xfId="9" applyFont="1" applyFill="1" applyBorder="1" applyAlignment="1" applyProtection="1">
      <alignment horizontal="center" vertical="center" wrapText="1"/>
    </xf>
    <xf numFmtId="169" fontId="21" fillId="19" borderId="0" xfId="9" applyFont="1" applyFill="1" applyBorder="1" applyAlignment="1" applyProtection="1">
      <alignment horizontal="center" vertical="center" wrapText="1"/>
    </xf>
    <xf numFmtId="0" fontId="38" fillId="0" borderId="24" xfId="105" applyFont="1" applyBorder="1" applyAlignment="1">
      <alignment horizontal="center" vertical="center" wrapText="1"/>
    </xf>
    <xf numFmtId="0" fontId="19" fillId="8" borderId="26" xfId="0" applyFont="1" applyFill="1" applyBorder="1" applyAlignment="1">
      <alignment horizontal="left" vertical="center" wrapText="1"/>
    </xf>
    <xf numFmtId="0" fontId="60" fillId="0" borderId="0" xfId="280" applyFont="1" applyBorder="1" applyAlignment="1" applyProtection="1">
      <alignment horizontal="left" vertical="center"/>
    </xf>
    <xf numFmtId="0" fontId="40" fillId="8" borderId="4" xfId="192" applyFont="1" applyFill="1" applyBorder="1" applyAlignment="1">
      <alignment horizontal="center" vertical="center"/>
    </xf>
    <xf numFmtId="0" fontId="47" fillId="8" borderId="1" xfId="192" applyFont="1" applyFill="1" applyBorder="1" applyAlignment="1">
      <alignment horizontal="center" vertical="center" wrapText="1"/>
    </xf>
    <xf numFmtId="0" fontId="38" fillId="8" borderId="1" xfId="192" applyFont="1" applyFill="1" applyBorder="1" applyAlignment="1">
      <alignment horizontal="left" vertical="center" wrapText="1"/>
    </xf>
    <xf numFmtId="178" fontId="38" fillId="8" borderId="1" xfId="192" applyNumberFormat="1" applyFont="1" applyFill="1" applyBorder="1" applyAlignment="1">
      <alignment horizontal="left" vertical="center" wrapText="1"/>
    </xf>
    <xf numFmtId="0" fontId="52" fillId="0" borderId="39" xfId="192" applyFont="1" applyBorder="1" applyAlignment="1">
      <alignment horizontal="center" vertical="center"/>
    </xf>
    <xf numFmtId="0" fontId="52" fillId="0" borderId="44" xfId="192" applyFont="1" applyBorder="1" applyAlignment="1">
      <alignment horizontal="center" vertical="center"/>
    </xf>
    <xf numFmtId="0" fontId="52" fillId="0" borderId="45" xfId="192" applyFont="1" applyBorder="1" applyAlignment="1">
      <alignment horizontal="center" vertical="center"/>
    </xf>
    <xf numFmtId="169" fontId="48" fillId="0" borderId="1" xfId="192" applyNumberFormat="1" applyFont="1" applyBorder="1" applyAlignment="1">
      <alignment horizontal="left" vertical="center" wrapText="1"/>
    </xf>
    <xf numFmtId="0" fontId="17" fillId="16" borderId="1" xfId="192" applyFont="1" applyFill="1" applyBorder="1" applyAlignment="1">
      <alignment horizontal="center" vertical="center" wrapText="1"/>
    </xf>
    <xf numFmtId="0" fontId="48" fillId="0" borderId="1" xfId="192" applyFont="1" applyFill="1" applyBorder="1" applyAlignment="1">
      <alignment horizontal="center" vertical="center" wrapText="1"/>
    </xf>
    <xf numFmtId="0" fontId="48" fillId="8" borderId="1" xfId="192" applyFont="1" applyFill="1" applyBorder="1" applyAlignment="1">
      <alignment horizontal="center" vertical="center" wrapText="1"/>
    </xf>
    <xf numFmtId="0" fontId="19" fillId="0" borderId="1" xfId="192" applyFont="1" applyFill="1" applyBorder="1" applyAlignment="1">
      <alignment horizontal="left" vertical="center"/>
    </xf>
    <xf numFmtId="0" fontId="19" fillId="0" borderId="4" xfId="192" applyFont="1" applyFill="1" applyBorder="1" applyAlignment="1">
      <alignment horizontal="left" vertical="center"/>
    </xf>
    <xf numFmtId="0" fontId="19" fillId="0" borderId="7" xfId="192" applyFont="1" applyFill="1" applyBorder="1" applyAlignment="1">
      <alignment horizontal="left" vertical="center"/>
    </xf>
    <xf numFmtId="10" fontId="49" fillId="16" borderId="1" xfId="189" applyNumberFormat="1" applyFont="1" applyFill="1" applyBorder="1" applyAlignment="1" applyProtection="1">
      <alignment horizontal="center" vertical="center" wrapText="1"/>
    </xf>
    <xf numFmtId="10" fontId="49" fillId="17" borderId="1" xfId="189" applyNumberFormat="1" applyFont="1" applyFill="1" applyBorder="1" applyAlignment="1" applyProtection="1">
      <alignment horizontal="center" vertical="center" wrapText="1"/>
    </xf>
    <xf numFmtId="169" fontId="17" fillId="16" borderId="1" xfId="192" applyNumberFormat="1" applyFont="1" applyFill="1" applyBorder="1" applyAlignment="1">
      <alignment horizontal="center" vertical="center" wrapText="1"/>
    </xf>
    <xf numFmtId="165" fontId="17" fillId="16" borderId="1" xfId="192" applyNumberFormat="1" applyFont="1" applyFill="1" applyBorder="1" applyAlignment="1">
      <alignment horizontal="center" vertical="center" wrapText="1"/>
    </xf>
    <xf numFmtId="169" fontId="17" fillId="17" borderId="1" xfId="192" applyNumberFormat="1" applyFont="1" applyFill="1" applyBorder="1" applyAlignment="1">
      <alignment horizontal="center" vertical="center" wrapText="1"/>
    </xf>
    <xf numFmtId="197" fontId="17" fillId="16" borderId="1" xfId="192" applyNumberFormat="1" applyFont="1" applyFill="1" applyBorder="1" applyAlignment="1">
      <alignment horizontal="center" vertical="center" wrapText="1"/>
    </xf>
    <xf numFmtId="191" fontId="17" fillId="16" borderId="1" xfId="192" applyNumberFormat="1" applyFont="1" applyFill="1" applyBorder="1" applyAlignment="1">
      <alignment horizontal="center" vertical="center" wrapText="1"/>
    </xf>
    <xf numFmtId="0" fontId="31" fillId="11" borderId="0" xfId="191" applyFont="1" applyFill="1" applyAlignment="1">
      <alignment horizontal="center"/>
    </xf>
    <xf numFmtId="2" fontId="33" fillId="12" borderId="1" xfId="191" applyNumberFormat="1" applyFont="1" applyFill="1" applyBorder="1" applyAlignment="1">
      <alignment horizontal="center" vertical="center"/>
    </xf>
    <xf numFmtId="1" fontId="35" fillId="0" borderId="1" xfId="191" applyNumberFormat="1" applyFont="1" applyBorder="1" applyAlignment="1">
      <alignment horizontal="center" vertical="top"/>
    </xf>
    <xf numFmtId="0" fontId="35" fillId="0" borderId="1" xfId="191" applyNumberFormat="1" applyFont="1" applyBorder="1" applyAlignment="1">
      <alignment horizontal="center" vertical="top"/>
    </xf>
    <xf numFmtId="2" fontId="35" fillId="0" borderId="1" xfId="191" applyNumberFormat="1" applyFont="1" applyBorder="1" applyAlignment="1">
      <alignment horizontal="center" vertical="top"/>
    </xf>
    <xf numFmtId="0" fontId="38" fillId="0" borderId="1" xfId="191" applyFont="1" applyBorder="1" applyAlignment="1">
      <alignment horizontal="right" vertical="center"/>
    </xf>
    <xf numFmtId="2" fontId="33" fillId="0" borderId="2" xfId="191" applyNumberFormat="1" applyFont="1" applyBorder="1" applyAlignment="1">
      <alignment horizontal="right" wrapText="1"/>
    </xf>
    <xf numFmtId="2" fontId="33" fillId="0" borderId="3" xfId="191" applyNumberFormat="1" applyFont="1" applyBorder="1" applyAlignment="1">
      <alignment horizontal="right" wrapText="1"/>
    </xf>
    <xf numFmtId="2" fontId="33" fillId="0" borderId="6" xfId="191" applyNumberFormat="1" applyFont="1" applyBorder="1" applyAlignment="1">
      <alignment horizontal="right" wrapText="1"/>
    </xf>
    <xf numFmtId="2" fontId="33" fillId="0" borderId="0" xfId="191" applyNumberFormat="1" applyFont="1" applyBorder="1" applyAlignment="1">
      <alignment wrapText="1"/>
    </xf>
    <xf numFmtId="2" fontId="33" fillId="12" borderId="1" xfId="191" applyNumberFormat="1" applyFont="1" applyFill="1" applyBorder="1" applyAlignment="1">
      <alignment wrapText="1"/>
    </xf>
    <xf numFmtId="2" fontId="35" fillId="0" borderId="1" xfId="191" applyNumberFormat="1" applyFont="1" applyBorder="1" applyAlignment="1">
      <alignment wrapText="1"/>
    </xf>
    <xf numFmtId="2" fontId="33" fillId="0" borderId="1" xfId="191" applyNumberFormat="1" applyFont="1" applyBorder="1" applyAlignment="1">
      <alignment wrapText="1"/>
    </xf>
    <xf numFmtId="2" fontId="33" fillId="0" borderId="1" xfId="191" applyNumberFormat="1" applyFont="1" applyBorder="1" applyAlignment="1">
      <alignment horizontal="right" wrapText="1"/>
    </xf>
    <xf numFmtId="2" fontId="33" fillId="0" borderId="33" xfId="191" applyNumberFormat="1" applyFont="1" applyBorder="1" applyAlignment="1">
      <alignment wrapText="1"/>
    </xf>
    <xf numFmtId="2" fontId="33" fillId="12" borderId="2" xfId="191" applyNumberFormat="1" applyFont="1" applyFill="1" applyBorder="1" applyAlignment="1">
      <alignment wrapText="1"/>
    </xf>
    <xf numFmtId="2" fontId="33" fillId="12" borderId="3" xfId="191" applyNumberFormat="1" applyFont="1" applyFill="1" applyBorder="1" applyAlignment="1">
      <alignment wrapText="1"/>
    </xf>
    <xf numFmtId="2" fontId="33" fillId="12" borderId="6" xfId="191" applyNumberFormat="1" applyFont="1" applyFill="1" applyBorder="1" applyAlignment="1">
      <alignment wrapText="1"/>
    </xf>
    <xf numFmtId="2" fontId="35" fillId="0" borderId="2" xfId="191" applyNumberFormat="1" applyFont="1" applyBorder="1" applyAlignment="1">
      <alignment wrapText="1"/>
    </xf>
    <xf numFmtId="2" fontId="35" fillId="0" borderId="3" xfId="191" applyNumberFormat="1" applyFont="1" applyBorder="1" applyAlignment="1">
      <alignment wrapText="1"/>
    </xf>
    <xf numFmtId="2" fontId="35" fillId="0" borderId="6" xfId="191" applyNumberFormat="1" applyFont="1" applyBorder="1" applyAlignment="1">
      <alignment wrapText="1"/>
    </xf>
    <xf numFmtId="2" fontId="33" fillId="0" borderId="2" xfId="191" applyNumberFormat="1" applyFont="1" applyBorder="1" applyAlignment="1">
      <alignment wrapText="1"/>
    </xf>
    <xf numFmtId="2" fontId="33" fillId="0" borderId="3" xfId="191" applyNumberFormat="1" applyFont="1" applyBorder="1" applyAlignment="1">
      <alignment wrapText="1"/>
    </xf>
    <xf numFmtId="2" fontId="33" fillId="0" borderId="6" xfId="191" applyNumberFormat="1" applyFont="1" applyBorder="1" applyAlignment="1">
      <alignment wrapText="1"/>
    </xf>
    <xf numFmtId="2" fontId="33" fillId="12" borderId="2" xfId="191" applyNumberFormat="1" applyFont="1" applyFill="1" applyBorder="1" applyAlignment="1">
      <alignment horizontal="center" vertical="center"/>
    </xf>
    <xf numFmtId="2" fontId="33" fillId="12" borderId="6" xfId="191" applyNumberFormat="1" applyFont="1" applyFill="1" applyBorder="1" applyAlignment="1">
      <alignment horizontal="center" vertical="center"/>
    </xf>
    <xf numFmtId="2" fontId="33" fillId="0" borderId="3" xfId="191" applyNumberFormat="1" applyFont="1" applyBorder="1" applyAlignment="1">
      <alignment horizontal="right" vertical="top" wrapText="1"/>
    </xf>
    <xf numFmtId="2" fontId="33" fillId="0" borderId="1" xfId="191" applyNumberFormat="1" applyFont="1" applyBorder="1" applyAlignment="1">
      <alignment horizontal="right" vertical="top" wrapText="1"/>
    </xf>
    <xf numFmtId="2" fontId="33" fillId="0" borderId="2" xfId="191" applyNumberFormat="1" applyFont="1" applyBorder="1" applyAlignment="1">
      <alignment horizontal="right" vertical="top" wrapText="1"/>
    </xf>
    <xf numFmtId="2" fontId="33" fillId="0" borderId="6" xfId="191" applyNumberFormat="1" applyFont="1" applyBorder="1" applyAlignment="1">
      <alignment horizontal="right" vertical="top" wrapText="1"/>
    </xf>
    <xf numFmtId="2" fontId="33" fillId="0" borderId="1" xfId="191" applyNumberFormat="1" applyFont="1" applyBorder="1" applyAlignment="1">
      <alignment horizontal="right" vertical="center" wrapText="1"/>
    </xf>
    <xf numFmtId="2" fontId="35" fillId="0" borderId="2" xfId="191" applyNumberFormat="1" applyFont="1" applyBorder="1" applyAlignment="1">
      <alignment horizontal="center" vertical="top"/>
    </xf>
    <xf numFmtId="2" fontId="35" fillId="0" borderId="6" xfId="191" applyNumberFormat="1" applyFont="1" applyBorder="1" applyAlignment="1">
      <alignment horizontal="center" vertical="top"/>
    </xf>
    <xf numFmtId="0" fontId="45" fillId="0" borderId="33" xfId="191" applyFont="1" applyBorder="1" applyAlignment="1">
      <alignment horizontal="right" vertical="center"/>
    </xf>
    <xf numFmtId="0" fontId="45" fillId="0" borderId="1" xfId="191" applyFont="1" applyBorder="1" applyAlignment="1">
      <alignment horizontal="right" vertical="center"/>
    </xf>
    <xf numFmtId="2" fontId="33" fillId="0" borderId="1" xfId="191" applyNumberFormat="1" applyFont="1" applyFill="1" applyBorder="1" applyAlignment="1">
      <alignment horizontal="right" vertical="center" wrapText="1"/>
    </xf>
    <xf numFmtId="2" fontId="33" fillId="0" borderId="34" xfId="191" applyNumberFormat="1" applyFont="1" applyFill="1" applyBorder="1" applyAlignment="1">
      <alignment horizontal="right" vertical="center" wrapText="1"/>
    </xf>
    <xf numFmtId="2" fontId="38" fillId="0" borderId="0" xfId="0" applyNumberFormat="1" applyFont="1" applyBorder="1" applyAlignment="1">
      <alignment horizontal="left" vertical="center" wrapText="1"/>
    </xf>
    <xf numFmtId="2" fontId="38" fillId="0" borderId="0" xfId="0" applyNumberFormat="1" applyFont="1" applyBorder="1" applyAlignment="1">
      <alignment wrapText="1"/>
    </xf>
    <xf numFmtId="4" fontId="38" fillId="0" borderId="2" xfId="0" applyNumberFormat="1" applyFont="1" applyBorder="1" applyAlignment="1">
      <alignment horizontal="right" vertical="center" wrapText="1"/>
    </xf>
    <xf numFmtId="4" fontId="38" fillId="0" borderId="3" xfId="0" applyNumberFormat="1" applyFont="1" applyBorder="1" applyAlignment="1">
      <alignment horizontal="right" vertical="center" wrapText="1"/>
    </xf>
    <xf numFmtId="4" fontId="38" fillId="0" borderId="6" xfId="0" applyNumberFormat="1" applyFont="1" applyBorder="1" applyAlignment="1">
      <alignment horizontal="right" vertical="center" wrapText="1"/>
    </xf>
    <xf numFmtId="2" fontId="38" fillId="0" borderId="0" xfId="0" applyNumberFormat="1" applyFont="1" applyBorder="1" applyAlignment="1">
      <alignment horizontal="center" vertical="center" wrapText="1"/>
    </xf>
    <xf numFmtId="2" fontId="38" fillId="12" borderId="2" xfId="0" applyNumberFormat="1" applyFont="1" applyFill="1" applyBorder="1" applyAlignment="1">
      <alignment horizontal="center" vertical="center" wrapText="1"/>
    </xf>
    <xf numFmtId="2" fontId="38" fillId="12" borderId="3" xfId="0" applyNumberFormat="1" applyFont="1" applyFill="1" applyBorder="1" applyAlignment="1">
      <alignment horizontal="center" vertical="center" wrapText="1"/>
    </xf>
    <xf numFmtId="2" fontId="38" fillId="12" borderId="6" xfId="0" applyNumberFormat="1" applyFont="1" applyFill="1" applyBorder="1" applyAlignment="1">
      <alignment horizontal="center" vertical="center" wrapText="1"/>
    </xf>
    <xf numFmtId="186" fontId="40" fillId="0" borderId="2" xfId="0" applyNumberFormat="1" applyFont="1" applyBorder="1" applyAlignment="1">
      <alignment horizontal="center" vertical="center" wrapText="1"/>
    </xf>
    <xf numFmtId="186" fontId="40" fillId="0" borderId="3" xfId="0" applyNumberFormat="1" applyFont="1" applyBorder="1" applyAlignment="1">
      <alignment horizontal="center" vertical="center" wrapText="1"/>
    </xf>
    <xf numFmtId="186" fontId="40" fillId="0" borderId="6" xfId="0" applyNumberFormat="1" applyFont="1" applyBorder="1" applyAlignment="1">
      <alignment horizontal="center" vertical="center" wrapText="1"/>
    </xf>
    <xf numFmtId="2" fontId="35" fillId="0" borderId="4" xfId="191" applyNumberFormat="1" applyFont="1" applyBorder="1" applyAlignment="1">
      <alignment horizontal="center" vertical="center" wrapText="1"/>
    </xf>
    <xf numFmtId="2" fontId="35" fillId="0" borderId="7" xfId="191" applyNumberFormat="1" applyFont="1" applyBorder="1" applyAlignment="1">
      <alignment horizontal="center" vertical="center" wrapText="1"/>
    </xf>
    <xf numFmtId="2" fontId="35" fillId="0" borderId="5" xfId="191" applyNumberFormat="1" applyFont="1" applyBorder="1" applyAlignment="1">
      <alignment horizontal="center" vertical="center" wrapText="1"/>
    </xf>
    <xf numFmtId="2" fontId="35" fillId="0" borderId="1" xfId="191" applyNumberFormat="1" applyFont="1" applyBorder="1" applyAlignment="1">
      <alignment horizontal="center" wrapText="1"/>
    </xf>
    <xf numFmtId="2" fontId="35" fillId="0" borderId="1" xfId="191" applyNumberFormat="1" applyFont="1" applyFill="1" applyBorder="1" applyAlignment="1">
      <alignment horizontal="center" vertical="center" wrapText="1"/>
    </xf>
    <xf numFmtId="2" fontId="33" fillId="13" borderId="4" xfId="191" applyNumberFormat="1" applyFont="1" applyFill="1" applyBorder="1" applyAlignment="1">
      <alignment horizontal="center" vertical="center" wrapText="1"/>
    </xf>
    <xf numFmtId="2" fontId="33" fillId="13" borderId="7" xfId="191" applyNumberFormat="1" applyFont="1" applyFill="1" applyBorder="1" applyAlignment="1">
      <alignment horizontal="center" vertical="center" wrapText="1"/>
    </xf>
    <xf numFmtId="2" fontId="35" fillId="0" borderId="34" xfId="191" applyNumberFormat="1" applyFont="1" applyBorder="1" applyAlignment="1">
      <alignment horizontal="center" vertical="center" wrapText="1"/>
    </xf>
    <xf numFmtId="2" fontId="35" fillId="0" borderId="33" xfId="191" applyNumberFormat="1" applyFont="1" applyBorder="1" applyAlignment="1">
      <alignment horizontal="center" vertical="center" wrapText="1"/>
    </xf>
    <xf numFmtId="2" fontId="35" fillId="0" borderId="1" xfId="191" applyNumberFormat="1" applyFont="1" applyBorder="1" applyAlignment="1">
      <alignment horizontal="center" vertical="center" wrapText="1"/>
    </xf>
    <xf numFmtId="0" fontId="35" fillId="0" borderId="4" xfId="191" applyFont="1" applyBorder="1" applyAlignment="1">
      <alignment horizontal="center" vertical="center" wrapText="1"/>
    </xf>
    <xf numFmtId="0" fontId="35" fillId="0" borderId="7" xfId="191" applyFont="1" applyBorder="1" applyAlignment="1">
      <alignment horizontal="center" vertical="center" wrapText="1"/>
    </xf>
    <xf numFmtId="0" fontId="35" fillId="0" borderId="5" xfId="191" applyFont="1" applyBorder="1" applyAlignment="1">
      <alignment horizontal="center" vertical="center" wrapText="1"/>
    </xf>
    <xf numFmtId="0" fontId="35" fillId="0" borderId="34" xfId="191" applyFont="1" applyBorder="1" applyAlignment="1">
      <alignment horizontal="center" vertical="center" wrapText="1"/>
    </xf>
    <xf numFmtId="0" fontId="35" fillId="0" borderId="33" xfId="191" applyFont="1" applyBorder="1" applyAlignment="1">
      <alignment horizontal="center" vertical="center" wrapText="1"/>
    </xf>
    <xf numFmtId="0" fontId="35" fillId="0" borderId="1" xfId="191" applyFont="1" applyBorder="1" applyAlignment="1">
      <alignment horizontal="center" vertical="center" wrapText="1"/>
    </xf>
    <xf numFmtId="2" fontId="35" fillId="0" borderId="1" xfId="191" applyNumberFormat="1" applyFont="1" applyBorder="1" applyAlignment="1">
      <alignment horizontal="right" vertical="top" wrapText="1"/>
    </xf>
    <xf numFmtId="2" fontId="35" fillId="0" borderId="4" xfId="191" applyNumberFormat="1" applyFont="1" applyBorder="1" applyAlignment="1">
      <alignment horizontal="right" vertical="top" wrapText="1"/>
    </xf>
    <xf numFmtId="2" fontId="35" fillId="0" borderId="5" xfId="191" applyNumberFormat="1" applyFont="1" applyBorder="1" applyAlignment="1">
      <alignment horizontal="right" vertical="top" wrapText="1"/>
    </xf>
    <xf numFmtId="2" fontId="35" fillId="0" borderId="7" xfId="191" applyNumberFormat="1" applyFont="1" applyBorder="1" applyAlignment="1">
      <alignment horizontal="right" vertical="top" wrapText="1"/>
    </xf>
    <xf numFmtId="184" fontId="35" fillId="0" borderId="4" xfId="191" applyNumberFormat="1" applyFont="1" applyBorder="1" applyAlignment="1">
      <alignment horizontal="center" vertical="center" wrapText="1"/>
    </xf>
    <xf numFmtId="184" fontId="35" fillId="0" borderId="7" xfId="191" applyNumberFormat="1" applyFont="1" applyBorder="1" applyAlignment="1">
      <alignment horizontal="center" vertical="center" wrapText="1"/>
    </xf>
    <xf numFmtId="184" fontId="35" fillId="0" borderId="5" xfId="191" applyNumberFormat="1" applyFont="1" applyBorder="1" applyAlignment="1">
      <alignment horizontal="center" vertical="center" wrapText="1"/>
    </xf>
    <xf numFmtId="184" fontId="35" fillId="0" borderId="34" xfId="191" applyNumberFormat="1" applyFont="1" applyBorder="1" applyAlignment="1">
      <alignment horizontal="center" vertical="center" wrapText="1"/>
    </xf>
    <xf numFmtId="184" fontId="35" fillId="0" borderId="33" xfId="191" applyNumberFormat="1" applyFont="1" applyBorder="1" applyAlignment="1">
      <alignment horizontal="center" vertical="center" wrapText="1"/>
    </xf>
    <xf numFmtId="184" fontId="35" fillId="0" borderId="1" xfId="191" applyNumberFormat="1" applyFont="1" applyFill="1" applyBorder="1" applyAlignment="1">
      <alignment horizontal="center" vertical="center" wrapText="1"/>
    </xf>
    <xf numFmtId="2" fontId="35" fillId="0" borderId="4" xfId="191" applyNumberFormat="1" applyFont="1" applyBorder="1" applyAlignment="1">
      <alignment horizontal="center" vertical="top" wrapText="1"/>
    </xf>
    <xf numFmtId="2" fontId="35" fillId="0" borderId="7" xfId="191" applyNumberFormat="1" applyFont="1" applyBorder="1" applyAlignment="1">
      <alignment horizontal="center" vertical="top" wrapText="1"/>
    </xf>
    <xf numFmtId="2" fontId="35" fillId="0" borderId="5" xfId="191" applyNumberFormat="1" applyFont="1" applyBorder="1" applyAlignment="1">
      <alignment horizontal="center" vertical="top" wrapText="1"/>
    </xf>
    <xf numFmtId="2" fontId="33" fillId="0" borderId="1" xfId="191" applyNumberFormat="1" applyFont="1" applyFill="1" applyBorder="1" applyAlignment="1">
      <alignment horizontal="center" vertical="center" wrapText="1"/>
    </xf>
    <xf numFmtId="2" fontId="33" fillId="0" borderId="1" xfId="191" applyNumberFormat="1" applyFont="1" applyBorder="1" applyAlignment="1">
      <alignment horizontal="center" wrapText="1"/>
    </xf>
    <xf numFmtId="2" fontId="35" fillId="14" borderId="1" xfId="191" applyNumberFormat="1" applyFont="1" applyFill="1" applyBorder="1" applyAlignment="1">
      <alignment horizontal="center" vertical="center" wrapText="1"/>
    </xf>
    <xf numFmtId="0" fontId="32" fillId="0" borderId="0" xfId="191" applyFont="1" applyAlignment="1">
      <alignment horizontal="left" vertical="top" wrapText="1"/>
    </xf>
    <xf numFmtId="2" fontId="33" fillId="13" borderId="35" xfId="191" applyNumberFormat="1" applyFont="1" applyFill="1" applyBorder="1" applyAlignment="1">
      <alignment horizontal="center" vertical="center"/>
    </xf>
    <xf numFmtId="2" fontId="33" fillId="13" borderId="36" xfId="191" applyNumberFormat="1" applyFont="1" applyFill="1" applyBorder="1" applyAlignment="1">
      <alignment horizontal="center" vertical="center"/>
    </xf>
    <xf numFmtId="2" fontId="33" fillId="13" borderId="37" xfId="191" applyNumberFormat="1" applyFont="1" applyFill="1" applyBorder="1" applyAlignment="1">
      <alignment horizontal="center" vertical="center"/>
    </xf>
    <xf numFmtId="2" fontId="33" fillId="13" borderId="38" xfId="191" applyNumberFormat="1" applyFont="1" applyFill="1" applyBorder="1" applyAlignment="1">
      <alignment horizontal="center" vertical="center"/>
    </xf>
    <xf numFmtId="0" fontId="17" fillId="0" borderId="8" xfId="202" applyFont="1" applyBorder="1" applyAlignment="1">
      <alignment horizontal="center" vertical="center"/>
    </xf>
    <xf numFmtId="4" fontId="18" fillId="0" borderId="9" xfId="202" applyNumberFormat="1" applyFont="1" applyBorder="1" applyAlignment="1">
      <alignment horizontal="center" vertical="center"/>
    </xf>
    <xf numFmtId="0" fontId="17" fillId="0" borderId="10" xfId="202" applyFont="1" applyBorder="1" applyAlignment="1">
      <alignment horizontal="center" vertical="center"/>
    </xf>
    <xf numFmtId="188" fontId="17" fillId="0" borderId="11" xfId="202" applyNumberFormat="1" applyFont="1" applyBorder="1" applyAlignment="1">
      <alignment horizontal="center" vertical="center"/>
    </xf>
    <xf numFmtId="49" fontId="0" fillId="0" borderId="12" xfId="202" applyNumberFormat="1" applyFont="1" applyBorder="1" applyAlignment="1">
      <alignment vertical="center" wrapText="1"/>
    </xf>
    <xf numFmtId="0" fontId="6" fillId="0" borderId="9" xfId="202" applyFont="1" applyBorder="1" applyAlignment="1">
      <alignment horizontal="center" vertical="center"/>
    </xf>
    <xf numFmtId="0" fontId="0" fillId="0" borderId="17" xfId="202" applyFont="1" applyBorder="1" applyAlignment="1">
      <alignment horizontal="right" vertical="center"/>
    </xf>
    <xf numFmtId="49" fontId="0" fillId="0" borderId="0" xfId="202" applyNumberFormat="1" applyFont="1" applyBorder="1" applyAlignment="1">
      <alignment vertical="center" wrapText="1"/>
    </xf>
    <xf numFmtId="0" fontId="0" fillId="0" borderId="19" xfId="202" applyFont="1" applyBorder="1" applyAlignment="1">
      <alignment vertical="center" wrapText="1"/>
    </xf>
    <xf numFmtId="0" fontId="6" fillId="0" borderId="20" xfId="202" applyFont="1" applyBorder="1" applyAlignment="1">
      <alignment horizontal="right" vertical="center"/>
    </xf>
    <xf numFmtId="49" fontId="0" fillId="0" borderId="4" xfId="202" applyNumberFormat="1" applyFont="1" applyBorder="1" applyAlignment="1">
      <alignment vertical="center" wrapText="1"/>
    </xf>
    <xf numFmtId="4" fontId="19" fillId="0" borderId="4" xfId="229" applyNumberFormat="1" applyFont="1" applyBorder="1" applyAlignment="1" applyProtection="1">
      <alignment horizontal="center" vertical="center"/>
    </xf>
    <xf numFmtId="0" fontId="0" fillId="0" borderId="4" xfId="202" applyFont="1" applyBorder="1" applyAlignment="1">
      <alignment horizontal="right" vertical="center"/>
    </xf>
    <xf numFmtId="4" fontId="6" fillId="9" borderId="14" xfId="202" applyNumberFormat="1" applyFont="1" applyFill="1" applyBorder="1" applyAlignment="1">
      <alignment horizontal="center" vertical="center" wrapText="1"/>
    </xf>
    <xf numFmtId="175" fontId="6" fillId="9" borderId="14" xfId="202" applyNumberFormat="1" applyFont="1" applyFill="1" applyBorder="1" applyAlignment="1">
      <alignment horizontal="center" vertical="center"/>
    </xf>
    <xf numFmtId="0" fontId="6" fillId="9" borderId="14" xfId="202" applyFont="1" applyFill="1" applyBorder="1" applyAlignment="1">
      <alignment horizontal="center" vertical="center"/>
    </xf>
    <xf numFmtId="0" fontId="6" fillId="9" borderId="22" xfId="202" applyFont="1" applyFill="1" applyBorder="1" applyAlignment="1">
      <alignment horizontal="center" vertical="center"/>
    </xf>
    <xf numFmtId="0" fontId="20" fillId="0" borderId="24" xfId="105" applyFont="1" applyBorder="1" applyAlignment="1">
      <alignment horizontal="center" vertical="center" wrapText="1"/>
    </xf>
    <xf numFmtId="0" fontId="22" fillId="8" borderId="26" xfId="202" applyFont="1" applyFill="1" applyBorder="1" applyAlignment="1">
      <alignment horizontal="left" vertical="center" wrapText="1"/>
    </xf>
    <xf numFmtId="0" fontId="21" fillId="8" borderId="11" xfId="202" applyFont="1" applyFill="1" applyBorder="1" applyAlignment="1">
      <alignment horizontal="left" vertical="center" wrapText="1"/>
    </xf>
    <xf numFmtId="0" fontId="6" fillId="9" borderId="13" xfId="202" applyFont="1" applyFill="1" applyBorder="1" applyAlignment="1">
      <alignment horizontal="center" vertical="center" wrapText="1"/>
    </xf>
    <xf numFmtId="173" fontId="21" fillId="0" borderId="28" xfId="202" applyNumberFormat="1" applyFont="1" applyBorder="1" applyAlignment="1">
      <alignment horizontal="center" vertical="center"/>
    </xf>
    <xf numFmtId="0" fontId="20" fillId="9" borderId="14" xfId="105" applyFont="1" applyFill="1" applyBorder="1" applyAlignment="1">
      <alignment horizontal="center" vertical="center" wrapText="1"/>
    </xf>
    <xf numFmtId="0" fontId="6" fillId="9" borderId="14" xfId="202" applyFont="1" applyFill="1" applyBorder="1" applyAlignment="1">
      <alignment horizontal="center" vertical="center" wrapText="1"/>
    </xf>
    <xf numFmtId="169" fontId="6" fillId="9" borderId="14" xfId="37" applyFont="1" applyFill="1" applyBorder="1" applyAlignment="1" applyProtection="1">
      <alignment horizontal="center" vertical="center"/>
    </xf>
    <xf numFmtId="170" fontId="6" fillId="9" borderId="14" xfId="202" applyNumberFormat="1" applyFont="1" applyFill="1" applyBorder="1" applyAlignment="1">
      <alignment horizontal="center" vertical="center"/>
    </xf>
    <xf numFmtId="49" fontId="6" fillId="0" borderId="9" xfId="202" applyNumberFormat="1" applyFont="1" applyBorder="1" applyAlignment="1">
      <alignment horizontal="center" vertical="center" wrapText="1"/>
    </xf>
    <xf numFmtId="0" fontId="7" fillId="3" borderId="0" xfId="0" applyFont="1" applyFill="1" applyAlignment="1">
      <alignment horizontal="center"/>
    </xf>
    <xf numFmtId="0" fontId="0" fillId="0" borderId="1" xfId="0" applyBorder="1" applyAlignment="1">
      <alignment horizontal="center"/>
    </xf>
    <xf numFmtId="0" fontId="9" fillId="5" borderId="1" xfId="0" applyFont="1" applyFill="1" applyBorder="1" applyAlignment="1">
      <alignment horizontal="center"/>
    </xf>
    <xf numFmtId="0" fontId="6" fillId="3" borderId="0" xfId="0" applyFont="1" applyFill="1" applyAlignment="1">
      <alignment horizontal="center"/>
    </xf>
    <xf numFmtId="0" fontId="9" fillId="2" borderId="1" xfId="0" applyFont="1" applyFill="1" applyBorder="1" applyAlignment="1">
      <alignment horizontal="center"/>
    </xf>
    <xf numFmtId="0" fontId="0" fillId="6" borderId="1" xfId="0" applyFont="1" applyFill="1" applyBorder="1" applyAlignment="1">
      <alignment horizontal="center"/>
    </xf>
    <xf numFmtId="2" fontId="0" fillId="6" borderId="1" xfId="0" applyNumberFormat="1" applyFill="1" applyBorder="1" applyAlignment="1">
      <alignment horizontal="center"/>
    </xf>
    <xf numFmtId="0" fontId="0" fillId="6" borderId="1" xfId="0" applyFill="1" applyBorder="1" applyAlignment="1">
      <alignment horizontal="center"/>
    </xf>
    <xf numFmtId="2" fontId="0" fillId="7" borderId="1" xfId="0" applyNumberFormat="1" applyFont="1" applyFill="1" applyBorder="1" applyAlignment="1">
      <alignment horizontal="center"/>
    </xf>
    <xf numFmtId="0" fontId="0" fillId="7" borderId="1" xfId="0" applyFont="1" applyFill="1" applyBorder="1" applyAlignment="1">
      <alignment horizontal="center"/>
    </xf>
    <xf numFmtId="184" fontId="0" fillId="6" borderId="1" xfId="0" applyNumberFormat="1" applyFill="1" applyBorder="1" applyAlignment="1">
      <alignment horizontal="center"/>
    </xf>
    <xf numFmtId="0" fontId="6" fillId="6" borderId="1" xfId="0" applyFont="1" applyFill="1" applyBorder="1" applyAlignment="1">
      <alignment horizontal="center"/>
    </xf>
    <xf numFmtId="0" fontId="7" fillId="6" borderId="1" xfId="0" applyFont="1" applyFill="1" applyBorder="1" applyAlignment="1">
      <alignment horizontal="center"/>
    </xf>
    <xf numFmtId="0" fontId="9" fillId="6" borderId="1" xfId="0" applyFont="1" applyFill="1" applyBorder="1" applyAlignment="1">
      <alignment horizontal="center"/>
    </xf>
    <xf numFmtId="0" fontId="9" fillId="6" borderId="1" xfId="0" applyFont="1" applyFill="1" applyBorder="1" applyAlignment="1">
      <alignment horizontal="left"/>
    </xf>
    <xf numFmtId="0" fontId="0" fillId="0" borderId="0" xfId="0" applyAlignment="1">
      <alignment horizontal="center"/>
    </xf>
    <xf numFmtId="2" fontId="6" fillId="4" borderId="1" xfId="0" applyNumberFormat="1" applyFont="1" applyFill="1" applyBorder="1" applyAlignment="1">
      <alignment horizontal="center" vertical="center" wrapText="1"/>
    </xf>
    <xf numFmtId="0" fontId="6" fillId="4" borderId="1" xfId="0" applyFont="1" applyFill="1" applyBorder="1" applyAlignment="1">
      <alignment horizontal="center" vertical="center" wrapText="1"/>
    </xf>
    <xf numFmtId="2" fontId="6" fillId="4" borderId="1" xfId="0" applyNumberFormat="1" applyFont="1" applyFill="1" applyBorder="1" applyAlignment="1">
      <alignment horizontal="center" vertical="center"/>
    </xf>
    <xf numFmtId="0" fontId="6" fillId="4" borderId="1" xfId="0" applyFont="1" applyFill="1" applyBorder="1" applyAlignment="1">
      <alignment horizontal="center" vertical="center"/>
    </xf>
    <xf numFmtId="0" fontId="9" fillId="6" borderId="1" xfId="0" applyFont="1" applyFill="1" applyBorder="1" applyAlignment="1">
      <alignment horizontal="center" vertical="center" wrapText="1"/>
    </xf>
    <xf numFmtId="2" fontId="0" fillId="6" borderId="1" xfId="0" applyNumberFormat="1" applyFill="1" applyBorder="1" applyAlignment="1">
      <alignment horizontal="center" vertical="center"/>
    </xf>
    <xf numFmtId="0" fontId="0" fillId="6" borderId="1" xfId="0" applyFill="1" applyBorder="1" applyAlignment="1">
      <alignment horizontal="center" vertical="center"/>
    </xf>
    <xf numFmtId="0" fontId="0" fillId="6" borderId="1" xfId="0" applyFont="1" applyFill="1" applyBorder="1" applyAlignment="1">
      <alignment horizontal="center" vertical="center"/>
    </xf>
    <xf numFmtId="0" fontId="9" fillId="0" borderId="1" xfId="0" applyFont="1" applyBorder="1" applyAlignment="1">
      <alignment horizont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2" fillId="0" borderId="0" xfId="202" applyFont="1" applyAlignment="1">
      <alignment horizontal="center"/>
    </xf>
    <xf numFmtId="0" fontId="1" fillId="0" borderId="1" xfId="202" applyFont="1" applyBorder="1" applyAlignment="1">
      <alignment horizontal="center"/>
    </xf>
    <xf numFmtId="0" fontId="2" fillId="0" borderId="1" xfId="202" applyFont="1" applyBorder="1" applyAlignment="1">
      <alignment horizontal="center"/>
    </xf>
    <xf numFmtId="0" fontId="1" fillId="0" borderId="2" xfId="202" applyFont="1" applyBorder="1" applyAlignment="1">
      <alignment horizontal="center"/>
    </xf>
    <xf numFmtId="0" fontId="1" fillId="0" borderId="3" xfId="202" applyFont="1" applyBorder="1" applyAlignment="1">
      <alignment horizontal="center"/>
    </xf>
    <xf numFmtId="0" fontId="1" fillId="0" borderId="6" xfId="202" applyFont="1" applyBorder="1" applyAlignment="1">
      <alignment horizontal="center"/>
    </xf>
    <xf numFmtId="0" fontId="1" fillId="2" borderId="0" xfId="202" applyFont="1" applyFill="1" applyAlignment="1">
      <alignment horizontal="center"/>
    </xf>
    <xf numFmtId="0" fontId="3" fillId="0" borderId="1" xfId="202" applyFont="1" applyBorder="1" applyAlignment="1">
      <alignment horizontal="center"/>
    </xf>
    <xf numFmtId="0" fontId="1" fillId="0" borderId="1" xfId="202" applyFont="1" applyBorder="1" applyAlignment="1">
      <alignment horizontal="center" vertical="center"/>
    </xf>
    <xf numFmtId="0" fontId="1" fillId="0" borderId="1" xfId="202" applyFont="1" applyBorder="1" applyAlignment="1">
      <alignment horizontal="center" vertical="center" wrapText="1"/>
    </xf>
    <xf numFmtId="0" fontId="3" fillId="0" borderId="1" xfId="202" applyFont="1" applyBorder="1" applyAlignment="1">
      <alignment horizontal="center" vertical="center"/>
    </xf>
    <xf numFmtId="0" fontId="3" fillId="0" borderId="1" xfId="202" applyFont="1" applyBorder="1" applyAlignment="1">
      <alignment horizontal="center" vertical="center" wrapText="1"/>
    </xf>
    <xf numFmtId="0" fontId="1" fillId="0" borderId="1" xfId="202" applyFont="1" applyBorder="1" applyAlignment="1">
      <alignment horizontal="center" wrapText="1"/>
    </xf>
    <xf numFmtId="0" fontId="1" fillId="0" borderId="4" xfId="202" applyFont="1" applyBorder="1" applyAlignment="1">
      <alignment horizontal="center" vertical="center"/>
    </xf>
    <xf numFmtId="0" fontId="1" fillId="0" borderId="5" xfId="202" applyFont="1" applyBorder="1" applyAlignment="1">
      <alignment horizontal="center" vertical="center"/>
    </xf>
    <xf numFmtId="0" fontId="1" fillId="0" borderId="7" xfId="202" applyFont="1" applyBorder="1" applyAlignment="1">
      <alignment horizontal="center" vertical="center"/>
    </xf>
    <xf numFmtId="0" fontId="1" fillId="0" borderId="1" xfId="202" applyFont="1" applyBorder="1" applyAlignment="1">
      <alignment horizontal="center" vertical="top" wrapText="1"/>
    </xf>
  </cellXfs>
  <cellStyles count="281">
    <cellStyle name="20% - Ênfase1 2" xfId="18"/>
    <cellStyle name="20% - Ênfase1 2 2" xfId="45"/>
    <cellStyle name="20% - Ênfase1 2 3" xfId="47"/>
    <cellStyle name="20% - Ênfase1 2 4" xfId="44"/>
    <cellStyle name="20% - Ênfase1 3" xfId="19"/>
    <cellStyle name="20% - Ênfase1 4" xfId="34"/>
    <cellStyle name="20% - Ênfase1 5" xfId="36"/>
    <cellStyle name="20% - Ênfase1 6" xfId="49"/>
    <cellStyle name="20% - Ênfase1 7" xfId="38"/>
    <cellStyle name="20% - Ênfase1 8" xfId="42"/>
    <cellStyle name="20% - Ênfase1 9" xfId="2"/>
    <cellStyle name="20% - Ênfase2 2" xfId="51"/>
    <cellStyle name="20% - Ênfase2 3" xfId="53"/>
    <cellStyle name="20% - Ênfase2 4" xfId="55"/>
    <cellStyle name="20% - Ênfase2 5" xfId="58"/>
    <cellStyle name="20% - Ênfase2 6" xfId="61"/>
    <cellStyle name="20% - Ênfase2 7" xfId="65"/>
    <cellStyle name="20% - Ênfase2 8" xfId="70"/>
    <cellStyle name="20% - Ênfase3 2" xfId="72"/>
    <cellStyle name="20% - Ênfase3 3" xfId="74"/>
    <cellStyle name="20% - Ênfase3 4" xfId="76"/>
    <cellStyle name="20% - Ênfase3 5" xfId="79"/>
    <cellStyle name="20% - Ênfase3 6" xfId="80"/>
    <cellStyle name="20% - Ênfase3 7" xfId="82"/>
    <cellStyle name="20% - Ênfase3 8" xfId="85"/>
    <cellStyle name="20% - Ênfase4 2" xfId="87"/>
    <cellStyle name="20% - Ênfase4 3" xfId="88"/>
    <cellStyle name="20% - Ênfase4 4" xfId="89"/>
    <cellStyle name="20% - Ênfase4 5" xfId="90"/>
    <cellStyle name="20% - Ênfase4 6" xfId="91"/>
    <cellStyle name="20% - Ênfase4 7" xfId="93"/>
    <cellStyle name="20% - Ênfase4 8" xfId="96"/>
    <cellStyle name="20% - Ênfase5 2" xfId="98"/>
    <cellStyle name="20% - Ênfase5 3" xfId="100"/>
    <cellStyle name="20% - Ênfase5 4" xfId="102"/>
    <cellStyle name="20% - Ênfase5 5" xfId="104"/>
    <cellStyle name="20% - Ênfase5 6" xfId="106"/>
    <cellStyle name="20% - Ênfase5 7" xfId="107"/>
    <cellStyle name="20% - Ênfase5 8" xfId="108"/>
    <cellStyle name="20% - Ênfase6 2" xfId="29"/>
    <cellStyle name="20% - Ênfase6 3" xfId="24"/>
    <cellStyle name="20% - Ênfase6 4" xfId="26"/>
    <cellStyle name="20% - Ênfase6 5" xfId="109"/>
    <cellStyle name="20% - Ênfase6 6" xfId="110"/>
    <cellStyle name="20% - Ênfase6 7" xfId="111"/>
    <cellStyle name="20% - Ênfase6 8" xfId="112"/>
    <cellStyle name="40% - Ênfase1 2" xfId="113"/>
    <cellStyle name="40% - Ênfase1 2 2" xfId="114"/>
    <cellStyle name="40% - Ênfase1 3" xfId="115"/>
    <cellStyle name="40% - Ênfase1 4" xfId="118"/>
    <cellStyle name="40% - Ênfase1 5" xfId="120"/>
    <cellStyle name="40% - Ênfase1 6" xfId="122"/>
    <cellStyle name="40% - Ênfase1 7" xfId="125"/>
    <cellStyle name="40% - Ênfase1 8" xfId="128"/>
    <cellStyle name="40% - Ênfase1 9" xfId="130"/>
    <cellStyle name="40% - Ênfase2 2" xfId="132"/>
    <cellStyle name="40% - Ênfase2 3" xfId="133"/>
    <cellStyle name="40% - Ênfase2 4" xfId="135"/>
    <cellStyle name="40% - Ênfase2 5" xfId="136"/>
    <cellStyle name="40% - Ênfase2 6" xfId="137"/>
    <cellStyle name="40% - Ênfase2 7" xfId="140"/>
    <cellStyle name="40% - Ênfase2 8" xfId="142"/>
    <cellStyle name="40% - Ênfase3 2" xfId="50"/>
    <cellStyle name="40% - Ênfase3 3" xfId="39"/>
    <cellStyle name="40% - Ênfase3 4" xfId="43"/>
    <cellStyle name="40% - Ênfase3 5" xfId="1"/>
    <cellStyle name="40% - Ênfase3 6" xfId="143"/>
    <cellStyle name="40% - Ênfase3 7" xfId="145"/>
    <cellStyle name="40% - Ênfase3 8" xfId="147"/>
    <cellStyle name="40% - Ênfase4 2" xfId="62"/>
    <cellStyle name="40% - Ênfase4 3" xfId="66"/>
    <cellStyle name="40% - Ênfase4 4" xfId="71"/>
    <cellStyle name="40% - Ênfase4 5" xfId="148"/>
    <cellStyle name="40% - Ênfase4 6" xfId="149"/>
    <cellStyle name="40% - Ênfase4 7" xfId="151"/>
    <cellStyle name="40% - Ênfase4 8" xfId="153"/>
    <cellStyle name="40% - Ênfase5 2" xfId="81"/>
    <cellStyle name="40% - Ênfase5 3" xfId="83"/>
    <cellStyle name="40% - Ênfase5 4" xfId="86"/>
    <cellStyle name="40% - Ênfase5 5" xfId="154"/>
    <cellStyle name="40% - Ênfase5 6" xfId="155"/>
    <cellStyle name="40% - Ênfase5 7" xfId="156"/>
    <cellStyle name="40% - Ênfase5 8" xfId="157"/>
    <cellStyle name="40% - Ênfase6 2" xfId="92"/>
    <cellStyle name="40% - Ênfase6 3" xfId="94"/>
    <cellStyle name="40% - Ênfase6 4" xfId="97"/>
    <cellStyle name="40% - Ênfase6 5" xfId="158"/>
    <cellStyle name="40% - Ênfase6 6" xfId="159"/>
    <cellStyle name="40% - Ênfase6 7" xfId="160"/>
    <cellStyle name="40% - Ênfase6 8" xfId="161"/>
    <cellStyle name="60% - Ênfase1 2" xfId="22"/>
    <cellStyle name="60% - Ênfase1 3" xfId="13"/>
    <cellStyle name="60% - Ênfase1 4" xfId="28"/>
    <cellStyle name="60% - Ênfase2 2" xfId="162"/>
    <cellStyle name="60% - Ênfase2 3" xfId="163"/>
    <cellStyle name="60% - Ênfase3 2" xfId="123"/>
    <cellStyle name="60% - Ênfase3 3" xfId="126"/>
    <cellStyle name="60% - Ênfase4 2" xfId="138"/>
    <cellStyle name="60% - Ênfase4 3" xfId="141"/>
    <cellStyle name="60% - Ênfase5 2" xfId="144"/>
    <cellStyle name="60% - Ênfase5 3" xfId="146"/>
    <cellStyle name="60% - Ênfase6 2" xfId="150"/>
    <cellStyle name="60% - Ênfase6 3" xfId="152"/>
    <cellStyle name="Ênfase1 2" xfId="164"/>
    <cellStyle name="Euro" xfId="165"/>
    <cellStyle name="Excel Built-in Explanatory Text" xfId="280"/>
    <cellStyle name="Hyperlink 3" xfId="166"/>
    <cellStyle name="Moeda" xfId="9" builtinId="4"/>
    <cellStyle name="Moeda 2" xfId="167"/>
    <cellStyle name="Moeda 2 2" xfId="168"/>
    <cellStyle name="Moeda 2 2 2" xfId="171"/>
    <cellStyle name="Moeda 2 2 2 2" xfId="173"/>
    <cellStyle name="Moeda 2 2 2 3" xfId="174"/>
    <cellStyle name="Moeda 2 2 3" xfId="175"/>
    <cellStyle name="Moeda 2 3" xfId="177"/>
    <cellStyle name="Moeda 2 4" xfId="179"/>
    <cellStyle name="Moeda 2 5" xfId="181"/>
    <cellStyle name="Moeda 2 5 2" xfId="183"/>
    <cellStyle name="Moeda 3" xfId="184"/>
    <cellStyle name="Moeda 3 2" xfId="185"/>
    <cellStyle name="Moeda 3 3" xfId="186"/>
    <cellStyle name="Moeda 4" xfId="17"/>
    <cellStyle name="Moeda 5" xfId="20"/>
    <cellStyle name="Moeda 6" xfId="35"/>
    <cellStyle name="Moeda 6 2" xfId="187"/>
    <cellStyle name="Moeda 6 3" xfId="188"/>
    <cellStyle name="Moeda 7" xfId="37"/>
    <cellStyle name="Neutro 2" xfId="190"/>
    <cellStyle name="Normal" xfId="0" builtinId="0"/>
    <cellStyle name="Normal 10" xfId="191"/>
    <cellStyle name="Normal 10 2" xfId="192"/>
    <cellStyle name="Normal 10 3" xfId="23"/>
    <cellStyle name="Normal 11" xfId="193"/>
    <cellStyle name="Normal 11 2" xfId="194"/>
    <cellStyle name="Normal 11 2 2" xfId="195"/>
    <cellStyle name="Normal 12" xfId="196"/>
    <cellStyle name="Normal 13" xfId="197"/>
    <cellStyle name="Normal 14" xfId="21"/>
    <cellStyle name="Normal 15" xfId="198"/>
    <cellStyle name="Normal 16" xfId="199"/>
    <cellStyle name="Normal 17" xfId="200"/>
    <cellStyle name="Normal 18" xfId="202"/>
    <cellStyle name="Normal 2" xfId="204"/>
    <cellStyle name="Normal 2 2" xfId="205"/>
    <cellStyle name="Normal 2 2 2" xfId="206"/>
    <cellStyle name="Normal 2 2 2 2" xfId="6"/>
    <cellStyle name="Normal 2 2 2 3" xfId="32"/>
    <cellStyle name="Normal 2 2 2 4" xfId="14"/>
    <cellStyle name="Normal 2 2 3" xfId="207"/>
    <cellStyle name="Normal 2 2 4" xfId="208"/>
    <cellStyle name="Normal 2 2 5" xfId="209"/>
    <cellStyle name="Normal 2 3" xfId="99"/>
    <cellStyle name="Normal 2 3 2" xfId="210"/>
    <cellStyle name="Normal 2 3 3" xfId="5"/>
    <cellStyle name="Normal 2 4" xfId="101"/>
    <cellStyle name="Normal 2 5" xfId="103"/>
    <cellStyle name="Normal 2 6" xfId="105"/>
    <cellStyle name="Normal 3" xfId="211"/>
    <cellStyle name="Normal 3 2" xfId="8"/>
    <cellStyle name="Normal 3 3" xfId="30"/>
    <cellStyle name="Normal 3 4" xfId="25"/>
    <cellStyle name="Normal 4" xfId="212"/>
    <cellStyle name="Normal 4 2" xfId="213"/>
    <cellStyle name="Normal 4 2 2" xfId="139"/>
    <cellStyle name="Normal 4 3" xfId="214"/>
    <cellStyle name="Normal 4 4" xfId="215"/>
    <cellStyle name="Normal 4 5" xfId="216"/>
    <cellStyle name="Normal 5" xfId="217"/>
    <cellStyle name="Normal 5 2" xfId="16"/>
    <cellStyle name="Normal 5 2 2" xfId="218"/>
    <cellStyle name="Normal 5 2 3" xfId="219"/>
    <cellStyle name="Normal 5 3" xfId="220"/>
    <cellStyle name="Normal 5 4" xfId="221"/>
    <cellStyle name="Normal 6" xfId="222"/>
    <cellStyle name="Normal 6 2" xfId="223"/>
    <cellStyle name="Normal 6 2 2" xfId="31"/>
    <cellStyle name="Normal 6 2 3" xfId="33"/>
    <cellStyle name="Normal 6 3" xfId="224"/>
    <cellStyle name="Normal 6 4" xfId="225"/>
    <cellStyle name="Normal 7" xfId="226"/>
    <cellStyle name="Normal 7 2" xfId="12"/>
    <cellStyle name="Normal 7 3" xfId="228"/>
    <cellStyle name="Normal 8" xfId="230"/>
    <cellStyle name="Normal 8 2" xfId="233"/>
    <cellStyle name="Normal 8 3" xfId="234"/>
    <cellStyle name="Normal 9" xfId="169"/>
    <cellStyle name="Normal 9 2" xfId="172"/>
    <cellStyle name="Normal 9 3" xfId="176"/>
    <cellStyle name="Nota 2" xfId="227"/>
    <cellStyle name="Nota 2 2" xfId="11"/>
    <cellStyle name="Nota 3" xfId="231"/>
    <cellStyle name="Nota 4" xfId="170"/>
    <cellStyle name="Nota 5" xfId="178"/>
    <cellStyle name="Nota 6" xfId="180"/>
    <cellStyle name="Nota 7" xfId="182"/>
    <cellStyle name="Nota 8" xfId="235"/>
    <cellStyle name="Porcentagem" xfId="4" builtinId="5"/>
    <cellStyle name="Porcentagem 2" xfId="237"/>
    <cellStyle name="Porcentagem 2 2" xfId="238"/>
    <cellStyle name="Porcentagem 2 2 2" xfId="189"/>
    <cellStyle name="Porcentagem 2 2 3" xfId="239"/>
    <cellStyle name="Porcentagem 2 3" xfId="240"/>
    <cellStyle name="Porcentagem 3" xfId="73"/>
    <cellStyle name="Porcentagem 3 2" xfId="241"/>
    <cellStyle name="Porcentagem 3 3" xfId="243"/>
    <cellStyle name="Porcentagem 4" xfId="75"/>
    <cellStyle name="Porcentagem 5" xfId="77"/>
    <cellStyle name="Separador de milhares 10" xfId="46"/>
    <cellStyle name="Separador de milhares 11" xfId="48"/>
    <cellStyle name="Separador de milhares 2" xfId="116"/>
    <cellStyle name="Separador de milhares 2 10" xfId="236"/>
    <cellStyle name="Separador de milhares 2 2" xfId="244"/>
    <cellStyle name="Separador de milhares 2 2 10" xfId="245"/>
    <cellStyle name="Separador de milhares 2 2 11" xfId="246"/>
    <cellStyle name="Separador de milhares 2 2 12" xfId="247"/>
    <cellStyle name="Separador de milhares 2 2 2" xfId="201"/>
    <cellStyle name="Separador de milhares 2 2 2 2" xfId="248"/>
    <cellStyle name="Separador de milhares 2 2 2 2 2" xfId="56"/>
    <cellStyle name="Separador de milhares 2 2 2 2 2 2" xfId="40"/>
    <cellStyle name="Separador de milhares 2 2 2 2 3" xfId="59"/>
    <cellStyle name="Separador de milhares 2 2 2 2 3 2" xfId="67"/>
    <cellStyle name="Separador de milhares 2 2 2 2 4" xfId="63"/>
    <cellStyle name="Separador de milhares 2 2 2 3" xfId="250"/>
    <cellStyle name="Separador de milhares 2 2 2 3 2" xfId="78"/>
    <cellStyle name="Separador de milhares 2 2 2 4" xfId="251"/>
    <cellStyle name="Separador de milhares 2 2 3" xfId="203"/>
    <cellStyle name="Separador de milhares 2 2 3 2" xfId="252"/>
    <cellStyle name="Separador de milhares 2 2 4" xfId="52"/>
    <cellStyle name="Separador de milhares 2 2 4 2" xfId="117"/>
    <cellStyle name="Separador de milhares 2 2 5" xfId="54"/>
    <cellStyle name="Separador de milhares 2 2 5 2" xfId="134"/>
    <cellStyle name="Separador de milhares 2 2 6" xfId="57"/>
    <cellStyle name="Separador de milhares 2 2 6 2" xfId="41"/>
    <cellStyle name="Separador de milhares 2 2 7" xfId="60"/>
    <cellStyle name="Separador de milhares 2 2 7 2" xfId="68"/>
    <cellStyle name="Separador de milhares 2 2 8" xfId="64"/>
    <cellStyle name="Separador de milhares 2 2 8 2" xfId="84"/>
    <cellStyle name="Separador de milhares 2 2 9" xfId="69"/>
    <cellStyle name="Separador de milhares 2 2 9 2" xfId="95"/>
    <cellStyle name="Separador de milhares 2 3" xfId="253"/>
    <cellStyle name="Separador de milhares 2 3 2" xfId="254"/>
    <cellStyle name="Separador de milhares 2 4" xfId="255"/>
    <cellStyle name="Separador de milhares 2 4 2" xfId="256"/>
    <cellStyle name="Separador de milhares 2 5" xfId="257"/>
    <cellStyle name="Separador de milhares 2 5 2" xfId="258"/>
    <cellStyle name="Separador de milhares 2 6" xfId="259"/>
    <cellStyle name="Separador de milhares 2 6 2" xfId="27"/>
    <cellStyle name="Separador de milhares 2 7" xfId="260"/>
    <cellStyle name="Separador de milhares 2 7 2" xfId="261"/>
    <cellStyle name="Separador de milhares 2 8" xfId="262"/>
    <cellStyle name="Separador de milhares 2 8 2" xfId="263"/>
    <cellStyle name="Separador de milhares 2 9" xfId="265"/>
    <cellStyle name="Separador de milhares 3" xfId="119"/>
    <cellStyle name="Separador de milhares 3 2" xfId="266"/>
    <cellStyle name="Separador de milhares 3 2 2" xfId="267"/>
    <cellStyle name="Separador de milhares 3 3" xfId="268"/>
    <cellStyle name="Separador de milhares 3 4" xfId="269"/>
    <cellStyle name="Separador de milhares 3 5" xfId="270"/>
    <cellStyle name="Separador de milhares 4" xfId="121"/>
    <cellStyle name="Separador de milhares 4 2" xfId="232"/>
    <cellStyle name="Separador de milhares 5" xfId="124"/>
    <cellStyle name="Separador de milhares 6" xfId="127"/>
    <cellStyle name="Separador de milhares 7" xfId="129"/>
    <cellStyle name="Separador de milhares 8" xfId="131"/>
    <cellStyle name="Separador de milhares 9" xfId="271"/>
    <cellStyle name="Texto Explicativo" xfId="15" builtinId="53"/>
    <cellStyle name="Título 1 1" xfId="249"/>
    <cellStyle name="Título 5" xfId="242"/>
    <cellStyle name="Vírgula" xfId="3" builtinId="3"/>
    <cellStyle name="Vírgula 2" xfId="272"/>
    <cellStyle name="Vírgula 2 2" xfId="273"/>
    <cellStyle name="Vírgula 2 3" xfId="264"/>
    <cellStyle name="Vírgula 3" xfId="274"/>
    <cellStyle name="Vírgula 4" xfId="275"/>
    <cellStyle name="Vírgula 4 2" xfId="276"/>
    <cellStyle name="Vírgula 5" xfId="278"/>
    <cellStyle name="Vírgula 5 2" xfId="279"/>
    <cellStyle name="Vírgula 6" xfId="277"/>
    <cellStyle name="Vírgula 7" xfId="7"/>
    <cellStyle name="Vírgula 8" xfId="10"/>
    <cellStyle name="Vírgula 9" xfId="229"/>
  </cellStyles>
  <dxfs count="3">
    <dxf>
      <fill>
        <patternFill patternType="solid">
          <bgColor rgb="FFFFC7CE"/>
        </patternFill>
      </fill>
    </dxf>
    <dxf>
      <font>
        <color rgb="FF9C6500"/>
      </font>
      <fill>
        <patternFill patternType="solid">
          <bgColor rgb="FFFFEB9C"/>
        </patternFill>
      </fill>
    </dxf>
    <dxf>
      <font>
        <color rgb="FF006100"/>
      </font>
      <fill>
        <patternFill patternType="solid">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8000"/>
      <rgbColor rgb="00000080"/>
      <rgbColor rgb="00E6E0EC"/>
      <rgbColor rgb="00800080"/>
      <rgbColor rgb="00008080"/>
      <rgbColor rgb="00C0C0C0"/>
      <rgbColor rgb="00CCC1DA"/>
      <rgbColor rgb="0095B3D7"/>
      <rgbColor rgb="00993366"/>
      <rgbColor rgb="00FFFFCC"/>
      <rgbColor rgb="00CCFFFF"/>
      <rgbColor rgb="00660066"/>
      <rgbColor rgb="00D99694"/>
      <rgbColor rgb="000066CC"/>
      <rgbColor rgb="00B9CDE5"/>
      <rgbColor rgb="00000080"/>
      <rgbColor rgb="00FF00FF"/>
      <rgbColor rgb="00FDEADA"/>
      <rgbColor rgb="0000FFFF"/>
      <rgbColor rgb="00800080"/>
      <rgbColor rgb="00800000"/>
      <rgbColor rgb="00008080"/>
      <rgbColor rgb="000000FF"/>
      <rgbColor rgb="0000CCFF"/>
      <rgbColor rgb="00DBEEF4"/>
      <rgbColor rgb="00EBF1DE"/>
      <rgbColor rgb="00FFEB9C"/>
      <rgbColor rgb="0099CCFF"/>
      <rgbColor rgb="00E6B9B8"/>
      <rgbColor rgb="00B3A2C7"/>
      <rgbColor rgb="00FAC090"/>
      <rgbColor rgb="003366FF"/>
      <rgbColor rgb="0093CDDD"/>
      <rgbColor rgb="00C3D69B"/>
      <rgbColor rgb="00FCD5B5"/>
      <rgbColor rgb="00F2DCDB"/>
      <rgbColor rgb="00FF6600"/>
      <rgbColor rgb="00D6DCE5"/>
      <rgbColor rgb="00B2B2B2"/>
      <rgbColor rgb="00003366"/>
      <rgbColor rgb="00B7DEE8"/>
      <rgbColor rgb="00003300"/>
      <rgbColor rgb="00333300"/>
      <rgbColor rgb="009C5700"/>
      <rgbColor rgb="00993366"/>
      <rgbColor rgb="00333399"/>
      <rgbColor rgb="001F497D"/>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19080</xdr:rowOff>
    </xdr:from>
    <xdr:to>
      <xdr:col>0</xdr:col>
      <xdr:colOff>904680</xdr:colOff>
      <xdr:row>1</xdr:row>
      <xdr:rowOff>407520</xdr:rowOff>
    </xdr:to>
    <xdr:pic>
      <xdr:nvPicPr>
        <xdr:cNvPr id="2" name="Picture 6"/>
        <xdr:cNvPicPr/>
      </xdr:nvPicPr>
      <xdr:blipFill>
        <a:blip xmlns:r="http://schemas.openxmlformats.org/officeDocument/2006/relationships" r:embed="rId1"/>
        <a:stretch>
          <a:fillRect/>
        </a:stretch>
      </xdr:blipFill>
      <xdr:spPr>
        <a:xfrm>
          <a:off x="0" y="19050"/>
          <a:ext cx="904240" cy="845185"/>
        </a:xfrm>
        <a:prstGeom prst="rect">
          <a:avLst/>
        </a:prstGeom>
        <a:ln w="9360">
          <a:noFill/>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8</xdr:col>
      <xdr:colOff>1464945</xdr:colOff>
      <xdr:row>1</xdr:row>
      <xdr:rowOff>26035</xdr:rowOff>
    </xdr:from>
    <xdr:ext cx="1129665" cy="1341120"/>
    <xdr:pic>
      <xdr:nvPicPr>
        <xdr:cNvPr id="2" name="Imagem 2"/>
        <xdr:cNvPicPr/>
      </xdr:nvPicPr>
      <xdr:blipFill>
        <a:blip xmlns:r="http://schemas.openxmlformats.org/officeDocument/2006/relationships" r:embed="rId1"/>
        <a:stretch>
          <a:fillRect/>
        </a:stretch>
      </xdr:blipFill>
      <xdr:spPr>
        <a:xfrm>
          <a:off x="12840335" y="187960"/>
          <a:ext cx="1129665" cy="1341120"/>
        </a:xfrm>
        <a:prstGeom prst="rect">
          <a:avLst/>
        </a:prstGeom>
        <a:ln>
          <a:noFill/>
        </a:ln>
      </xdr:spPr>
    </xdr:pic>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19080</xdr:rowOff>
    </xdr:from>
    <xdr:to>
      <xdr:col>0</xdr:col>
      <xdr:colOff>904320</xdr:colOff>
      <xdr:row>1</xdr:row>
      <xdr:rowOff>407160</xdr:rowOff>
    </xdr:to>
    <xdr:pic>
      <xdr:nvPicPr>
        <xdr:cNvPr id="2" name="Picture 6"/>
        <xdr:cNvPicPr/>
      </xdr:nvPicPr>
      <xdr:blipFill>
        <a:blip xmlns:r="http://schemas.openxmlformats.org/officeDocument/2006/relationships" r:embed="rId1"/>
        <a:stretch>
          <a:fillRect/>
        </a:stretch>
      </xdr:blipFill>
      <xdr:spPr>
        <a:xfrm>
          <a:off x="0" y="19050"/>
          <a:ext cx="904240" cy="845185"/>
        </a:xfrm>
        <a:prstGeom prst="rect">
          <a:avLst/>
        </a:prstGeom>
        <a:ln w="9360">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OS\emanuel.vieira\Documents\Emanuel\Emanuel\trabalhos\med%20pra&#231;a%20cel\modelo%20caixa\BM_caixav2_04a%20desbloquead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halita.pereira.GUARAPARI/Desktop/TIAGO/QUIOSQUES%20FEIRA%20DO%20PRODUTOR/QUIOSQUES%20DO%20PRODUTOR%20RURAL%20REV%2002%20-%20C&#243;p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çamento e Medição"/>
      <sheetName val="RESUMO"/>
      <sheetName val="PRICE"/>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sheetName val="Cronograma Fís-Financ"/>
      <sheetName val="Composições"/>
      <sheetName val="MEM.CAL"/>
    </sheetNames>
    <sheetDataSet>
      <sheetData sheetId="0">
        <row r="21">
          <cell r="C21" t="str">
            <v>SERVIÇOS PRELIMINARES</v>
          </cell>
        </row>
        <row r="24">
          <cell r="C24" t="str">
            <v>LOCAÇÃO</v>
          </cell>
        </row>
        <row r="26">
          <cell r="C26" t="str">
            <v>INSTALAÇÃO DO CANTEIRO DE OBRAS</v>
          </cell>
        </row>
        <row r="35">
          <cell r="C35" t="str">
            <v>MOVIMENTO DE TERRA</v>
          </cell>
        </row>
        <row r="43">
          <cell r="C43" t="str">
            <v>ESTRUTURAS</v>
          </cell>
        </row>
        <row r="52">
          <cell r="C52" t="str">
            <v>PAREDES E PAINÉIS</v>
          </cell>
        </row>
        <row r="57">
          <cell r="C57" t="str">
            <v>ESQUADRIAS METÁLICAS</v>
          </cell>
        </row>
        <row r="63">
          <cell r="C63" t="str">
            <v>VIDROS E ESPELHOS</v>
          </cell>
        </row>
        <row r="65">
          <cell r="C65" t="str">
            <v>COBERTURA</v>
          </cell>
        </row>
        <row r="74">
          <cell r="C74" t="str">
            <v>IMPERMEABILIZAÇÃO</v>
          </cell>
        </row>
        <row r="77">
          <cell r="C77" t="str">
            <v>TETOS E FORROS</v>
          </cell>
        </row>
        <row r="104">
          <cell r="C104" t="str">
            <v>INSTALAÇÕES HIDROSSANITÁRIAS</v>
          </cell>
        </row>
        <row r="130">
          <cell r="C130" t="str">
            <v>INSTALAÇÕES ELÉTRICAS</v>
          </cell>
        </row>
        <row r="195">
          <cell r="C195" t="str">
            <v>ADMINISTRAÇÃO LOCAL</v>
          </cell>
        </row>
      </sheetData>
      <sheetData sheetId="1"/>
      <sheetData sheetId="2"/>
      <sheetData sheetId="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XFD425"/>
  <sheetViews>
    <sheetView showZeros="0" view="pageBreakPreview" topLeftCell="A230" zoomScale="85" zoomScaleNormal="85" workbookViewId="0">
      <selection activeCell="D11" sqref="D11"/>
    </sheetView>
  </sheetViews>
  <sheetFormatPr defaultColWidth="9.140625" defaultRowHeight="12.75"/>
  <cols>
    <col min="1" max="1" width="15.42578125" style="462" customWidth="1"/>
    <col min="2" max="2" width="13" style="462" customWidth="1"/>
    <col min="3" max="3" width="13.5703125" style="462" customWidth="1"/>
    <col min="4" max="4" width="63" style="462" customWidth="1"/>
    <col min="5" max="5" width="15.28515625" style="463" customWidth="1"/>
    <col min="6" max="6" width="16.5703125" style="464" customWidth="1"/>
    <col min="7" max="7" width="18.28515625" style="464" customWidth="1"/>
    <col min="8" max="8" width="22" style="465" customWidth="1"/>
    <col min="9" max="9" width="9.140625" style="466"/>
    <col min="10" max="10" width="20.140625" style="465" customWidth="1"/>
    <col min="11" max="11" width="21.85546875" style="466" customWidth="1"/>
    <col min="12" max="12" width="10.5703125" style="466"/>
    <col min="13" max="13" width="9.5703125" style="466"/>
    <col min="14" max="1016" width="9.140625" style="466"/>
    <col min="1017" max="1024" width="11.5703125" customWidth="1"/>
  </cols>
  <sheetData>
    <row r="1" spans="1:1024" s="455" customFormat="1" ht="36" customHeight="1">
      <c r="A1" s="653" t="s">
        <v>0</v>
      </c>
      <c r="B1" s="653"/>
      <c r="C1" s="653"/>
      <c r="D1" s="653"/>
      <c r="E1" s="654" t="s">
        <v>1</v>
      </c>
      <c r="F1" s="654"/>
      <c r="G1" s="654"/>
      <c r="H1" s="654"/>
      <c r="J1" s="465"/>
      <c r="AMC1"/>
      <c r="AMD1"/>
      <c r="AME1"/>
      <c r="AMF1"/>
      <c r="AMG1"/>
      <c r="AMH1"/>
      <c r="AMI1"/>
      <c r="AMJ1"/>
    </row>
    <row r="2" spans="1:1024" s="455" customFormat="1" ht="36" customHeight="1">
      <c r="A2" s="655" t="s">
        <v>2</v>
      </c>
      <c r="B2" s="655"/>
      <c r="C2" s="655"/>
      <c r="D2" s="655"/>
      <c r="E2" s="656"/>
      <c r="F2" s="656"/>
      <c r="G2" s="656"/>
      <c r="H2" s="656"/>
      <c r="J2" s="465"/>
      <c r="AMC2"/>
      <c r="AMD2"/>
      <c r="AME2"/>
      <c r="AMF2"/>
      <c r="AMG2"/>
      <c r="AMH2"/>
      <c r="AMI2"/>
      <c r="AMJ2"/>
    </row>
    <row r="3" spans="1:1024" s="455" customFormat="1" ht="28.5" customHeight="1">
      <c r="A3" s="467" t="s">
        <v>3</v>
      </c>
      <c r="B3" s="657" t="s">
        <v>4</v>
      </c>
      <c r="C3" s="657"/>
      <c r="D3" s="657"/>
      <c r="E3" s="657"/>
      <c r="F3" s="658"/>
      <c r="G3" s="468" t="s">
        <v>5</v>
      </c>
      <c r="H3" s="469" t="s">
        <v>6</v>
      </c>
      <c r="J3" s="465"/>
      <c r="AMC3"/>
      <c r="AMD3"/>
      <c r="AME3"/>
      <c r="AMF3"/>
      <c r="AMG3"/>
      <c r="AMH3"/>
      <c r="AMI3"/>
      <c r="AMJ3"/>
    </row>
    <row r="4" spans="1:1024" s="455" customFormat="1" ht="28.5" customHeight="1">
      <c r="A4" s="470" t="s">
        <v>7</v>
      </c>
      <c r="B4" s="659" t="s">
        <v>8</v>
      </c>
      <c r="C4" s="659"/>
      <c r="D4" s="659"/>
      <c r="E4" s="659"/>
      <c r="F4" s="660"/>
      <c r="G4" s="471" t="s">
        <v>9</v>
      </c>
      <c r="H4" s="472">
        <v>44314</v>
      </c>
      <c r="J4" s="465"/>
      <c r="AMC4"/>
      <c r="AMD4"/>
      <c r="AME4"/>
      <c r="AMF4"/>
      <c r="AMG4"/>
      <c r="AMH4"/>
      <c r="AMI4"/>
      <c r="AMJ4"/>
    </row>
    <row r="5" spans="1:1024" s="455" customFormat="1" ht="28.5" customHeight="1">
      <c r="A5" s="473" t="s">
        <v>10</v>
      </c>
      <c r="B5" s="661" t="s">
        <v>11</v>
      </c>
      <c r="C5" s="661"/>
      <c r="D5" s="661"/>
      <c r="E5" s="661"/>
      <c r="F5" s="662"/>
      <c r="G5" s="474" t="s">
        <v>12</v>
      </c>
      <c r="H5" s="475">
        <v>0.2661</v>
      </c>
      <c r="J5" s="465"/>
      <c r="AMC5"/>
      <c r="AMD5"/>
      <c r="AME5"/>
      <c r="AMF5"/>
      <c r="AMG5"/>
      <c r="AMH5"/>
      <c r="AMI5"/>
      <c r="AMJ5"/>
    </row>
    <row r="6" spans="1:1024" s="455" customFormat="1" ht="15.95" customHeight="1">
      <c r="A6" s="663"/>
      <c r="B6" s="664"/>
      <c r="C6" s="664"/>
      <c r="D6" s="664"/>
      <c r="E6" s="664"/>
      <c r="F6" s="664"/>
      <c r="G6" s="665"/>
      <c r="H6" s="666"/>
      <c r="J6" s="465"/>
      <c r="AMC6"/>
      <c r="AMD6"/>
      <c r="AME6"/>
      <c r="AMF6"/>
      <c r="AMG6"/>
      <c r="AMH6"/>
      <c r="AMI6"/>
      <c r="AMJ6"/>
    </row>
    <row r="7" spans="1:1024" s="456" customFormat="1" ht="20.25" customHeight="1">
      <c r="A7" s="476" t="s">
        <v>13</v>
      </c>
      <c r="B7" s="477" t="s">
        <v>14</v>
      </c>
      <c r="C7" s="477" t="s">
        <v>15</v>
      </c>
      <c r="D7" s="478" t="s">
        <v>16</v>
      </c>
      <c r="E7" s="478" t="s">
        <v>17</v>
      </c>
      <c r="F7" s="479" t="s">
        <v>18</v>
      </c>
      <c r="G7" s="480" t="s">
        <v>19</v>
      </c>
      <c r="H7" s="481" t="s">
        <v>20</v>
      </c>
      <c r="J7" s="542"/>
      <c r="AMC7"/>
      <c r="AMD7"/>
      <c r="AME7"/>
      <c r="AMF7"/>
      <c r="AMG7"/>
      <c r="AMH7"/>
      <c r="AMI7"/>
      <c r="AMJ7"/>
    </row>
    <row r="8" spans="1:1024" s="457" customFormat="1" ht="20.25" customHeight="1">
      <c r="A8" s="482">
        <v>1</v>
      </c>
      <c r="B8" s="483"/>
      <c r="C8" s="483"/>
      <c r="D8" s="484" t="s">
        <v>21</v>
      </c>
      <c r="E8" s="485"/>
      <c r="F8" s="486"/>
      <c r="G8" s="487"/>
      <c r="H8" s="488"/>
      <c r="J8" s="543"/>
      <c r="AMC8" s="458"/>
      <c r="AMD8" s="458"/>
      <c r="AME8" s="458"/>
      <c r="AMF8" s="458"/>
      <c r="AMG8" s="458"/>
      <c r="AMH8" s="458"/>
      <c r="AMI8" s="458"/>
      <c r="AMJ8" s="458"/>
    </row>
    <row r="9" spans="1:1024" s="457" customFormat="1" ht="20.25" customHeight="1">
      <c r="A9" s="482" t="s">
        <v>22</v>
      </c>
      <c r="B9" s="483"/>
      <c r="C9" s="483"/>
      <c r="D9" s="489" t="s">
        <v>23</v>
      </c>
      <c r="E9" s="485"/>
      <c r="F9" s="490"/>
      <c r="G9" s="486"/>
      <c r="H9" s="488"/>
      <c r="J9" s="543" t="s">
        <v>24</v>
      </c>
      <c r="L9" s="457" t="s">
        <v>25</v>
      </c>
      <c r="AMC9" s="458"/>
      <c r="AMD9" s="458"/>
      <c r="AME9" s="458"/>
      <c r="AMF9" s="458"/>
      <c r="AMG9" s="458"/>
      <c r="AMH9" s="458"/>
      <c r="AMI9" s="458"/>
      <c r="AMJ9" s="458"/>
    </row>
    <row r="10" spans="1:1024" ht="30" customHeight="1">
      <c r="A10" s="491" t="s">
        <v>26</v>
      </c>
      <c r="B10" s="492">
        <v>10402</v>
      </c>
      <c r="C10" s="493" t="s">
        <v>27</v>
      </c>
      <c r="D10" s="494" t="s">
        <v>28</v>
      </c>
      <c r="E10" s="495" t="s">
        <v>29</v>
      </c>
      <c r="F10" s="496">
        <f>INFRA!C122</f>
        <v>3094.93</v>
      </c>
      <c r="G10" s="497">
        <f>L10</f>
        <v>4.1500000000000004</v>
      </c>
      <c r="H10" s="498">
        <f>IF(E10&lt;&gt;0,F10*G10,"")</f>
        <v>12843.959500000001</v>
      </c>
      <c r="J10" s="544">
        <v>3.28</v>
      </c>
      <c r="L10" s="466">
        <f>ROUND((J10*(1+$H$5)),2)</f>
        <v>4.1500000000000004</v>
      </c>
    </row>
    <row r="11" spans="1:1024" s="457" customFormat="1" ht="20.25" customHeight="1">
      <c r="A11" s="482">
        <v>2</v>
      </c>
      <c r="B11" s="483"/>
      <c r="C11" s="483"/>
      <c r="D11" s="489" t="s">
        <v>30</v>
      </c>
      <c r="E11" s="485"/>
      <c r="F11" s="490"/>
      <c r="G11" s="499"/>
      <c r="H11" s="488"/>
      <c r="J11" s="545"/>
      <c r="L11" s="546">
        <f t="shared" ref="L11:L77" si="0">ROUND((J11*(1+$H$5)),2)</f>
        <v>0</v>
      </c>
      <c r="AMC11" s="458"/>
      <c r="AMD11" s="458"/>
      <c r="AME11" s="458"/>
      <c r="AMF11" s="458"/>
      <c r="AMG11" s="458"/>
      <c r="AMH11" s="458"/>
      <c r="AMI11" s="458"/>
      <c r="AMJ11" s="458"/>
    </row>
    <row r="12" spans="1:1024" ht="30.75" customHeight="1">
      <c r="A12" s="491" t="s">
        <v>31</v>
      </c>
      <c r="B12" s="500">
        <v>10501</v>
      </c>
      <c r="C12" s="500" t="s">
        <v>27</v>
      </c>
      <c r="D12" s="501" t="s">
        <v>32</v>
      </c>
      <c r="E12" s="495" t="s">
        <v>29</v>
      </c>
      <c r="F12" s="496">
        <f>INFRA!C124</f>
        <v>1434.21</v>
      </c>
      <c r="G12" s="497">
        <f t="shared" ref="G12:G76" si="1">L12</f>
        <v>9.5500000000000007</v>
      </c>
      <c r="H12" s="498">
        <f>IF(E12&lt;&gt;0,F12*G12,"")</f>
        <v>13696.705500000002</v>
      </c>
      <c r="J12" s="544">
        <v>7.54</v>
      </c>
      <c r="L12" s="466">
        <f t="shared" si="0"/>
        <v>9.5500000000000007</v>
      </c>
    </row>
    <row r="13" spans="1:1024" s="457" customFormat="1" ht="20.25" customHeight="1">
      <c r="A13" s="482">
        <v>3</v>
      </c>
      <c r="B13" s="483"/>
      <c r="C13" s="483"/>
      <c r="D13" s="502" t="s">
        <v>33</v>
      </c>
      <c r="E13" s="485"/>
      <c r="F13" s="490"/>
      <c r="G13" s="499"/>
      <c r="H13" s="488"/>
      <c r="J13" s="545"/>
      <c r="L13" s="546">
        <f t="shared" si="0"/>
        <v>0</v>
      </c>
      <c r="AMC13" s="458"/>
      <c r="AMD13" s="458"/>
      <c r="AME13" s="458"/>
      <c r="AMF13" s="458"/>
      <c r="AMG13" s="458"/>
      <c r="AMH13" s="458"/>
      <c r="AMI13" s="458"/>
      <c r="AMJ13" s="458"/>
    </row>
    <row r="14" spans="1:1024" s="457" customFormat="1" ht="20.25" customHeight="1">
      <c r="A14" s="482" t="s">
        <v>34</v>
      </c>
      <c r="B14" s="483"/>
      <c r="C14" s="483"/>
      <c r="D14" s="502" t="s">
        <v>35</v>
      </c>
      <c r="E14" s="485"/>
      <c r="F14" s="490"/>
      <c r="G14" s="499"/>
      <c r="H14" s="488"/>
      <c r="J14" s="545"/>
      <c r="L14" s="546">
        <f t="shared" si="0"/>
        <v>0</v>
      </c>
      <c r="AMC14" s="458"/>
      <c r="AMD14" s="458"/>
      <c r="AME14" s="458"/>
      <c r="AMF14" s="458"/>
      <c r="AMG14" s="458"/>
      <c r="AMH14" s="458"/>
      <c r="AMI14" s="458"/>
      <c r="AMJ14" s="458"/>
    </row>
    <row r="15" spans="1:1024" ht="39.950000000000003" customHeight="1">
      <c r="A15" s="491" t="s">
        <v>36</v>
      </c>
      <c r="B15" s="500">
        <v>20305</v>
      </c>
      <c r="C15" s="500" t="s">
        <v>27</v>
      </c>
      <c r="D15" s="501" t="s">
        <v>37</v>
      </c>
      <c r="E15" s="495" t="s">
        <v>29</v>
      </c>
      <c r="F15" s="496">
        <f>2*4</f>
        <v>8</v>
      </c>
      <c r="G15" s="497">
        <f t="shared" si="1"/>
        <v>307.08999999999997</v>
      </c>
      <c r="H15" s="498">
        <f>IF(E15&lt;&gt;0,F15*G15,"")</f>
        <v>2456.7199999999998</v>
      </c>
      <c r="J15" s="544">
        <v>242.55</v>
      </c>
      <c r="L15" s="466">
        <f t="shared" si="0"/>
        <v>307.08999999999997</v>
      </c>
    </row>
    <row r="16" spans="1:1024" ht="87.75" customHeight="1">
      <c r="A16" s="491" t="s">
        <v>38</v>
      </c>
      <c r="B16" s="500">
        <v>20350</v>
      </c>
      <c r="C16" s="500" t="s">
        <v>27</v>
      </c>
      <c r="D16" s="501" t="s">
        <v>39</v>
      </c>
      <c r="E16" s="495" t="s">
        <v>40</v>
      </c>
      <c r="F16" s="496">
        <f>INFRA!B128</f>
        <v>53.66</v>
      </c>
      <c r="G16" s="497">
        <f t="shared" si="1"/>
        <v>205.75</v>
      </c>
      <c r="H16" s="498">
        <f>IF(E16&lt;&gt;0,F16*G16,"")</f>
        <v>11040.545</v>
      </c>
      <c r="J16" s="544">
        <v>162.51</v>
      </c>
      <c r="L16" s="466">
        <f t="shared" si="0"/>
        <v>205.75</v>
      </c>
    </row>
    <row r="17" spans="1:1024" s="457" customFormat="1" ht="57" customHeight="1">
      <c r="A17" s="482" t="s">
        <v>41</v>
      </c>
      <c r="B17" s="483"/>
      <c r="C17" s="483"/>
      <c r="D17" s="489" t="s">
        <v>42</v>
      </c>
      <c r="E17" s="485"/>
      <c r="F17" s="490"/>
      <c r="G17" s="499"/>
      <c r="H17" s="488"/>
      <c r="J17" s="545"/>
      <c r="L17" s="546">
        <f t="shared" si="0"/>
        <v>0</v>
      </c>
      <c r="AMC17" s="458"/>
      <c r="AMD17" s="458"/>
      <c r="AME17" s="458"/>
      <c r="AMF17" s="458"/>
      <c r="AMG17" s="458"/>
      <c r="AMH17" s="458"/>
      <c r="AMI17" s="458"/>
      <c r="AMJ17" s="458"/>
    </row>
    <row r="18" spans="1:1024" ht="72.75" customHeight="1">
      <c r="A18" s="491" t="s">
        <v>43</v>
      </c>
      <c r="B18" s="503">
        <v>20702</v>
      </c>
      <c r="C18" s="503" t="s">
        <v>27</v>
      </c>
      <c r="D18" s="504" t="s">
        <v>44</v>
      </c>
      <c r="E18" s="495" t="s">
        <v>29</v>
      </c>
      <c r="F18" s="496">
        <v>10.9</v>
      </c>
      <c r="G18" s="497">
        <f t="shared" si="1"/>
        <v>506.57</v>
      </c>
      <c r="H18" s="498">
        <f t="shared" ref="H18:H84" si="2">IF(E18&lt;&gt;0,F18*G18,"")</f>
        <v>5521.6130000000003</v>
      </c>
      <c r="J18" s="547">
        <v>400.1</v>
      </c>
      <c r="L18" s="466">
        <f t="shared" si="0"/>
        <v>506.57</v>
      </c>
    </row>
    <row r="19" spans="1:1024" ht="55.5" customHeight="1">
      <c r="A19" s="491" t="s">
        <v>45</v>
      </c>
      <c r="B19" s="500">
        <v>20810</v>
      </c>
      <c r="C19" s="500" t="s">
        <v>27</v>
      </c>
      <c r="D19" s="501" t="s">
        <v>46</v>
      </c>
      <c r="E19" s="495" t="s">
        <v>47</v>
      </c>
      <c r="F19" s="496">
        <v>1</v>
      </c>
      <c r="G19" s="497">
        <f t="shared" si="1"/>
        <v>1320.16</v>
      </c>
      <c r="H19" s="498">
        <f t="shared" si="2"/>
        <v>1320.16</v>
      </c>
      <c r="J19" s="544">
        <v>1042.7</v>
      </c>
      <c r="L19" s="466">
        <f t="shared" si="0"/>
        <v>1320.16</v>
      </c>
    </row>
    <row r="20" spans="1:1024" ht="81.75" customHeight="1">
      <c r="A20" s="491" t="s">
        <v>48</v>
      </c>
      <c r="B20" s="500">
        <v>20812</v>
      </c>
      <c r="C20" s="500" t="s">
        <v>27</v>
      </c>
      <c r="D20" s="501" t="s">
        <v>49</v>
      </c>
      <c r="E20" s="495" t="s">
        <v>40</v>
      </c>
      <c r="F20" s="496">
        <f>INFRA!A131</f>
        <v>5</v>
      </c>
      <c r="G20" s="497">
        <f t="shared" si="1"/>
        <v>31.59</v>
      </c>
      <c r="H20" s="498">
        <f t="shared" si="2"/>
        <v>157.94999999999999</v>
      </c>
      <c r="J20" s="544">
        <v>24.95</v>
      </c>
      <c r="L20" s="466">
        <f t="shared" si="0"/>
        <v>31.59</v>
      </c>
    </row>
    <row r="21" spans="1:1024" ht="75" customHeight="1">
      <c r="A21" s="491" t="s">
        <v>50</v>
      </c>
      <c r="B21" s="500">
        <v>20713</v>
      </c>
      <c r="C21" s="500" t="s">
        <v>27</v>
      </c>
      <c r="D21" s="505" t="s">
        <v>51</v>
      </c>
      <c r="E21" s="495" t="s">
        <v>40</v>
      </c>
      <c r="F21" s="496">
        <v>20</v>
      </c>
      <c r="G21" s="497">
        <f t="shared" si="1"/>
        <v>626.62</v>
      </c>
      <c r="H21" s="498">
        <f t="shared" si="2"/>
        <v>12532.4</v>
      </c>
      <c r="J21" s="544">
        <v>494.92</v>
      </c>
      <c r="L21" s="466">
        <f t="shared" si="0"/>
        <v>626.62</v>
      </c>
    </row>
    <row r="22" spans="1:1024" ht="75" customHeight="1">
      <c r="A22" s="491" t="s">
        <v>52</v>
      </c>
      <c r="B22" s="503">
        <v>20704</v>
      </c>
      <c r="C22" s="503" t="s">
        <v>27</v>
      </c>
      <c r="D22" s="504" t="s">
        <v>53</v>
      </c>
      <c r="E22" s="493" t="s">
        <v>29</v>
      </c>
      <c r="F22" s="506">
        <v>12</v>
      </c>
      <c r="G22" s="497">
        <f t="shared" ref="G22:G23" si="3">L22</f>
        <v>408.52</v>
      </c>
      <c r="H22" s="498">
        <f t="shared" ref="H22:H23" si="4">IF(E22&lt;&gt;0,F22*G22,"")</f>
        <v>4902.24</v>
      </c>
      <c r="J22" s="547">
        <v>322.66000000000003</v>
      </c>
      <c r="L22" s="466">
        <f t="shared" ref="L22:L23" si="5">ROUND((J22*(1+$H$5)),2)</f>
        <v>408.52</v>
      </c>
    </row>
    <row r="23" spans="1:1024" ht="75" customHeight="1">
      <c r="A23" s="491" t="s">
        <v>54</v>
      </c>
      <c r="B23" s="503">
        <v>20706</v>
      </c>
      <c r="C23" s="503" t="s">
        <v>27</v>
      </c>
      <c r="D23" s="504" t="s">
        <v>55</v>
      </c>
      <c r="E23" s="493" t="s">
        <v>47</v>
      </c>
      <c r="F23" s="506">
        <v>1</v>
      </c>
      <c r="G23" s="497">
        <f t="shared" si="3"/>
        <v>20293.87</v>
      </c>
      <c r="H23" s="498">
        <f t="shared" si="4"/>
        <v>20293.87</v>
      </c>
      <c r="J23" s="547">
        <v>16028.65</v>
      </c>
      <c r="L23" s="466">
        <f t="shared" si="5"/>
        <v>20293.87</v>
      </c>
    </row>
    <row r="24" spans="1:1024" ht="75" customHeight="1">
      <c r="A24" s="491" t="s">
        <v>56</v>
      </c>
      <c r="B24" s="503">
        <v>20714</v>
      </c>
      <c r="C24" s="503" t="s">
        <v>27</v>
      </c>
      <c r="D24" s="507" t="s">
        <v>57</v>
      </c>
      <c r="E24" s="493" t="s">
        <v>40</v>
      </c>
      <c r="F24" s="508">
        <v>25</v>
      </c>
      <c r="G24" s="497">
        <f t="shared" ref="G24" si="6">L24</f>
        <v>364.24</v>
      </c>
      <c r="H24" s="498">
        <f t="shared" ref="H24" si="7">IF(E24&lt;&gt;0,F24*G24,"")</f>
        <v>9106</v>
      </c>
      <c r="J24" s="547">
        <v>287.69</v>
      </c>
      <c r="L24" s="466">
        <f t="shared" ref="L24" si="8">ROUND((J24*(1+$H$5)),2)</f>
        <v>364.24</v>
      </c>
    </row>
    <row r="25" spans="1:1024" s="458" customFormat="1" ht="33" customHeight="1">
      <c r="A25" s="509">
        <v>4</v>
      </c>
      <c r="B25" s="510"/>
      <c r="C25" s="511"/>
      <c r="D25" s="512" t="s">
        <v>58</v>
      </c>
      <c r="E25" s="513"/>
      <c r="F25" s="514"/>
      <c r="G25" s="499"/>
      <c r="H25" s="515" t="str">
        <f t="shared" si="2"/>
        <v/>
      </c>
      <c r="I25" s="546"/>
      <c r="J25" s="548"/>
      <c r="K25" s="546"/>
      <c r="L25" s="546">
        <f t="shared" si="0"/>
        <v>0</v>
      </c>
      <c r="M25" s="546"/>
      <c r="N25" s="546"/>
      <c r="O25" s="546"/>
      <c r="P25" s="546"/>
      <c r="Q25" s="546"/>
      <c r="R25" s="546"/>
      <c r="S25" s="546"/>
      <c r="T25" s="546"/>
      <c r="U25" s="546"/>
      <c r="V25" s="546"/>
      <c r="W25" s="546"/>
      <c r="X25" s="546"/>
      <c r="Y25" s="546"/>
      <c r="Z25" s="546"/>
      <c r="AA25" s="546"/>
      <c r="AB25" s="546"/>
      <c r="AC25" s="546"/>
      <c r="AD25" s="546"/>
      <c r="AE25" s="546"/>
      <c r="AF25" s="546"/>
      <c r="AG25" s="546"/>
      <c r="AH25" s="546"/>
      <c r="AI25" s="546"/>
      <c r="AJ25" s="546"/>
      <c r="AK25" s="546"/>
      <c r="AL25" s="546"/>
      <c r="AM25" s="546"/>
      <c r="AN25" s="546"/>
      <c r="AO25" s="546"/>
      <c r="AP25" s="546"/>
      <c r="AQ25" s="546"/>
      <c r="AR25" s="546"/>
      <c r="AS25" s="546"/>
      <c r="AT25" s="546"/>
      <c r="AU25" s="546"/>
      <c r="AV25" s="546"/>
      <c r="AW25" s="546"/>
      <c r="AX25" s="546"/>
      <c r="AY25" s="546"/>
      <c r="AZ25" s="546"/>
      <c r="BA25" s="546"/>
      <c r="BB25" s="546"/>
      <c r="BC25" s="546"/>
      <c r="BD25" s="546"/>
      <c r="BE25" s="546"/>
      <c r="BF25" s="546"/>
      <c r="BG25" s="546"/>
      <c r="BH25" s="546"/>
      <c r="BI25" s="546"/>
      <c r="BJ25" s="546"/>
      <c r="BK25" s="546"/>
      <c r="BL25" s="546"/>
      <c r="BM25" s="546"/>
      <c r="BN25" s="546"/>
      <c r="BO25" s="546"/>
      <c r="BP25" s="546"/>
      <c r="BQ25" s="546"/>
      <c r="BR25" s="546"/>
      <c r="BS25" s="546"/>
      <c r="BT25" s="546"/>
      <c r="BU25" s="546"/>
      <c r="BV25" s="546"/>
      <c r="BW25" s="546"/>
      <c r="BX25" s="546"/>
      <c r="BY25" s="546"/>
      <c r="BZ25" s="546"/>
      <c r="CA25" s="546"/>
      <c r="CB25" s="546"/>
      <c r="CC25" s="546"/>
      <c r="CD25" s="546"/>
      <c r="CE25" s="546"/>
      <c r="CF25" s="546"/>
      <c r="CG25" s="546"/>
      <c r="CH25" s="546"/>
      <c r="CI25" s="546"/>
      <c r="CJ25" s="546"/>
      <c r="CK25" s="546"/>
      <c r="CL25" s="546"/>
      <c r="CM25" s="546"/>
      <c r="CN25" s="546"/>
      <c r="CO25" s="546"/>
      <c r="CP25" s="546"/>
      <c r="CQ25" s="546"/>
      <c r="CR25" s="546"/>
      <c r="CS25" s="546"/>
      <c r="CT25" s="546"/>
      <c r="CU25" s="546"/>
      <c r="CV25" s="546"/>
      <c r="CW25" s="546"/>
      <c r="CX25" s="546"/>
      <c r="CY25" s="546"/>
      <c r="CZ25" s="546"/>
      <c r="DA25" s="546"/>
      <c r="DB25" s="546"/>
      <c r="DC25" s="546"/>
      <c r="DD25" s="546"/>
      <c r="DE25" s="546"/>
      <c r="DF25" s="546"/>
      <c r="DG25" s="546"/>
      <c r="DH25" s="546"/>
      <c r="DI25" s="546"/>
      <c r="DJ25" s="546"/>
      <c r="DK25" s="546"/>
      <c r="DL25" s="546"/>
      <c r="DM25" s="546"/>
      <c r="DN25" s="546"/>
      <c r="DO25" s="546"/>
      <c r="DP25" s="546"/>
      <c r="DQ25" s="546"/>
      <c r="DR25" s="546"/>
      <c r="DS25" s="546"/>
      <c r="DT25" s="546"/>
      <c r="DU25" s="546"/>
      <c r="DV25" s="546"/>
      <c r="DW25" s="546"/>
      <c r="DX25" s="546"/>
      <c r="DY25" s="546"/>
      <c r="DZ25" s="546"/>
      <c r="EA25" s="546"/>
      <c r="EB25" s="546"/>
      <c r="EC25" s="546"/>
      <c r="ED25" s="546"/>
      <c r="EE25" s="546"/>
      <c r="EF25" s="546"/>
      <c r="EG25" s="546"/>
      <c r="EH25" s="546"/>
      <c r="EI25" s="546"/>
      <c r="EJ25" s="546"/>
      <c r="EK25" s="546"/>
      <c r="EL25" s="546"/>
      <c r="EM25" s="546"/>
      <c r="EN25" s="546"/>
      <c r="EO25" s="546"/>
      <c r="EP25" s="546"/>
      <c r="EQ25" s="546"/>
      <c r="ER25" s="546"/>
      <c r="ES25" s="546"/>
      <c r="ET25" s="546"/>
      <c r="EU25" s="546"/>
      <c r="EV25" s="546"/>
      <c r="EW25" s="546"/>
      <c r="EX25" s="546"/>
      <c r="EY25" s="546"/>
      <c r="EZ25" s="546"/>
      <c r="FA25" s="546"/>
      <c r="FB25" s="546"/>
      <c r="FC25" s="546"/>
      <c r="FD25" s="546"/>
      <c r="FE25" s="546"/>
      <c r="FF25" s="546"/>
      <c r="FG25" s="546"/>
      <c r="FH25" s="546"/>
      <c r="FI25" s="546"/>
      <c r="FJ25" s="546"/>
      <c r="FK25" s="546"/>
      <c r="FL25" s="546"/>
      <c r="FM25" s="546"/>
      <c r="FN25" s="546"/>
      <c r="FO25" s="546"/>
      <c r="FP25" s="546"/>
      <c r="FQ25" s="546"/>
      <c r="FR25" s="546"/>
      <c r="FS25" s="546"/>
      <c r="FT25" s="546"/>
      <c r="FU25" s="546"/>
      <c r="FV25" s="546"/>
      <c r="FW25" s="546"/>
      <c r="FX25" s="546"/>
      <c r="FY25" s="546"/>
      <c r="FZ25" s="546"/>
      <c r="GA25" s="546"/>
      <c r="GB25" s="546"/>
      <c r="GC25" s="546"/>
      <c r="GD25" s="546"/>
      <c r="GE25" s="546"/>
      <c r="GF25" s="546"/>
      <c r="GG25" s="546"/>
      <c r="GH25" s="546"/>
      <c r="GI25" s="546"/>
      <c r="GJ25" s="546"/>
      <c r="GK25" s="546"/>
      <c r="GL25" s="546"/>
      <c r="GM25" s="546"/>
      <c r="GN25" s="546"/>
      <c r="GO25" s="546"/>
      <c r="GP25" s="546"/>
      <c r="GQ25" s="546"/>
      <c r="GR25" s="546"/>
      <c r="GS25" s="546"/>
      <c r="GT25" s="546"/>
      <c r="GU25" s="546"/>
      <c r="GV25" s="546"/>
      <c r="GW25" s="546"/>
      <c r="GX25" s="546"/>
      <c r="GY25" s="546"/>
      <c r="GZ25" s="546"/>
      <c r="HA25" s="546"/>
      <c r="HB25" s="546"/>
      <c r="HC25" s="546"/>
      <c r="HD25" s="546"/>
      <c r="HE25" s="546"/>
      <c r="HF25" s="546"/>
      <c r="HG25" s="546"/>
      <c r="HH25" s="546"/>
      <c r="HI25" s="546"/>
      <c r="HJ25" s="546"/>
      <c r="HK25" s="546"/>
      <c r="HL25" s="546"/>
      <c r="HM25" s="546"/>
      <c r="HN25" s="546"/>
      <c r="HO25" s="546"/>
      <c r="HP25" s="546"/>
      <c r="HQ25" s="546"/>
      <c r="HR25" s="546"/>
      <c r="HS25" s="546"/>
      <c r="HT25" s="546"/>
      <c r="HU25" s="546"/>
      <c r="HV25" s="546"/>
      <c r="HW25" s="546"/>
      <c r="HX25" s="546"/>
      <c r="HY25" s="546"/>
      <c r="HZ25" s="546"/>
      <c r="IA25" s="546"/>
      <c r="IB25" s="546"/>
      <c r="IC25" s="546"/>
      <c r="ID25" s="546"/>
      <c r="IE25" s="546"/>
      <c r="IF25" s="546"/>
      <c r="IG25" s="546"/>
      <c r="IH25" s="546"/>
      <c r="II25" s="546"/>
      <c r="IJ25" s="546"/>
      <c r="IK25" s="546"/>
      <c r="IL25" s="546"/>
      <c r="IM25" s="546"/>
      <c r="IN25" s="546"/>
      <c r="IO25" s="546"/>
      <c r="IP25" s="546"/>
      <c r="IQ25" s="546"/>
      <c r="IR25" s="546"/>
      <c r="IS25" s="546"/>
      <c r="IT25" s="546"/>
      <c r="IU25" s="546"/>
      <c r="IV25" s="546"/>
      <c r="IW25" s="546"/>
      <c r="IX25" s="546"/>
      <c r="IY25" s="546"/>
      <c r="IZ25" s="546"/>
      <c r="JA25" s="546"/>
      <c r="JB25" s="546"/>
      <c r="JC25" s="546"/>
      <c r="JD25" s="546"/>
      <c r="JE25" s="546"/>
      <c r="JF25" s="546"/>
      <c r="JG25" s="546"/>
      <c r="JH25" s="546"/>
      <c r="JI25" s="546"/>
      <c r="JJ25" s="546"/>
      <c r="JK25" s="546"/>
      <c r="JL25" s="546"/>
      <c r="JM25" s="546"/>
      <c r="JN25" s="546"/>
      <c r="JO25" s="546"/>
      <c r="JP25" s="546"/>
      <c r="JQ25" s="546"/>
      <c r="JR25" s="546"/>
      <c r="JS25" s="546"/>
      <c r="JT25" s="546"/>
      <c r="JU25" s="546"/>
      <c r="JV25" s="546"/>
      <c r="JW25" s="546"/>
      <c r="JX25" s="546"/>
      <c r="JY25" s="546"/>
      <c r="JZ25" s="546"/>
      <c r="KA25" s="546"/>
      <c r="KB25" s="546"/>
      <c r="KC25" s="546"/>
      <c r="KD25" s="546"/>
      <c r="KE25" s="546"/>
      <c r="KF25" s="546"/>
      <c r="KG25" s="546"/>
      <c r="KH25" s="546"/>
      <c r="KI25" s="546"/>
      <c r="KJ25" s="546"/>
      <c r="KK25" s="546"/>
      <c r="KL25" s="546"/>
      <c r="KM25" s="546"/>
      <c r="KN25" s="546"/>
      <c r="KO25" s="546"/>
      <c r="KP25" s="546"/>
      <c r="KQ25" s="546"/>
      <c r="KR25" s="546"/>
      <c r="KS25" s="546"/>
      <c r="KT25" s="546"/>
      <c r="KU25" s="546"/>
      <c r="KV25" s="546"/>
      <c r="KW25" s="546"/>
      <c r="KX25" s="546"/>
      <c r="KY25" s="546"/>
      <c r="KZ25" s="546"/>
      <c r="LA25" s="546"/>
      <c r="LB25" s="546"/>
      <c r="LC25" s="546"/>
      <c r="LD25" s="546"/>
      <c r="LE25" s="546"/>
      <c r="LF25" s="546"/>
      <c r="LG25" s="546"/>
      <c r="LH25" s="546"/>
      <c r="LI25" s="546"/>
      <c r="LJ25" s="546"/>
      <c r="LK25" s="546"/>
      <c r="LL25" s="546"/>
      <c r="LM25" s="546"/>
      <c r="LN25" s="546"/>
      <c r="LO25" s="546"/>
      <c r="LP25" s="546"/>
      <c r="LQ25" s="546"/>
      <c r="LR25" s="546"/>
      <c r="LS25" s="546"/>
      <c r="LT25" s="546"/>
      <c r="LU25" s="546"/>
      <c r="LV25" s="546"/>
      <c r="LW25" s="546"/>
      <c r="LX25" s="546"/>
      <c r="LY25" s="546"/>
      <c r="LZ25" s="546"/>
      <c r="MA25" s="546"/>
      <c r="MB25" s="546"/>
      <c r="MC25" s="546"/>
      <c r="MD25" s="546"/>
      <c r="ME25" s="546"/>
      <c r="MF25" s="546"/>
      <c r="MG25" s="546"/>
      <c r="MH25" s="546"/>
      <c r="MI25" s="546"/>
      <c r="MJ25" s="546"/>
      <c r="MK25" s="546"/>
      <c r="ML25" s="546"/>
      <c r="MM25" s="546"/>
      <c r="MN25" s="546"/>
      <c r="MO25" s="546"/>
      <c r="MP25" s="546"/>
      <c r="MQ25" s="546"/>
      <c r="MR25" s="546"/>
      <c r="MS25" s="546"/>
      <c r="MT25" s="546"/>
      <c r="MU25" s="546"/>
      <c r="MV25" s="546"/>
      <c r="MW25" s="546"/>
      <c r="MX25" s="546"/>
      <c r="MY25" s="546"/>
      <c r="MZ25" s="546"/>
      <c r="NA25" s="546"/>
      <c r="NB25" s="546"/>
      <c r="NC25" s="546"/>
      <c r="ND25" s="546"/>
      <c r="NE25" s="546"/>
      <c r="NF25" s="546"/>
      <c r="NG25" s="546"/>
      <c r="NH25" s="546"/>
      <c r="NI25" s="546"/>
      <c r="NJ25" s="546"/>
      <c r="NK25" s="546"/>
      <c r="NL25" s="546"/>
      <c r="NM25" s="546"/>
      <c r="NN25" s="546"/>
      <c r="NO25" s="546"/>
      <c r="NP25" s="546"/>
      <c r="NQ25" s="546"/>
      <c r="NR25" s="546"/>
      <c r="NS25" s="546"/>
      <c r="NT25" s="546"/>
      <c r="NU25" s="546"/>
      <c r="NV25" s="546"/>
      <c r="NW25" s="546"/>
      <c r="NX25" s="546"/>
      <c r="NY25" s="546"/>
      <c r="NZ25" s="546"/>
      <c r="OA25" s="546"/>
      <c r="OB25" s="546"/>
      <c r="OC25" s="546"/>
      <c r="OD25" s="546"/>
      <c r="OE25" s="546"/>
      <c r="OF25" s="546"/>
      <c r="OG25" s="546"/>
      <c r="OH25" s="546"/>
      <c r="OI25" s="546"/>
      <c r="OJ25" s="546"/>
      <c r="OK25" s="546"/>
      <c r="OL25" s="546"/>
      <c r="OM25" s="546"/>
      <c r="ON25" s="546"/>
      <c r="OO25" s="546"/>
      <c r="OP25" s="546"/>
      <c r="OQ25" s="546"/>
      <c r="OR25" s="546"/>
      <c r="OS25" s="546"/>
      <c r="OT25" s="546"/>
      <c r="OU25" s="546"/>
      <c r="OV25" s="546"/>
      <c r="OW25" s="546"/>
      <c r="OX25" s="546"/>
      <c r="OY25" s="546"/>
      <c r="OZ25" s="546"/>
      <c r="PA25" s="546"/>
      <c r="PB25" s="546"/>
      <c r="PC25" s="546"/>
      <c r="PD25" s="546"/>
      <c r="PE25" s="546"/>
      <c r="PF25" s="546"/>
      <c r="PG25" s="546"/>
      <c r="PH25" s="546"/>
      <c r="PI25" s="546"/>
      <c r="PJ25" s="546"/>
      <c r="PK25" s="546"/>
      <c r="PL25" s="546"/>
      <c r="PM25" s="546"/>
      <c r="PN25" s="546"/>
      <c r="PO25" s="546"/>
      <c r="PP25" s="546"/>
      <c r="PQ25" s="546"/>
      <c r="PR25" s="546"/>
      <c r="PS25" s="546"/>
      <c r="PT25" s="546"/>
      <c r="PU25" s="546"/>
      <c r="PV25" s="546"/>
      <c r="PW25" s="546"/>
      <c r="PX25" s="546"/>
      <c r="PY25" s="546"/>
      <c r="PZ25" s="546"/>
      <c r="QA25" s="546"/>
      <c r="QB25" s="546"/>
      <c r="QC25" s="546"/>
      <c r="QD25" s="546"/>
      <c r="QE25" s="546"/>
      <c r="QF25" s="546"/>
      <c r="QG25" s="546"/>
      <c r="QH25" s="546"/>
      <c r="QI25" s="546"/>
      <c r="QJ25" s="546"/>
      <c r="QK25" s="546"/>
      <c r="QL25" s="546"/>
      <c r="QM25" s="546"/>
      <c r="QN25" s="546"/>
      <c r="QO25" s="546"/>
      <c r="QP25" s="546"/>
      <c r="QQ25" s="546"/>
      <c r="QR25" s="546"/>
      <c r="QS25" s="546"/>
      <c r="QT25" s="546"/>
      <c r="QU25" s="546"/>
      <c r="QV25" s="546"/>
      <c r="QW25" s="546"/>
      <c r="QX25" s="546"/>
      <c r="QY25" s="546"/>
      <c r="QZ25" s="546"/>
      <c r="RA25" s="546"/>
      <c r="RB25" s="546"/>
      <c r="RC25" s="546"/>
      <c r="RD25" s="546"/>
      <c r="RE25" s="546"/>
      <c r="RF25" s="546"/>
      <c r="RG25" s="546"/>
      <c r="RH25" s="546"/>
      <c r="RI25" s="546"/>
      <c r="RJ25" s="546"/>
      <c r="RK25" s="546"/>
      <c r="RL25" s="546"/>
      <c r="RM25" s="546"/>
      <c r="RN25" s="546"/>
      <c r="RO25" s="546"/>
      <c r="RP25" s="546"/>
      <c r="RQ25" s="546"/>
      <c r="RR25" s="546"/>
      <c r="RS25" s="546"/>
      <c r="RT25" s="546"/>
      <c r="RU25" s="546"/>
      <c r="RV25" s="546"/>
      <c r="RW25" s="546"/>
      <c r="RX25" s="546"/>
      <c r="RY25" s="546"/>
      <c r="RZ25" s="546"/>
      <c r="SA25" s="546"/>
      <c r="SB25" s="546"/>
      <c r="SC25" s="546"/>
      <c r="SD25" s="546"/>
      <c r="SE25" s="546"/>
      <c r="SF25" s="546"/>
      <c r="SG25" s="546"/>
      <c r="SH25" s="546"/>
      <c r="SI25" s="546"/>
      <c r="SJ25" s="546"/>
      <c r="SK25" s="546"/>
      <c r="SL25" s="546"/>
      <c r="SM25" s="546"/>
      <c r="SN25" s="546"/>
      <c r="SO25" s="546"/>
      <c r="SP25" s="546"/>
      <c r="SQ25" s="546"/>
      <c r="SR25" s="546"/>
      <c r="SS25" s="546"/>
      <c r="ST25" s="546"/>
      <c r="SU25" s="546"/>
      <c r="SV25" s="546"/>
      <c r="SW25" s="546"/>
      <c r="SX25" s="546"/>
      <c r="SY25" s="546"/>
      <c r="SZ25" s="546"/>
      <c r="TA25" s="546"/>
      <c r="TB25" s="546"/>
      <c r="TC25" s="546"/>
      <c r="TD25" s="546"/>
      <c r="TE25" s="546"/>
      <c r="TF25" s="546"/>
      <c r="TG25" s="546"/>
      <c r="TH25" s="546"/>
      <c r="TI25" s="546"/>
      <c r="TJ25" s="546"/>
      <c r="TK25" s="546"/>
      <c r="TL25" s="546"/>
      <c r="TM25" s="546"/>
      <c r="TN25" s="546"/>
      <c r="TO25" s="546"/>
      <c r="TP25" s="546"/>
      <c r="TQ25" s="546"/>
      <c r="TR25" s="546"/>
      <c r="TS25" s="546"/>
      <c r="TT25" s="546"/>
      <c r="TU25" s="546"/>
      <c r="TV25" s="546"/>
      <c r="TW25" s="546"/>
      <c r="TX25" s="546"/>
      <c r="TY25" s="546"/>
      <c r="TZ25" s="546"/>
      <c r="UA25" s="546"/>
      <c r="UB25" s="546"/>
      <c r="UC25" s="546"/>
      <c r="UD25" s="546"/>
      <c r="UE25" s="546"/>
      <c r="UF25" s="546"/>
      <c r="UG25" s="546"/>
      <c r="UH25" s="546"/>
      <c r="UI25" s="546"/>
      <c r="UJ25" s="546"/>
      <c r="UK25" s="546"/>
      <c r="UL25" s="546"/>
      <c r="UM25" s="546"/>
      <c r="UN25" s="546"/>
      <c r="UO25" s="546"/>
      <c r="UP25" s="546"/>
      <c r="UQ25" s="546"/>
      <c r="UR25" s="546"/>
      <c r="US25" s="546"/>
      <c r="UT25" s="546"/>
      <c r="UU25" s="546"/>
      <c r="UV25" s="546"/>
      <c r="UW25" s="546"/>
      <c r="UX25" s="546"/>
      <c r="UY25" s="546"/>
      <c r="UZ25" s="546"/>
      <c r="VA25" s="546"/>
      <c r="VB25" s="546"/>
      <c r="VC25" s="546"/>
      <c r="VD25" s="546"/>
      <c r="VE25" s="546"/>
      <c r="VF25" s="546"/>
      <c r="VG25" s="546"/>
      <c r="VH25" s="546"/>
      <c r="VI25" s="546"/>
      <c r="VJ25" s="546"/>
      <c r="VK25" s="546"/>
      <c r="VL25" s="546"/>
      <c r="VM25" s="546"/>
      <c r="VN25" s="546"/>
      <c r="VO25" s="546"/>
      <c r="VP25" s="546"/>
      <c r="VQ25" s="546"/>
      <c r="VR25" s="546"/>
      <c r="VS25" s="546"/>
      <c r="VT25" s="546"/>
      <c r="VU25" s="546"/>
      <c r="VV25" s="546"/>
      <c r="VW25" s="546"/>
      <c r="VX25" s="546"/>
      <c r="VY25" s="546"/>
      <c r="VZ25" s="546"/>
      <c r="WA25" s="546"/>
      <c r="WB25" s="546"/>
      <c r="WC25" s="546"/>
      <c r="WD25" s="546"/>
      <c r="WE25" s="546"/>
      <c r="WF25" s="546"/>
      <c r="WG25" s="546"/>
      <c r="WH25" s="546"/>
      <c r="WI25" s="546"/>
      <c r="WJ25" s="546"/>
      <c r="WK25" s="546"/>
      <c r="WL25" s="546"/>
      <c r="WM25" s="546"/>
      <c r="WN25" s="546"/>
      <c r="WO25" s="546"/>
      <c r="WP25" s="546"/>
      <c r="WQ25" s="546"/>
      <c r="WR25" s="546"/>
      <c r="WS25" s="546"/>
      <c r="WT25" s="546"/>
      <c r="WU25" s="546"/>
      <c r="WV25" s="546"/>
      <c r="WW25" s="546"/>
      <c r="WX25" s="546"/>
      <c r="WY25" s="546"/>
      <c r="WZ25" s="546"/>
      <c r="XA25" s="546"/>
      <c r="XB25" s="546"/>
      <c r="XC25" s="546"/>
      <c r="XD25" s="546"/>
      <c r="XE25" s="546"/>
      <c r="XF25" s="546"/>
      <c r="XG25" s="546"/>
      <c r="XH25" s="546"/>
      <c r="XI25" s="546"/>
      <c r="XJ25" s="546"/>
      <c r="XK25" s="546"/>
      <c r="XL25" s="546"/>
      <c r="XM25" s="546"/>
      <c r="XN25" s="546"/>
      <c r="XO25" s="546"/>
      <c r="XP25" s="546"/>
      <c r="XQ25" s="546"/>
      <c r="XR25" s="546"/>
      <c r="XS25" s="546"/>
      <c r="XT25" s="546"/>
      <c r="XU25" s="546"/>
      <c r="XV25" s="546"/>
      <c r="XW25" s="546"/>
      <c r="XX25" s="546"/>
      <c r="XY25" s="546"/>
      <c r="XZ25" s="546"/>
      <c r="YA25" s="546"/>
      <c r="YB25" s="546"/>
      <c r="YC25" s="546"/>
      <c r="YD25" s="546"/>
      <c r="YE25" s="546"/>
      <c r="YF25" s="546"/>
      <c r="YG25" s="546"/>
      <c r="YH25" s="546"/>
      <c r="YI25" s="546"/>
      <c r="YJ25" s="546"/>
      <c r="YK25" s="546"/>
      <c r="YL25" s="546"/>
      <c r="YM25" s="546"/>
      <c r="YN25" s="546"/>
      <c r="YO25" s="546"/>
      <c r="YP25" s="546"/>
      <c r="YQ25" s="546"/>
      <c r="YR25" s="546"/>
      <c r="YS25" s="546"/>
      <c r="YT25" s="546"/>
      <c r="YU25" s="546"/>
      <c r="YV25" s="546"/>
      <c r="YW25" s="546"/>
      <c r="YX25" s="546"/>
      <c r="YY25" s="546"/>
      <c r="YZ25" s="546"/>
      <c r="ZA25" s="546"/>
      <c r="ZB25" s="546"/>
      <c r="ZC25" s="546"/>
      <c r="ZD25" s="546"/>
      <c r="ZE25" s="546"/>
      <c r="ZF25" s="546"/>
      <c r="ZG25" s="546"/>
      <c r="ZH25" s="546"/>
      <c r="ZI25" s="546"/>
      <c r="ZJ25" s="546"/>
      <c r="ZK25" s="546"/>
      <c r="ZL25" s="546"/>
      <c r="ZM25" s="546"/>
      <c r="ZN25" s="546"/>
      <c r="ZO25" s="546"/>
      <c r="ZP25" s="546"/>
      <c r="ZQ25" s="546"/>
      <c r="ZR25" s="546"/>
      <c r="ZS25" s="546"/>
      <c r="ZT25" s="546"/>
      <c r="ZU25" s="546"/>
      <c r="ZV25" s="546"/>
      <c r="ZW25" s="546"/>
      <c r="ZX25" s="546"/>
      <c r="ZY25" s="546"/>
      <c r="ZZ25" s="546"/>
      <c r="AAA25" s="546"/>
      <c r="AAB25" s="546"/>
      <c r="AAC25" s="546"/>
      <c r="AAD25" s="546"/>
      <c r="AAE25" s="546"/>
      <c r="AAF25" s="546"/>
      <c r="AAG25" s="546"/>
      <c r="AAH25" s="546"/>
      <c r="AAI25" s="546"/>
      <c r="AAJ25" s="546"/>
      <c r="AAK25" s="546"/>
      <c r="AAL25" s="546"/>
      <c r="AAM25" s="546"/>
      <c r="AAN25" s="546"/>
      <c r="AAO25" s="546"/>
      <c r="AAP25" s="546"/>
      <c r="AAQ25" s="546"/>
      <c r="AAR25" s="546"/>
      <c r="AAS25" s="546"/>
      <c r="AAT25" s="546"/>
      <c r="AAU25" s="546"/>
      <c r="AAV25" s="546"/>
      <c r="AAW25" s="546"/>
      <c r="AAX25" s="546"/>
      <c r="AAY25" s="546"/>
      <c r="AAZ25" s="546"/>
      <c r="ABA25" s="546"/>
      <c r="ABB25" s="546"/>
      <c r="ABC25" s="546"/>
      <c r="ABD25" s="546"/>
      <c r="ABE25" s="546"/>
      <c r="ABF25" s="546"/>
      <c r="ABG25" s="546"/>
      <c r="ABH25" s="546"/>
      <c r="ABI25" s="546"/>
      <c r="ABJ25" s="546"/>
      <c r="ABK25" s="546"/>
      <c r="ABL25" s="546"/>
      <c r="ABM25" s="546"/>
      <c r="ABN25" s="546"/>
      <c r="ABO25" s="546"/>
      <c r="ABP25" s="546"/>
      <c r="ABQ25" s="546"/>
      <c r="ABR25" s="546"/>
      <c r="ABS25" s="546"/>
      <c r="ABT25" s="546"/>
      <c r="ABU25" s="546"/>
      <c r="ABV25" s="546"/>
      <c r="ABW25" s="546"/>
      <c r="ABX25" s="546"/>
      <c r="ABY25" s="546"/>
      <c r="ABZ25" s="546"/>
      <c r="ACA25" s="546"/>
      <c r="ACB25" s="546"/>
      <c r="ACC25" s="546"/>
      <c r="ACD25" s="546"/>
      <c r="ACE25" s="546"/>
      <c r="ACF25" s="546"/>
      <c r="ACG25" s="546"/>
      <c r="ACH25" s="546"/>
      <c r="ACI25" s="546"/>
      <c r="ACJ25" s="546"/>
      <c r="ACK25" s="546"/>
      <c r="ACL25" s="546"/>
      <c r="ACM25" s="546"/>
      <c r="ACN25" s="546"/>
      <c r="ACO25" s="546"/>
      <c r="ACP25" s="546"/>
      <c r="ACQ25" s="546"/>
      <c r="ACR25" s="546"/>
      <c r="ACS25" s="546"/>
      <c r="ACT25" s="546"/>
      <c r="ACU25" s="546"/>
      <c r="ACV25" s="546"/>
      <c r="ACW25" s="546"/>
      <c r="ACX25" s="546"/>
      <c r="ACY25" s="546"/>
      <c r="ACZ25" s="546"/>
      <c r="ADA25" s="546"/>
      <c r="ADB25" s="546"/>
      <c r="ADC25" s="546"/>
      <c r="ADD25" s="546"/>
      <c r="ADE25" s="546"/>
      <c r="ADF25" s="546"/>
      <c r="ADG25" s="546"/>
      <c r="ADH25" s="546"/>
      <c r="ADI25" s="546"/>
      <c r="ADJ25" s="546"/>
      <c r="ADK25" s="546"/>
      <c r="ADL25" s="546"/>
      <c r="ADM25" s="546"/>
      <c r="ADN25" s="546"/>
      <c r="ADO25" s="546"/>
      <c r="ADP25" s="546"/>
      <c r="ADQ25" s="546"/>
      <c r="ADR25" s="546"/>
      <c r="ADS25" s="546"/>
      <c r="ADT25" s="546"/>
      <c r="ADU25" s="546"/>
      <c r="ADV25" s="546"/>
      <c r="ADW25" s="546"/>
      <c r="ADX25" s="546"/>
      <c r="ADY25" s="546"/>
      <c r="ADZ25" s="546"/>
      <c r="AEA25" s="546"/>
      <c r="AEB25" s="546"/>
      <c r="AEC25" s="546"/>
      <c r="AED25" s="546"/>
      <c r="AEE25" s="546"/>
      <c r="AEF25" s="546"/>
      <c r="AEG25" s="546"/>
      <c r="AEH25" s="546"/>
      <c r="AEI25" s="546"/>
      <c r="AEJ25" s="546"/>
      <c r="AEK25" s="546"/>
      <c r="AEL25" s="546"/>
      <c r="AEM25" s="546"/>
      <c r="AEN25" s="546"/>
      <c r="AEO25" s="546"/>
      <c r="AEP25" s="546"/>
      <c r="AEQ25" s="546"/>
      <c r="AER25" s="546"/>
      <c r="AES25" s="546"/>
      <c r="AET25" s="546"/>
      <c r="AEU25" s="546"/>
      <c r="AEV25" s="546"/>
      <c r="AEW25" s="546"/>
      <c r="AEX25" s="546"/>
      <c r="AEY25" s="546"/>
      <c r="AEZ25" s="546"/>
      <c r="AFA25" s="546"/>
      <c r="AFB25" s="546"/>
      <c r="AFC25" s="546"/>
      <c r="AFD25" s="546"/>
      <c r="AFE25" s="546"/>
      <c r="AFF25" s="546"/>
      <c r="AFG25" s="546"/>
      <c r="AFH25" s="546"/>
      <c r="AFI25" s="546"/>
      <c r="AFJ25" s="546"/>
      <c r="AFK25" s="546"/>
      <c r="AFL25" s="546"/>
      <c r="AFM25" s="546"/>
      <c r="AFN25" s="546"/>
      <c r="AFO25" s="546"/>
      <c r="AFP25" s="546"/>
      <c r="AFQ25" s="546"/>
      <c r="AFR25" s="546"/>
      <c r="AFS25" s="546"/>
      <c r="AFT25" s="546"/>
      <c r="AFU25" s="546"/>
      <c r="AFV25" s="546"/>
      <c r="AFW25" s="546"/>
      <c r="AFX25" s="546"/>
      <c r="AFY25" s="546"/>
      <c r="AFZ25" s="546"/>
      <c r="AGA25" s="546"/>
      <c r="AGB25" s="546"/>
      <c r="AGC25" s="546"/>
      <c r="AGD25" s="546"/>
      <c r="AGE25" s="546"/>
      <c r="AGF25" s="546"/>
      <c r="AGG25" s="546"/>
      <c r="AGH25" s="546"/>
      <c r="AGI25" s="546"/>
      <c r="AGJ25" s="546"/>
      <c r="AGK25" s="546"/>
      <c r="AGL25" s="546"/>
      <c r="AGM25" s="546"/>
      <c r="AGN25" s="546"/>
      <c r="AGO25" s="546"/>
      <c r="AGP25" s="546"/>
      <c r="AGQ25" s="546"/>
      <c r="AGR25" s="546"/>
      <c r="AGS25" s="546"/>
      <c r="AGT25" s="546"/>
      <c r="AGU25" s="546"/>
      <c r="AGV25" s="546"/>
      <c r="AGW25" s="546"/>
      <c r="AGX25" s="546"/>
      <c r="AGY25" s="546"/>
      <c r="AGZ25" s="546"/>
      <c r="AHA25" s="546"/>
      <c r="AHB25" s="546"/>
      <c r="AHC25" s="546"/>
      <c r="AHD25" s="546"/>
      <c r="AHE25" s="546"/>
      <c r="AHF25" s="546"/>
      <c r="AHG25" s="546"/>
      <c r="AHH25" s="546"/>
      <c r="AHI25" s="546"/>
      <c r="AHJ25" s="546"/>
      <c r="AHK25" s="546"/>
      <c r="AHL25" s="546"/>
      <c r="AHM25" s="546"/>
      <c r="AHN25" s="546"/>
      <c r="AHO25" s="546"/>
      <c r="AHP25" s="546"/>
      <c r="AHQ25" s="546"/>
      <c r="AHR25" s="546"/>
      <c r="AHS25" s="546"/>
      <c r="AHT25" s="546"/>
      <c r="AHU25" s="546"/>
      <c r="AHV25" s="546"/>
      <c r="AHW25" s="546"/>
      <c r="AHX25" s="546"/>
      <c r="AHY25" s="546"/>
      <c r="AHZ25" s="546"/>
      <c r="AIA25" s="546"/>
      <c r="AIB25" s="546"/>
      <c r="AIC25" s="546"/>
      <c r="AID25" s="546"/>
      <c r="AIE25" s="546"/>
      <c r="AIF25" s="546"/>
      <c r="AIG25" s="546"/>
      <c r="AIH25" s="546"/>
      <c r="AII25" s="546"/>
      <c r="AIJ25" s="546"/>
      <c r="AIK25" s="546"/>
      <c r="AIL25" s="546"/>
      <c r="AIM25" s="546"/>
      <c r="AIN25" s="546"/>
      <c r="AIO25" s="546"/>
      <c r="AIP25" s="546"/>
      <c r="AIQ25" s="546"/>
      <c r="AIR25" s="546"/>
      <c r="AIS25" s="546"/>
      <c r="AIT25" s="546"/>
      <c r="AIU25" s="546"/>
      <c r="AIV25" s="546"/>
      <c r="AIW25" s="546"/>
      <c r="AIX25" s="546"/>
      <c r="AIY25" s="546"/>
      <c r="AIZ25" s="546"/>
      <c r="AJA25" s="546"/>
      <c r="AJB25" s="546"/>
      <c r="AJC25" s="546"/>
      <c r="AJD25" s="546"/>
      <c r="AJE25" s="546"/>
      <c r="AJF25" s="546"/>
      <c r="AJG25" s="546"/>
      <c r="AJH25" s="546"/>
      <c r="AJI25" s="546"/>
      <c r="AJJ25" s="546"/>
      <c r="AJK25" s="546"/>
      <c r="AJL25" s="546"/>
      <c r="AJM25" s="546"/>
      <c r="AJN25" s="546"/>
      <c r="AJO25" s="546"/>
      <c r="AJP25" s="546"/>
      <c r="AJQ25" s="546"/>
      <c r="AJR25" s="546"/>
      <c r="AJS25" s="546"/>
      <c r="AJT25" s="546"/>
      <c r="AJU25" s="546"/>
      <c r="AJV25" s="546"/>
      <c r="AJW25" s="546"/>
      <c r="AJX25" s="546"/>
      <c r="AJY25" s="546"/>
      <c r="AJZ25" s="546"/>
      <c r="AKA25" s="546"/>
      <c r="AKB25" s="546"/>
      <c r="AKC25" s="546"/>
      <c r="AKD25" s="546"/>
      <c r="AKE25" s="546"/>
      <c r="AKF25" s="546"/>
      <c r="AKG25" s="546"/>
      <c r="AKH25" s="546"/>
      <c r="AKI25" s="546"/>
      <c r="AKJ25" s="546"/>
      <c r="AKK25" s="546"/>
      <c r="AKL25" s="546"/>
      <c r="AKM25" s="546"/>
      <c r="AKN25" s="546"/>
      <c r="AKO25" s="546"/>
      <c r="AKP25" s="546"/>
      <c r="AKQ25" s="546"/>
      <c r="AKR25" s="546"/>
      <c r="AKS25" s="546"/>
      <c r="AKT25" s="546"/>
      <c r="AKU25" s="546"/>
      <c r="AKV25" s="546"/>
      <c r="AKW25" s="546"/>
      <c r="AKX25" s="546"/>
      <c r="AKY25" s="546"/>
      <c r="AKZ25" s="546"/>
      <c r="ALA25" s="546"/>
      <c r="ALB25" s="546"/>
      <c r="ALC25" s="546"/>
      <c r="ALD25" s="546"/>
      <c r="ALE25" s="546"/>
      <c r="ALF25" s="546"/>
      <c r="ALG25" s="546"/>
      <c r="ALH25" s="546"/>
      <c r="ALI25" s="546"/>
      <c r="ALJ25" s="546"/>
      <c r="ALK25" s="546"/>
      <c r="ALL25" s="546"/>
      <c r="ALM25" s="546"/>
      <c r="ALN25" s="546"/>
      <c r="ALO25" s="546"/>
      <c r="ALP25" s="546"/>
      <c r="ALQ25" s="546"/>
      <c r="ALR25" s="546"/>
      <c r="ALS25" s="546"/>
      <c r="ALT25" s="546"/>
      <c r="ALU25" s="546"/>
      <c r="ALV25" s="546"/>
      <c r="ALW25" s="546"/>
      <c r="ALX25" s="546"/>
      <c r="ALY25" s="546"/>
      <c r="ALZ25" s="546"/>
      <c r="AMA25" s="546"/>
      <c r="AMB25" s="546"/>
    </row>
    <row r="26" spans="1:1024" s="458" customFormat="1" ht="33" customHeight="1">
      <c r="A26" s="516" t="s">
        <v>59</v>
      </c>
      <c r="B26" s="510"/>
      <c r="C26" s="511"/>
      <c r="D26" s="512" t="s">
        <v>60</v>
      </c>
      <c r="E26" s="513"/>
      <c r="F26" s="514"/>
      <c r="G26" s="499"/>
      <c r="H26" s="515" t="str">
        <f t="shared" si="2"/>
        <v/>
      </c>
      <c r="I26" s="546"/>
      <c r="J26" s="548"/>
      <c r="K26" s="546"/>
      <c r="L26" s="546">
        <f t="shared" si="0"/>
        <v>0</v>
      </c>
      <c r="M26" s="546"/>
      <c r="N26" s="546"/>
      <c r="O26" s="546"/>
      <c r="P26" s="546"/>
      <c r="Q26" s="546"/>
      <c r="R26" s="546"/>
      <c r="S26" s="546"/>
      <c r="T26" s="546"/>
      <c r="U26" s="546"/>
      <c r="V26" s="546"/>
      <c r="W26" s="546"/>
      <c r="X26" s="546"/>
      <c r="Y26" s="546"/>
      <c r="Z26" s="546"/>
      <c r="AA26" s="546"/>
      <c r="AB26" s="546"/>
      <c r="AC26" s="546"/>
      <c r="AD26" s="546"/>
      <c r="AE26" s="546"/>
      <c r="AF26" s="546"/>
      <c r="AG26" s="546"/>
      <c r="AH26" s="546"/>
      <c r="AI26" s="546"/>
      <c r="AJ26" s="546"/>
      <c r="AK26" s="546"/>
      <c r="AL26" s="546"/>
      <c r="AM26" s="546"/>
      <c r="AN26" s="546"/>
      <c r="AO26" s="546"/>
      <c r="AP26" s="546"/>
      <c r="AQ26" s="546"/>
      <c r="AR26" s="546"/>
      <c r="AS26" s="546"/>
      <c r="AT26" s="546"/>
      <c r="AU26" s="546"/>
      <c r="AV26" s="546"/>
      <c r="AW26" s="546"/>
      <c r="AX26" s="546"/>
      <c r="AY26" s="546"/>
      <c r="AZ26" s="546"/>
      <c r="BA26" s="546"/>
      <c r="BB26" s="546"/>
      <c r="BC26" s="546"/>
      <c r="BD26" s="546"/>
      <c r="BE26" s="546"/>
      <c r="BF26" s="546"/>
      <c r="BG26" s="546"/>
      <c r="BH26" s="546"/>
      <c r="BI26" s="546"/>
      <c r="BJ26" s="546"/>
      <c r="BK26" s="546"/>
      <c r="BL26" s="546"/>
      <c r="BM26" s="546"/>
      <c r="BN26" s="546"/>
      <c r="BO26" s="546"/>
      <c r="BP26" s="546"/>
      <c r="BQ26" s="546"/>
      <c r="BR26" s="546"/>
      <c r="BS26" s="546"/>
      <c r="BT26" s="546"/>
      <c r="BU26" s="546"/>
      <c r="BV26" s="546"/>
      <c r="BW26" s="546"/>
      <c r="BX26" s="546"/>
      <c r="BY26" s="546"/>
      <c r="BZ26" s="546"/>
      <c r="CA26" s="546"/>
      <c r="CB26" s="546"/>
      <c r="CC26" s="546"/>
      <c r="CD26" s="546"/>
      <c r="CE26" s="546"/>
      <c r="CF26" s="546"/>
      <c r="CG26" s="546"/>
      <c r="CH26" s="546"/>
      <c r="CI26" s="546"/>
      <c r="CJ26" s="546"/>
      <c r="CK26" s="546"/>
      <c r="CL26" s="546"/>
      <c r="CM26" s="546"/>
      <c r="CN26" s="546"/>
      <c r="CO26" s="546"/>
      <c r="CP26" s="546"/>
      <c r="CQ26" s="546"/>
      <c r="CR26" s="546"/>
      <c r="CS26" s="546"/>
      <c r="CT26" s="546"/>
      <c r="CU26" s="546"/>
      <c r="CV26" s="546"/>
      <c r="CW26" s="546"/>
      <c r="CX26" s="546"/>
      <c r="CY26" s="546"/>
      <c r="CZ26" s="546"/>
      <c r="DA26" s="546"/>
      <c r="DB26" s="546"/>
      <c r="DC26" s="546"/>
      <c r="DD26" s="546"/>
      <c r="DE26" s="546"/>
      <c r="DF26" s="546"/>
      <c r="DG26" s="546"/>
      <c r="DH26" s="546"/>
      <c r="DI26" s="546"/>
      <c r="DJ26" s="546"/>
      <c r="DK26" s="546"/>
      <c r="DL26" s="546"/>
      <c r="DM26" s="546"/>
      <c r="DN26" s="546"/>
      <c r="DO26" s="546"/>
      <c r="DP26" s="546"/>
      <c r="DQ26" s="546"/>
      <c r="DR26" s="546"/>
      <c r="DS26" s="546"/>
      <c r="DT26" s="546"/>
      <c r="DU26" s="546"/>
      <c r="DV26" s="546"/>
      <c r="DW26" s="546"/>
      <c r="DX26" s="546"/>
      <c r="DY26" s="546"/>
      <c r="DZ26" s="546"/>
      <c r="EA26" s="546"/>
      <c r="EB26" s="546"/>
      <c r="EC26" s="546"/>
      <c r="ED26" s="546"/>
      <c r="EE26" s="546"/>
      <c r="EF26" s="546"/>
      <c r="EG26" s="546"/>
      <c r="EH26" s="546"/>
      <c r="EI26" s="546"/>
      <c r="EJ26" s="546"/>
      <c r="EK26" s="546"/>
      <c r="EL26" s="546"/>
      <c r="EM26" s="546"/>
      <c r="EN26" s="546"/>
      <c r="EO26" s="546"/>
      <c r="EP26" s="546"/>
      <c r="EQ26" s="546"/>
      <c r="ER26" s="546"/>
      <c r="ES26" s="546"/>
      <c r="ET26" s="546"/>
      <c r="EU26" s="546"/>
      <c r="EV26" s="546"/>
      <c r="EW26" s="546"/>
      <c r="EX26" s="546"/>
      <c r="EY26" s="546"/>
      <c r="EZ26" s="546"/>
      <c r="FA26" s="546"/>
      <c r="FB26" s="546"/>
      <c r="FC26" s="546"/>
      <c r="FD26" s="546"/>
      <c r="FE26" s="546"/>
      <c r="FF26" s="546"/>
      <c r="FG26" s="546"/>
      <c r="FH26" s="546"/>
      <c r="FI26" s="546"/>
      <c r="FJ26" s="546"/>
      <c r="FK26" s="546"/>
      <c r="FL26" s="546"/>
      <c r="FM26" s="546"/>
      <c r="FN26" s="546"/>
      <c r="FO26" s="546"/>
      <c r="FP26" s="546"/>
      <c r="FQ26" s="546"/>
      <c r="FR26" s="546"/>
      <c r="FS26" s="546"/>
      <c r="FT26" s="546"/>
      <c r="FU26" s="546"/>
      <c r="FV26" s="546"/>
      <c r="FW26" s="546"/>
      <c r="FX26" s="546"/>
      <c r="FY26" s="546"/>
      <c r="FZ26" s="546"/>
      <c r="GA26" s="546"/>
      <c r="GB26" s="546"/>
      <c r="GC26" s="546"/>
      <c r="GD26" s="546"/>
      <c r="GE26" s="546"/>
      <c r="GF26" s="546"/>
      <c r="GG26" s="546"/>
      <c r="GH26" s="546"/>
      <c r="GI26" s="546"/>
      <c r="GJ26" s="546"/>
      <c r="GK26" s="546"/>
      <c r="GL26" s="546"/>
      <c r="GM26" s="546"/>
      <c r="GN26" s="546"/>
      <c r="GO26" s="546"/>
      <c r="GP26" s="546"/>
      <c r="GQ26" s="546"/>
      <c r="GR26" s="546"/>
      <c r="GS26" s="546"/>
      <c r="GT26" s="546"/>
      <c r="GU26" s="546"/>
      <c r="GV26" s="546"/>
      <c r="GW26" s="546"/>
      <c r="GX26" s="546"/>
      <c r="GY26" s="546"/>
      <c r="GZ26" s="546"/>
      <c r="HA26" s="546"/>
      <c r="HB26" s="546"/>
      <c r="HC26" s="546"/>
      <c r="HD26" s="546"/>
      <c r="HE26" s="546"/>
      <c r="HF26" s="546"/>
      <c r="HG26" s="546"/>
      <c r="HH26" s="546"/>
      <c r="HI26" s="546"/>
      <c r="HJ26" s="546"/>
      <c r="HK26" s="546"/>
      <c r="HL26" s="546"/>
      <c r="HM26" s="546"/>
      <c r="HN26" s="546"/>
      <c r="HO26" s="546"/>
      <c r="HP26" s="546"/>
      <c r="HQ26" s="546"/>
      <c r="HR26" s="546"/>
      <c r="HS26" s="546"/>
      <c r="HT26" s="546"/>
      <c r="HU26" s="546"/>
      <c r="HV26" s="546"/>
      <c r="HW26" s="546"/>
      <c r="HX26" s="546"/>
      <c r="HY26" s="546"/>
      <c r="HZ26" s="546"/>
      <c r="IA26" s="546"/>
      <c r="IB26" s="546"/>
      <c r="IC26" s="546"/>
      <c r="ID26" s="546"/>
      <c r="IE26" s="546"/>
      <c r="IF26" s="546"/>
      <c r="IG26" s="546"/>
      <c r="IH26" s="546"/>
      <c r="II26" s="546"/>
      <c r="IJ26" s="546"/>
      <c r="IK26" s="546"/>
      <c r="IL26" s="546"/>
      <c r="IM26" s="546"/>
      <c r="IN26" s="546"/>
      <c r="IO26" s="546"/>
      <c r="IP26" s="546"/>
      <c r="IQ26" s="546"/>
      <c r="IR26" s="546"/>
      <c r="IS26" s="546"/>
      <c r="IT26" s="546"/>
      <c r="IU26" s="546"/>
      <c r="IV26" s="546"/>
      <c r="IW26" s="546"/>
      <c r="IX26" s="546"/>
      <c r="IY26" s="546"/>
      <c r="IZ26" s="546"/>
      <c r="JA26" s="546"/>
      <c r="JB26" s="546"/>
      <c r="JC26" s="546"/>
      <c r="JD26" s="546"/>
      <c r="JE26" s="546"/>
      <c r="JF26" s="546"/>
      <c r="JG26" s="546"/>
      <c r="JH26" s="546"/>
      <c r="JI26" s="546"/>
      <c r="JJ26" s="546"/>
      <c r="JK26" s="546"/>
      <c r="JL26" s="546"/>
      <c r="JM26" s="546"/>
      <c r="JN26" s="546"/>
      <c r="JO26" s="546"/>
      <c r="JP26" s="546"/>
      <c r="JQ26" s="546"/>
      <c r="JR26" s="546"/>
      <c r="JS26" s="546"/>
      <c r="JT26" s="546"/>
      <c r="JU26" s="546"/>
      <c r="JV26" s="546"/>
      <c r="JW26" s="546"/>
      <c r="JX26" s="546"/>
      <c r="JY26" s="546"/>
      <c r="JZ26" s="546"/>
      <c r="KA26" s="546"/>
      <c r="KB26" s="546"/>
      <c r="KC26" s="546"/>
      <c r="KD26" s="546"/>
      <c r="KE26" s="546"/>
      <c r="KF26" s="546"/>
      <c r="KG26" s="546"/>
      <c r="KH26" s="546"/>
      <c r="KI26" s="546"/>
      <c r="KJ26" s="546"/>
      <c r="KK26" s="546"/>
      <c r="KL26" s="546"/>
      <c r="KM26" s="546"/>
      <c r="KN26" s="546"/>
      <c r="KO26" s="546"/>
      <c r="KP26" s="546"/>
      <c r="KQ26" s="546"/>
      <c r="KR26" s="546"/>
      <c r="KS26" s="546"/>
      <c r="KT26" s="546"/>
      <c r="KU26" s="546"/>
      <c r="KV26" s="546"/>
      <c r="KW26" s="546"/>
      <c r="KX26" s="546"/>
      <c r="KY26" s="546"/>
      <c r="KZ26" s="546"/>
      <c r="LA26" s="546"/>
      <c r="LB26" s="546"/>
      <c r="LC26" s="546"/>
      <c r="LD26" s="546"/>
      <c r="LE26" s="546"/>
      <c r="LF26" s="546"/>
      <c r="LG26" s="546"/>
      <c r="LH26" s="546"/>
      <c r="LI26" s="546"/>
      <c r="LJ26" s="546"/>
      <c r="LK26" s="546"/>
      <c r="LL26" s="546"/>
      <c r="LM26" s="546"/>
      <c r="LN26" s="546"/>
      <c r="LO26" s="546"/>
      <c r="LP26" s="546"/>
      <c r="LQ26" s="546"/>
      <c r="LR26" s="546"/>
      <c r="LS26" s="546"/>
      <c r="LT26" s="546"/>
      <c r="LU26" s="546"/>
      <c r="LV26" s="546"/>
      <c r="LW26" s="546"/>
      <c r="LX26" s="546"/>
      <c r="LY26" s="546"/>
      <c r="LZ26" s="546"/>
      <c r="MA26" s="546"/>
      <c r="MB26" s="546"/>
      <c r="MC26" s="546"/>
      <c r="MD26" s="546"/>
      <c r="ME26" s="546"/>
      <c r="MF26" s="546"/>
      <c r="MG26" s="546"/>
      <c r="MH26" s="546"/>
      <c r="MI26" s="546"/>
      <c r="MJ26" s="546"/>
      <c r="MK26" s="546"/>
      <c r="ML26" s="546"/>
      <c r="MM26" s="546"/>
      <c r="MN26" s="546"/>
      <c r="MO26" s="546"/>
      <c r="MP26" s="546"/>
      <c r="MQ26" s="546"/>
      <c r="MR26" s="546"/>
      <c r="MS26" s="546"/>
      <c r="MT26" s="546"/>
      <c r="MU26" s="546"/>
      <c r="MV26" s="546"/>
      <c r="MW26" s="546"/>
      <c r="MX26" s="546"/>
      <c r="MY26" s="546"/>
      <c r="MZ26" s="546"/>
      <c r="NA26" s="546"/>
      <c r="NB26" s="546"/>
      <c r="NC26" s="546"/>
      <c r="ND26" s="546"/>
      <c r="NE26" s="546"/>
      <c r="NF26" s="546"/>
      <c r="NG26" s="546"/>
      <c r="NH26" s="546"/>
      <c r="NI26" s="546"/>
      <c r="NJ26" s="546"/>
      <c r="NK26" s="546"/>
      <c r="NL26" s="546"/>
      <c r="NM26" s="546"/>
      <c r="NN26" s="546"/>
      <c r="NO26" s="546"/>
      <c r="NP26" s="546"/>
      <c r="NQ26" s="546"/>
      <c r="NR26" s="546"/>
      <c r="NS26" s="546"/>
      <c r="NT26" s="546"/>
      <c r="NU26" s="546"/>
      <c r="NV26" s="546"/>
      <c r="NW26" s="546"/>
      <c r="NX26" s="546"/>
      <c r="NY26" s="546"/>
      <c r="NZ26" s="546"/>
      <c r="OA26" s="546"/>
      <c r="OB26" s="546"/>
      <c r="OC26" s="546"/>
      <c r="OD26" s="546"/>
      <c r="OE26" s="546"/>
      <c r="OF26" s="546"/>
      <c r="OG26" s="546"/>
      <c r="OH26" s="546"/>
      <c r="OI26" s="546"/>
      <c r="OJ26" s="546"/>
      <c r="OK26" s="546"/>
      <c r="OL26" s="546"/>
      <c r="OM26" s="546"/>
      <c r="ON26" s="546"/>
      <c r="OO26" s="546"/>
      <c r="OP26" s="546"/>
      <c r="OQ26" s="546"/>
      <c r="OR26" s="546"/>
      <c r="OS26" s="546"/>
      <c r="OT26" s="546"/>
      <c r="OU26" s="546"/>
      <c r="OV26" s="546"/>
      <c r="OW26" s="546"/>
      <c r="OX26" s="546"/>
      <c r="OY26" s="546"/>
      <c r="OZ26" s="546"/>
      <c r="PA26" s="546"/>
      <c r="PB26" s="546"/>
      <c r="PC26" s="546"/>
      <c r="PD26" s="546"/>
      <c r="PE26" s="546"/>
      <c r="PF26" s="546"/>
      <c r="PG26" s="546"/>
      <c r="PH26" s="546"/>
      <c r="PI26" s="546"/>
      <c r="PJ26" s="546"/>
      <c r="PK26" s="546"/>
      <c r="PL26" s="546"/>
      <c r="PM26" s="546"/>
      <c r="PN26" s="546"/>
      <c r="PO26" s="546"/>
      <c r="PP26" s="546"/>
      <c r="PQ26" s="546"/>
      <c r="PR26" s="546"/>
      <c r="PS26" s="546"/>
      <c r="PT26" s="546"/>
      <c r="PU26" s="546"/>
      <c r="PV26" s="546"/>
      <c r="PW26" s="546"/>
      <c r="PX26" s="546"/>
      <c r="PY26" s="546"/>
      <c r="PZ26" s="546"/>
      <c r="QA26" s="546"/>
      <c r="QB26" s="546"/>
      <c r="QC26" s="546"/>
      <c r="QD26" s="546"/>
      <c r="QE26" s="546"/>
      <c r="QF26" s="546"/>
      <c r="QG26" s="546"/>
      <c r="QH26" s="546"/>
      <c r="QI26" s="546"/>
      <c r="QJ26" s="546"/>
      <c r="QK26" s="546"/>
      <c r="QL26" s="546"/>
      <c r="QM26" s="546"/>
      <c r="QN26" s="546"/>
      <c r="QO26" s="546"/>
      <c r="QP26" s="546"/>
      <c r="QQ26" s="546"/>
      <c r="QR26" s="546"/>
      <c r="QS26" s="546"/>
      <c r="QT26" s="546"/>
      <c r="QU26" s="546"/>
      <c r="QV26" s="546"/>
      <c r="QW26" s="546"/>
      <c r="QX26" s="546"/>
      <c r="QY26" s="546"/>
      <c r="QZ26" s="546"/>
      <c r="RA26" s="546"/>
      <c r="RB26" s="546"/>
      <c r="RC26" s="546"/>
      <c r="RD26" s="546"/>
      <c r="RE26" s="546"/>
      <c r="RF26" s="546"/>
      <c r="RG26" s="546"/>
      <c r="RH26" s="546"/>
      <c r="RI26" s="546"/>
      <c r="RJ26" s="546"/>
      <c r="RK26" s="546"/>
      <c r="RL26" s="546"/>
      <c r="RM26" s="546"/>
      <c r="RN26" s="546"/>
      <c r="RO26" s="546"/>
      <c r="RP26" s="546"/>
      <c r="RQ26" s="546"/>
      <c r="RR26" s="546"/>
      <c r="RS26" s="546"/>
      <c r="RT26" s="546"/>
      <c r="RU26" s="546"/>
      <c r="RV26" s="546"/>
      <c r="RW26" s="546"/>
      <c r="RX26" s="546"/>
      <c r="RY26" s="546"/>
      <c r="RZ26" s="546"/>
      <c r="SA26" s="546"/>
      <c r="SB26" s="546"/>
      <c r="SC26" s="546"/>
      <c r="SD26" s="546"/>
      <c r="SE26" s="546"/>
      <c r="SF26" s="546"/>
      <c r="SG26" s="546"/>
      <c r="SH26" s="546"/>
      <c r="SI26" s="546"/>
      <c r="SJ26" s="546"/>
      <c r="SK26" s="546"/>
      <c r="SL26" s="546"/>
      <c r="SM26" s="546"/>
      <c r="SN26" s="546"/>
      <c r="SO26" s="546"/>
      <c r="SP26" s="546"/>
      <c r="SQ26" s="546"/>
      <c r="SR26" s="546"/>
      <c r="SS26" s="546"/>
      <c r="ST26" s="546"/>
      <c r="SU26" s="546"/>
      <c r="SV26" s="546"/>
      <c r="SW26" s="546"/>
      <c r="SX26" s="546"/>
      <c r="SY26" s="546"/>
      <c r="SZ26" s="546"/>
      <c r="TA26" s="546"/>
      <c r="TB26" s="546"/>
      <c r="TC26" s="546"/>
      <c r="TD26" s="546"/>
      <c r="TE26" s="546"/>
      <c r="TF26" s="546"/>
      <c r="TG26" s="546"/>
      <c r="TH26" s="546"/>
      <c r="TI26" s="546"/>
      <c r="TJ26" s="546"/>
      <c r="TK26" s="546"/>
      <c r="TL26" s="546"/>
      <c r="TM26" s="546"/>
      <c r="TN26" s="546"/>
      <c r="TO26" s="546"/>
      <c r="TP26" s="546"/>
      <c r="TQ26" s="546"/>
      <c r="TR26" s="546"/>
      <c r="TS26" s="546"/>
      <c r="TT26" s="546"/>
      <c r="TU26" s="546"/>
      <c r="TV26" s="546"/>
      <c r="TW26" s="546"/>
      <c r="TX26" s="546"/>
      <c r="TY26" s="546"/>
      <c r="TZ26" s="546"/>
      <c r="UA26" s="546"/>
      <c r="UB26" s="546"/>
      <c r="UC26" s="546"/>
      <c r="UD26" s="546"/>
      <c r="UE26" s="546"/>
      <c r="UF26" s="546"/>
      <c r="UG26" s="546"/>
      <c r="UH26" s="546"/>
      <c r="UI26" s="546"/>
      <c r="UJ26" s="546"/>
      <c r="UK26" s="546"/>
      <c r="UL26" s="546"/>
      <c r="UM26" s="546"/>
      <c r="UN26" s="546"/>
      <c r="UO26" s="546"/>
      <c r="UP26" s="546"/>
      <c r="UQ26" s="546"/>
      <c r="UR26" s="546"/>
      <c r="US26" s="546"/>
      <c r="UT26" s="546"/>
      <c r="UU26" s="546"/>
      <c r="UV26" s="546"/>
      <c r="UW26" s="546"/>
      <c r="UX26" s="546"/>
      <c r="UY26" s="546"/>
      <c r="UZ26" s="546"/>
      <c r="VA26" s="546"/>
      <c r="VB26" s="546"/>
      <c r="VC26" s="546"/>
      <c r="VD26" s="546"/>
      <c r="VE26" s="546"/>
      <c r="VF26" s="546"/>
      <c r="VG26" s="546"/>
      <c r="VH26" s="546"/>
      <c r="VI26" s="546"/>
      <c r="VJ26" s="546"/>
      <c r="VK26" s="546"/>
      <c r="VL26" s="546"/>
      <c r="VM26" s="546"/>
      <c r="VN26" s="546"/>
      <c r="VO26" s="546"/>
      <c r="VP26" s="546"/>
      <c r="VQ26" s="546"/>
      <c r="VR26" s="546"/>
      <c r="VS26" s="546"/>
      <c r="VT26" s="546"/>
      <c r="VU26" s="546"/>
      <c r="VV26" s="546"/>
      <c r="VW26" s="546"/>
      <c r="VX26" s="546"/>
      <c r="VY26" s="546"/>
      <c r="VZ26" s="546"/>
      <c r="WA26" s="546"/>
      <c r="WB26" s="546"/>
      <c r="WC26" s="546"/>
      <c r="WD26" s="546"/>
      <c r="WE26" s="546"/>
      <c r="WF26" s="546"/>
      <c r="WG26" s="546"/>
      <c r="WH26" s="546"/>
      <c r="WI26" s="546"/>
      <c r="WJ26" s="546"/>
      <c r="WK26" s="546"/>
      <c r="WL26" s="546"/>
      <c r="WM26" s="546"/>
      <c r="WN26" s="546"/>
      <c r="WO26" s="546"/>
      <c r="WP26" s="546"/>
      <c r="WQ26" s="546"/>
      <c r="WR26" s="546"/>
      <c r="WS26" s="546"/>
      <c r="WT26" s="546"/>
      <c r="WU26" s="546"/>
      <c r="WV26" s="546"/>
      <c r="WW26" s="546"/>
      <c r="WX26" s="546"/>
      <c r="WY26" s="546"/>
      <c r="WZ26" s="546"/>
      <c r="XA26" s="546"/>
      <c r="XB26" s="546"/>
      <c r="XC26" s="546"/>
      <c r="XD26" s="546"/>
      <c r="XE26" s="546"/>
      <c r="XF26" s="546"/>
      <c r="XG26" s="546"/>
      <c r="XH26" s="546"/>
      <c r="XI26" s="546"/>
      <c r="XJ26" s="546"/>
      <c r="XK26" s="546"/>
      <c r="XL26" s="546"/>
      <c r="XM26" s="546"/>
      <c r="XN26" s="546"/>
      <c r="XO26" s="546"/>
      <c r="XP26" s="546"/>
      <c r="XQ26" s="546"/>
      <c r="XR26" s="546"/>
      <c r="XS26" s="546"/>
      <c r="XT26" s="546"/>
      <c r="XU26" s="546"/>
      <c r="XV26" s="546"/>
      <c r="XW26" s="546"/>
      <c r="XX26" s="546"/>
      <c r="XY26" s="546"/>
      <c r="XZ26" s="546"/>
      <c r="YA26" s="546"/>
      <c r="YB26" s="546"/>
      <c r="YC26" s="546"/>
      <c r="YD26" s="546"/>
      <c r="YE26" s="546"/>
      <c r="YF26" s="546"/>
      <c r="YG26" s="546"/>
      <c r="YH26" s="546"/>
      <c r="YI26" s="546"/>
      <c r="YJ26" s="546"/>
      <c r="YK26" s="546"/>
      <c r="YL26" s="546"/>
      <c r="YM26" s="546"/>
      <c r="YN26" s="546"/>
      <c r="YO26" s="546"/>
      <c r="YP26" s="546"/>
      <c r="YQ26" s="546"/>
      <c r="YR26" s="546"/>
      <c r="YS26" s="546"/>
      <c r="YT26" s="546"/>
      <c r="YU26" s="546"/>
      <c r="YV26" s="546"/>
      <c r="YW26" s="546"/>
      <c r="YX26" s="546"/>
      <c r="YY26" s="546"/>
      <c r="YZ26" s="546"/>
      <c r="ZA26" s="546"/>
      <c r="ZB26" s="546"/>
      <c r="ZC26" s="546"/>
      <c r="ZD26" s="546"/>
      <c r="ZE26" s="546"/>
      <c r="ZF26" s="546"/>
      <c r="ZG26" s="546"/>
      <c r="ZH26" s="546"/>
      <c r="ZI26" s="546"/>
      <c r="ZJ26" s="546"/>
      <c r="ZK26" s="546"/>
      <c r="ZL26" s="546"/>
      <c r="ZM26" s="546"/>
      <c r="ZN26" s="546"/>
      <c r="ZO26" s="546"/>
      <c r="ZP26" s="546"/>
      <c r="ZQ26" s="546"/>
      <c r="ZR26" s="546"/>
      <c r="ZS26" s="546"/>
      <c r="ZT26" s="546"/>
      <c r="ZU26" s="546"/>
      <c r="ZV26" s="546"/>
      <c r="ZW26" s="546"/>
      <c r="ZX26" s="546"/>
      <c r="ZY26" s="546"/>
      <c r="ZZ26" s="546"/>
      <c r="AAA26" s="546"/>
      <c r="AAB26" s="546"/>
      <c r="AAC26" s="546"/>
      <c r="AAD26" s="546"/>
      <c r="AAE26" s="546"/>
      <c r="AAF26" s="546"/>
      <c r="AAG26" s="546"/>
      <c r="AAH26" s="546"/>
      <c r="AAI26" s="546"/>
      <c r="AAJ26" s="546"/>
      <c r="AAK26" s="546"/>
      <c r="AAL26" s="546"/>
      <c r="AAM26" s="546"/>
      <c r="AAN26" s="546"/>
      <c r="AAO26" s="546"/>
      <c r="AAP26" s="546"/>
      <c r="AAQ26" s="546"/>
      <c r="AAR26" s="546"/>
      <c r="AAS26" s="546"/>
      <c r="AAT26" s="546"/>
      <c r="AAU26" s="546"/>
      <c r="AAV26" s="546"/>
      <c r="AAW26" s="546"/>
      <c r="AAX26" s="546"/>
      <c r="AAY26" s="546"/>
      <c r="AAZ26" s="546"/>
      <c r="ABA26" s="546"/>
      <c r="ABB26" s="546"/>
      <c r="ABC26" s="546"/>
      <c r="ABD26" s="546"/>
      <c r="ABE26" s="546"/>
      <c r="ABF26" s="546"/>
      <c r="ABG26" s="546"/>
      <c r="ABH26" s="546"/>
      <c r="ABI26" s="546"/>
      <c r="ABJ26" s="546"/>
      <c r="ABK26" s="546"/>
      <c r="ABL26" s="546"/>
      <c r="ABM26" s="546"/>
      <c r="ABN26" s="546"/>
      <c r="ABO26" s="546"/>
      <c r="ABP26" s="546"/>
      <c r="ABQ26" s="546"/>
      <c r="ABR26" s="546"/>
      <c r="ABS26" s="546"/>
      <c r="ABT26" s="546"/>
      <c r="ABU26" s="546"/>
      <c r="ABV26" s="546"/>
      <c r="ABW26" s="546"/>
      <c r="ABX26" s="546"/>
      <c r="ABY26" s="546"/>
      <c r="ABZ26" s="546"/>
      <c r="ACA26" s="546"/>
      <c r="ACB26" s="546"/>
      <c r="ACC26" s="546"/>
      <c r="ACD26" s="546"/>
      <c r="ACE26" s="546"/>
      <c r="ACF26" s="546"/>
      <c r="ACG26" s="546"/>
      <c r="ACH26" s="546"/>
      <c r="ACI26" s="546"/>
      <c r="ACJ26" s="546"/>
      <c r="ACK26" s="546"/>
      <c r="ACL26" s="546"/>
      <c r="ACM26" s="546"/>
      <c r="ACN26" s="546"/>
      <c r="ACO26" s="546"/>
      <c r="ACP26" s="546"/>
      <c r="ACQ26" s="546"/>
      <c r="ACR26" s="546"/>
      <c r="ACS26" s="546"/>
      <c r="ACT26" s="546"/>
      <c r="ACU26" s="546"/>
      <c r="ACV26" s="546"/>
      <c r="ACW26" s="546"/>
      <c r="ACX26" s="546"/>
      <c r="ACY26" s="546"/>
      <c r="ACZ26" s="546"/>
      <c r="ADA26" s="546"/>
      <c r="ADB26" s="546"/>
      <c r="ADC26" s="546"/>
      <c r="ADD26" s="546"/>
      <c r="ADE26" s="546"/>
      <c r="ADF26" s="546"/>
      <c r="ADG26" s="546"/>
      <c r="ADH26" s="546"/>
      <c r="ADI26" s="546"/>
      <c r="ADJ26" s="546"/>
      <c r="ADK26" s="546"/>
      <c r="ADL26" s="546"/>
      <c r="ADM26" s="546"/>
      <c r="ADN26" s="546"/>
      <c r="ADO26" s="546"/>
      <c r="ADP26" s="546"/>
      <c r="ADQ26" s="546"/>
      <c r="ADR26" s="546"/>
      <c r="ADS26" s="546"/>
      <c r="ADT26" s="546"/>
      <c r="ADU26" s="546"/>
      <c r="ADV26" s="546"/>
      <c r="ADW26" s="546"/>
      <c r="ADX26" s="546"/>
      <c r="ADY26" s="546"/>
      <c r="ADZ26" s="546"/>
      <c r="AEA26" s="546"/>
      <c r="AEB26" s="546"/>
      <c r="AEC26" s="546"/>
      <c r="AED26" s="546"/>
      <c r="AEE26" s="546"/>
      <c r="AEF26" s="546"/>
      <c r="AEG26" s="546"/>
      <c r="AEH26" s="546"/>
      <c r="AEI26" s="546"/>
      <c r="AEJ26" s="546"/>
      <c r="AEK26" s="546"/>
      <c r="AEL26" s="546"/>
      <c r="AEM26" s="546"/>
      <c r="AEN26" s="546"/>
      <c r="AEO26" s="546"/>
      <c r="AEP26" s="546"/>
      <c r="AEQ26" s="546"/>
      <c r="AER26" s="546"/>
      <c r="AES26" s="546"/>
      <c r="AET26" s="546"/>
      <c r="AEU26" s="546"/>
      <c r="AEV26" s="546"/>
      <c r="AEW26" s="546"/>
      <c r="AEX26" s="546"/>
      <c r="AEY26" s="546"/>
      <c r="AEZ26" s="546"/>
      <c r="AFA26" s="546"/>
      <c r="AFB26" s="546"/>
      <c r="AFC26" s="546"/>
      <c r="AFD26" s="546"/>
      <c r="AFE26" s="546"/>
      <c r="AFF26" s="546"/>
      <c r="AFG26" s="546"/>
      <c r="AFH26" s="546"/>
      <c r="AFI26" s="546"/>
      <c r="AFJ26" s="546"/>
      <c r="AFK26" s="546"/>
      <c r="AFL26" s="546"/>
      <c r="AFM26" s="546"/>
      <c r="AFN26" s="546"/>
      <c r="AFO26" s="546"/>
      <c r="AFP26" s="546"/>
      <c r="AFQ26" s="546"/>
      <c r="AFR26" s="546"/>
      <c r="AFS26" s="546"/>
      <c r="AFT26" s="546"/>
      <c r="AFU26" s="546"/>
      <c r="AFV26" s="546"/>
      <c r="AFW26" s="546"/>
      <c r="AFX26" s="546"/>
      <c r="AFY26" s="546"/>
      <c r="AFZ26" s="546"/>
      <c r="AGA26" s="546"/>
      <c r="AGB26" s="546"/>
      <c r="AGC26" s="546"/>
      <c r="AGD26" s="546"/>
      <c r="AGE26" s="546"/>
      <c r="AGF26" s="546"/>
      <c r="AGG26" s="546"/>
      <c r="AGH26" s="546"/>
      <c r="AGI26" s="546"/>
      <c r="AGJ26" s="546"/>
      <c r="AGK26" s="546"/>
      <c r="AGL26" s="546"/>
      <c r="AGM26" s="546"/>
      <c r="AGN26" s="546"/>
      <c r="AGO26" s="546"/>
      <c r="AGP26" s="546"/>
      <c r="AGQ26" s="546"/>
      <c r="AGR26" s="546"/>
      <c r="AGS26" s="546"/>
      <c r="AGT26" s="546"/>
      <c r="AGU26" s="546"/>
      <c r="AGV26" s="546"/>
      <c r="AGW26" s="546"/>
      <c r="AGX26" s="546"/>
      <c r="AGY26" s="546"/>
      <c r="AGZ26" s="546"/>
      <c r="AHA26" s="546"/>
      <c r="AHB26" s="546"/>
      <c r="AHC26" s="546"/>
      <c r="AHD26" s="546"/>
      <c r="AHE26" s="546"/>
      <c r="AHF26" s="546"/>
      <c r="AHG26" s="546"/>
      <c r="AHH26" s="546"/>
      <c r="AHI26" s="546"/>
      <c r="AHJ26" s="546"/>
      <c r="AHK26" s="546"/>
      <c r="AHL26" s="546"/>
      <c r="AHM26" s="546"/>
      <c r="AHN26" s="546"/>
      <c r="AHO26" s="546"/>
      <c r="AHP26" s="546"/>
      <c r="AHQ26" s="546"/>
      <c r="AHR26" s="546"/>
      <c r="AHS26" s="546"/>
      <c r="AHT26" s="546"/>
      <c r="AHU26" s="546"/>
      <c r="AHV26" s="546"/>
      <c r="AHW26" s="546"/>
      <c r="AHX26" s="546"/>
      <c r="AHY26" s="546"/>
      <c r="AHZ26" s="546"/>
      <c r="AIA26" s="546"/>
      <c r="AIB26" s="546"/>
      <c r="AIC26" s="546"/>
      <c r="AID26" s="546"/>
      <c r="AIE26" s="546"/>
      <c r="AIF26" s="546"/>
      <c r="AIG26" s="546"/>
      <c r="AIH26" s="546"/>
      <c r="AII26" s="546"/>
      <c r="AIJ26" s="546"/>
      <c r="AIK26" s="546"/>
      <c r="AIL26" s="546"/>
      <c r="AIM26" s="546"/>
      <c r="AIN26" s="546"/>
      <c r="AIO26" s="546"/>
      <c r="AIP26" s="546"/>
      <c r="AIQ26" s="546"/>
      <c r="AIR26" s="546"/>
      <c r="AIS26" s="546"/>
      <c r="AIT26" s="546"/>
      <c r="AIU26" s="546"/>
      <c r="AIV26" s="546"/>
      <c r="AIW26" s="546"/>
      <c r="AIX26" s="546"/>
      <c r="AIY26" s="546"/>
      <c r="AIZ26" s="546"/>
      <c r="AJA26" s="546"/>
      <c r="AJB26" s="546"/>
      <c r="AJC26" s="546"/>
      <c r="AJD26" s="546"/>
      <c r="AJE26" s="546"/>
      <c r="AJF26" s="546"/>
      <c r="AJG26" s="546"/>
      <c r="AJH26" s="546"/>
      <c r="AJI26" s="546"/>
      <c r="AJJ26" s="546"/>
      <c r="AJK26" s="546"/>
      <c r="AJL26" s="546"/>
      <c r="AJM26" s="546"/>
      <c r="AJN26" s="546"/>
      <c r="AJO26" s="546"/>
      <c r="AJP26" s="546"/>
      <c r="AJQ26" s="546"/>
      <c r="AJR26" s="546"/>
      <c r="AJS26" s="546"/>
      <c r="AJT26" s="546"/>
      <c r="AJU26" s="546"/>
      <c r="AJV26" s="546"/>
      <c r="AJW26" s="546"/>
      <c r="AJX26" s="546"/>
      <c r="AJY26" s="546"/>
      <c r="AJZ26" s="546"/>
      <c r="AKA26" s="546"/>
      <c r="AKB26" s="546"/>
      <c r="AKC26" s="546"/>
      <c r="AKD26" s="546"/>
      <c r="AKE26" s="546"/>
      <c r="AKF26" s="546"/>
      <c r="AKG26" s="546"/>
      <c r="AKH26" s="546"/>
      <c r="AKI26" s="546"/>
      <c r="AKJ26" s="546"/>
      <c r="AKK26" s="546"/>
      <c r="AKL26" s="546"/>
      <c r="AKM26" s="546"/>
      <c r="AKN26" s="546"/>
      <c r="AKO26" s="546"/>
      <c r="AKP26" s="546"/>
      <c r="AKQ26" s="546"/>
      <c r="AKR26" s="546"/>
      <c r="AKS26" s="546"/>
      <c r="AKT26" s="546"/>
      <c r="AKU26" s="546"/>
      <c r="AKV26" s="546"/>
      <c r="AKW26" s="546"/>
      <c r="AKX26" s="546"/>
      <c r="AKY26" s="546"/>
      <c r="AKZ26" s="546"/>
      <c r="ALA26" s="546"/>
      <c r="ALB26" s="546"/>
      <c r="ALC26" s="546"/>
      <c r="ALD26" s="546"/>
      <c r="ALE26" s="546"/>
      <c r="ALF26" s="546"/>
      <c r="ALG26" s="546"/>
      <c r="ALH26" s="546"/>
      <c r="ALI26" s="546"/>
      <c r="ALJ26" s="546"/>
      <c r="ALK26" s="546"/>
      <c r="ALL26" s="546"/>
      <c r="ALM26" s="546"/>
      <c r="ALN26" s="546"/>
      <c r="ALO26" s="546"/>
      <c r="ALP26" s="546"/>
      <c r="ALQ26" s="546"/>
      <c r="ALR26" s="546"/>
      <c r="ALS26" s="546"/>
      <c r="ALT26" s="546"/>
      <c r="ALU26" s="546"/>
      <c r="ALV26" s="546"/>
      <c r="ALW26" s="546"/>
      <c r="ALX26" s="546"/>
      <c r="ALY26" s="546"/>
      <c r="ALZ26" s="546"/>
      <c r="AMA26" s="546"/>
      <c r="AMB26" s="546"/>
    </row>
    <row r="27" spans="1:1024" ht="45.95" customHeight="1">
      <c r="A27" s="517" t="s">
        <v>61</v>
      </c>
      <c r="B27" s="492" t="s">
        <v>62</v>
      </c>
      <c r="C27" s="493" t="s">
        <v>27</v>
      </c>
      <c r="D27" s="494" t="s">
        <v>63</v>
      </c>
      <c r="E27" s="493" t="s">
        <v>64</v>
      </c>
      <c r="F27" s="496">
        <f>INFRA!W52</f>
        <v>194.1198</v>
      </c>
      <c r="G27" s="497">
        <f t="shared" si="1"/>
        <v>53.99</v>
      </c>
      <c r="H27" s="498">
        <f t="shared" si="2"/>
        <v>10480.528002000001</v>
      </c>
      <c r="J27" s="547">
        <v>42.64</v>
      </c>
      <c r="L27" s="466">
        <f t="shared" si="0"/>
        <v>53.99</v>
      </c>
    </row>
    <row r="28" spans="1:1024" ht="36" customHeight="1">
      <c r="A28" s="517" t="s">
        <v>65</v>
      </c>
      <c r="B28" s="492" t="s">
        <v>66</v>
      </c>
      <c r="C28" s="495" t="s">
        <v>27</v>
      </c>
      <c r="D28" s="494" t="s">
        <v>67</v>
      </c>
      <c r="E28" s="495" t="s">
        <v>29</v>
      </c>
      <c r="F28" s="496">
        <f>INFRA!X97</f>
        <v>160.32599999999996</v>
      </c>
      <c r="G28" s="497">
        <f t="shared" si="1"/>
        <v>28.23</v>
      </c>
      <c r="H28" s="498">
        <f t="shared" si="2"/>
        <v>4526.0029799999993</v>
      </c>
      <c r="J28" s="544">
        <v>22.3</v>
      </c>
      <c r="L28" s="466">
        <f t="shared" si="0"/>
        <v>28.23</v>
      </c>
    </row>
    <row r="29" spans="1:1024" s="458" customFormat="1" ht="38.1" customHeight="1">
      <c r="A29" s="509" t="s">
        <v>68</v>
      </c>
      <c r="B29" s="516"/>
      <c r="C29" s="518"/>
      <c r="D29" s="512" t="s">
        <v>69</v>
      </c>
      <c r="E29" s="519"/>
      <c r="F29" s="520"/>
      <c r="G29" s="499"/>
      <c r="H29" s="521" t="str">
        <f t="shared" si="2"/>
        <v/>
      </c>
      <c r="I29" s="546"/>
      <c r="J29" s="549"/>
      <c r="K29" s="546"/>
      <c r="L29" s="546">
        <f t="shared" si="0"/>
        <v>0</v>
      </c>
      <c r="M29" s="546"/>
      <c r="N29" s="546"/>
      <c r="O29" s="546"/>
      <c r="P29" s="546"/>
      <c r="Q29" s="546"/>
      <c r="R29" s="546"/>
      <c r="S29" s="546"/>
      <c r="T29" s="546"/>
      <c r="U29" s="546"/>
      <c r="V29" s="546"/>
      <c r="W29" s="546"/>
      <c r="X29" s="546"/>
      <c r="Y29" s="546"/>
      <c r="Z29" s="546"/>
      <c r="AA29" s="546"/>
      <c r="AB29" s="546"/>
      <c r="AC29" s="546"/>
      <c r="AD29" s="546"/>
      <c r="AE29" s="546"/>
      <c r="AF29" s="546"/>
      <c r="AG29" s="546"/>
      <c r="AH29" s="546"/>
      <c r="AI29" s="546"/>
      <c r="AJ29" s="546"/>
      <c r="AK29" s="546"/>
      <c r="AL29" s="546"/>
      <c r="AM29" s="546"/>
      <c r="AN29" s="546"/>
      <c r="AO29" s="546"/>
      <c r="AP29" s="546"/>
      <c r="AQ29" s="546"/>
      <c r="AR29" s="546"/>
      <c r="AS29" s="546"/>
      <c r="AT29" s="546"/>
      <c r="AU29" s="546"/>
      <c r="AV29" s="546"/>
      <c r="AW29" s="546"/>
      <c r="AX29" s="546"/>
      <c r="AY29" s="546"/>
      <c r="AZ29" s="546"/>
      <c r="BA29" s="546"/>
      <c r="BB29" s="546"/>
      <c r="BC29" s="546"/>
      <c r="BD29" s="546"/>
      <c r="BE29" s="546"/>
      <c r="BF29" s="546"/>
      <c r="BG29" s="546"/>
      <c r="BH29" s="546"/>
      <c r="BI29" s="546"/>
      <c r="BJ29" s="546"/>
      <c r="BK29" s="546"/>
      <c r="BL29" s="546"/>
      <c r="BM29" s="546"/>
      <c r="BN29" s="546"/>
      <c r="BO29" s="546"/>
      <c r="BP29" s="546"/>
      <c r="BQ29" s="546"/>
      <c r="BR29" s="546"/>
      <c r="BS29" s="546"/>
      <c r="BT29" s="546"/>
      <c r="BU29" s="546"/>
      <c r="BV29" s="546"/>
      <c r="BW29" s="546"/>
      <c r="BX29" s="546"/>
      <c r="BY29" s="546"/>
      <c r="BZ29" s="546"/>
      <c r="CA29" s="546"/>
      <c r="CB29" s="546"/>
      <c r="CC29" s="546"/>
      <c r="CD29" s="546"/>
      <c r="CE29" s="546"/>
      <c r="CF29" s="546"/>
      <c r="CG29" s="546"/>
      <c r="CH29" s="546"/>
      <c r="CI29" s="546"/>
      <c r="CJ29" s="546"/>
      <c r="CK29" s="546"/>
      <c r="CL29" s="546"/>
      <c r="CM29" s="546"/>
      <c r="CN29" s="546"/>
      <c r="CO29" s="546"/>
      <c r="CP29" s="546"/>
      <c r="CQ29" s="546"/>
      <c r="CR29" s="546"/>
      <c r="CS29" s="546"/>
      <c r="CT29" s="546"/>
      <c r="CU29" s="546"/>
      <c r="CV29" s="546"/>
      <c r="CW29" s="546"/>
      <c r="CX29" s="546"/>
      <c r="CY29" s="546"/>
      <c r="CZ29" s="546"/>
      <c r="DA29" s="546"/>
      <c r="DB29" s="546"/>
      <c r="DC29" s="546"/>
      <c r="DD29" s="546"/>
      <c r="DE29" s="546"/>
      <c r="DF29" s="546"/>
      <c r="DG29" s="546"/>
      <c r="DH29" s="546"/>
      <c r="DI29" s="546"/>
      <c r="DJ29" s="546"/>
      <c r="DK29" s="546"/>
      <c r="DL29" s="546"/>
      <c r="DM29" s="546"/>
      <c r="DN29" s="546"/>
      <c r="DO29" s="546"/>
      <c r="DP29" s="546"/>
      <c r="DQ29" s="546"/>
      <c r="DR29" s="546"/>
      <c r="DS29" s="546"/>
      <c r="DT29" s="546"/>
      <c r="DU29" s="546"/>
      <c r="DV29" s="546"/>
      <c r="DW29" s="546"/>
      <c r="DX29" s="546"/>
      <c r="DY29" s="546"/>
      <c r="DZ29" s="546"/>
      <c r="EA29" s="546"/>
      <c r="EB29" s="546"/>
      <c r="EC29" s="546"/>
      <c r="ED29" s="546"/>
      <c r="EE29" s="546"/>
      <c r="EF29" s="546"/>
      <c r="EG29" s="546"/>
      <c r="EH29" s="546"/>
      <c r="EI29" s="546"/>
      <c r="EJ29" s="546"/>
      <c r="EK29" s="546"/>
      <c r="EL29" s="546"/>
      <c r="EM29" s="546"/>
      <c r="EN29" s="546"/>
      <c r="EO29" s="546"/>
      <c r="EP29" s="546"/>
      <c r="EQ29" s="546"/>
      <c r="ER29" s="546"/>
      <c r="ES29" s="546"/>
      <c r="ET29" s="546"/>
      <c r="EU29" s="546"/>
      <c r="EV29" s="546"/>
      <c r="EW29" s="546"/>
      <c r="EX29" s="546"/>
      <c r="EY29" s="546"/>
      <c r="EZ29" s="546"/>
      <c r="FA29" s="546"/>
      <c r="FB29" s="546"/>
      <c r="FC29" s="546"/>
      <c r="FD29" s="546"/>
      <c r="FE29" s="546"/>
      <c r="FF29" s="546"/>
      <c r="FG29" s="546"/>
      <c r="FH29" s="546"/>
      <c r="FI29" s="546"/>
      <c r="FJ29" s="546"/>
      <c r="FK29" s="546"/>
      <c r="FL29" s="546"/>
      <c r="FM29" s="546"/>
      <c r="FN29" s="546"/>
      <c r="FO29" s="546"/>
      <c r="FP29" s="546"/>
      <c r="FQ29" s="546"/>
      <c r="FR29" s="546"/>
      <c r="FS29" s="546"/>
      <c r="FT29" s="546"/>
      <c r="FU29" s="546"/>
      <c r="FV29" s="546"/>
      <c r="FW29" s="546"/>
      <c r="FX29" s="546"/>
      <c r="FY29" s="546"/>
      <c r="FZ29" s="546"/>
      <c r="GA29" s="546"/>
      <c r="GB29" s="546"/>
      <c r="GC29" s="546"/>
      <c r="GD29" s="546"/>
      <c r="GE29" s="546"/>
      <c r="GF29" s="546"/>
      <c r="GG29" s="546"/>
      <c r="GH29" s="546"/>
      <c r="GI29" s="546"/>
      <c r="GJ29" s="546"/>
      <c r="GK29" s="546"/>
      <c r="GL29" s="546"/>
      <c r="GM29" s="546"/>
      <c r="GN29" s="546"/>
      <c r="GO29" s="546"/>
      <c r="GP29" s="546"/>
      <c r="GQ29" s="546"/>
      <c r="GR29" s="546"/>
      <c r="GS29" s="546"/>
      <c r="GT29" s="546"/>
      <c r="GU29" s="546"/>
      <c r="GV29" s="546"/>
      <c r="GW29" s="546"/>
      <c r="GX29" s="546"/>
      <c r="GY29" s="546"/>
      <c r="GZ29" s="546"/>
      <c r="HA29" s="546"/>
      <c r="HB29" s="546"/>
      <c r="HC29" s="546"/>
      <c r="HD29" s="546"/>
      <c r="HE29" s="546"/>
      <c r="HF29" s="546"/>
      <c r="HG29" s="546"/>
      <c r="HH29" s="546"/>
      <c r="HI29" s="546"/>
      <c r="HJ29" s="546"/>
      <c r="HK29" s="546"/>
      <c r="HL29" s="546"/>
      <c r="HM29" s="546"/>
      <c r="HN29" s="546"/>
      <c r="HO29" s="546"/>
      <c r="HP29" s="546"/>
      <c r="HQ29" s="546"/>
      <c r="HR29" s="546"/>
      <c r="HS29" s="546"/>
      <c r="HT29" s="546"/>
      <c r="HU29" s="546"/>
      <c r="HV29" s="546"/>
      <c r="HW29" s="546"/>
      <c r="HX29" s="546"/>
      <c r="HY29" s="546"/>
      <c r="HZ29" s="546"/>
      <c r="IA29" s="546"/>
      <c r="IB29" s="546"/>
      <c r="IC29" s="546"/>
      <c r="ID29" s="546"/>
      <c r="IE29" s="546"/>
      <c r="IF29" s="546"/>
      <c r="IG29" s="546"/>
      <c r="IH29" s="546"/>
      <c r="II29" s="546"/>
      <c r="IJ29" s="546"/>
      <c r="IK29" s="546"/>
      <c r="IL29" s="546"/>
      <c r="IM29" s="546"/>
      <c r="IN29" s="546"/>
      <c r="IO29" s="546"/>
      <c r="IP29" s="546"/>
      <c r="IQ29" s="546"/>
      <c r="IR29" s="546"/>
      <c r="IS29" s="546"/>
      <c r="IT29" s="546"/>
      <c r="IU29" s="546"/>
      <c r="IV29" s="546"/>
      <c r="IW29" s="546"/>
      <c r="IX29" s="546"/>
      <c r="IY29" s="546"/>
      <c r="IZ29" s="546"/>
      <c r="JA29" s="546"/>
      <c r="JB29" s="546"/>
      <c r="JC29" s="546"/>
      <c r="JD29" s="546"/>
      <c r="JE29" s="546"/>
      <c r="JF29" s="546"/>
      <c r="JG29" s="546"/>
      <c r="JH29" s="546"/>
      <c r="JI29" s="546"/>
      <c r="JJ29" s="546"/>
      <c r="JK29" s="546"/>
      <c r="JL29" s="546"/>
      <c r="JM29" s="546"/>
      <c r="JN29" s="546"/>
      <c r="JO29" s="546"/>
      <c r="JP29" s="546"/>
      <c r="JQ29" s="546"/>
      <c r="JR29" s="546"/>
      <c r="JS29" s="546"/>
      <c r="JT29" s="546"/>
      <c r="JU29" s="546"/>
      <c r="JV29" s="546"/>
      <c r="JW29" s="546"/>
      <c r="JX29" s="546"/>
      <c r="JY29" s="546"/>
      <c r="JZ29" s="546"/>
      <c r="KA29" s="546"/>
      <c r="KB29" s="546"/>
      <c r="KC29" s="546"/>
      <c r="KD29" s="546"/>
      <c r="KE29" s="546"/>
      <c r="KF29" s="546"/>
      <c r="KG29" s="546"/>
      <c r="KH29" s="546"/>
      <c r="KI29" s="546"/>
      <c r="KJ29" s="546"/>
      <c r="KK29" s="546"/>
      <c r="KL29" s="546"/>
      <c r="KM29" s="546"/>
      <c r="KN29" s="546"/>
      <c r="KO29" s="546"/>
      <c r="KP29" s="546"/>
      <c r="KQ29" s="546"/>
      <c r="KR29" s="546"/>
      <c r="KS29" s="546"/>
      <c r="KT29" s="546"/>
      <c r="KU29" s="546"/>
      <c r="KV29" s="546"/>
      <c r="KW29" s="546"/>
      <c r="KX29" s="546"/>
      <c r="KY29" s="546"/>
      <c r="KZ29" s="546"/>
      <c r="LA29" s="546"/>
      <c r="LB29" s="546"/>
      <c r="LC29" s="546"/>
      <c r="LD29" s="546"/>
      <c r="LE29" s="546"/>
      <c r="LF29" s="546"/>
      <c r="LG29" s="546"/>
      <c r="LH29" s="546"/>
      <c r="LI29" s="546"/>
      <c r="LJ29" s="546"/>
      <c r="LK29" s="546"/>
      <c r="LL29" s="546"/>
      <c r="LM29" s="546"/>
      <c r="LN29" s="546"/>
      <c r="LO29" s="546"/>
      <c r="LP29" s="546"/>
      <c r="LQ29" s="546"/>
      <c r="LR29" s="546"/>
      <c r="LS29" s="546"/>
      <c r="LT29" s="546"/>
      <c r="LU29" s="546"/>
      <c r="LV29" s="546"/>
      <c r="LW29" s="546"/>
      <c r="LX29" s="546"/>
      <c r="LY29" s="546"/>
      <c r="LZ29" s="546"/>
      <c r="MA29" s="546"/>
      <c r="MB29" s="546"/>
      <c r="MC29" s="546"/>
      <c r="MD29" s="546"/>
      <c r="ME29" s="546"/>
      <c r="MF29" s="546"/>
      <c r="MG29" s="546"/>
      <c r="MH29" s="546"/>
      <c r="MI29" s="546"/>
      <c r="MJ29" s="546"/>
      <c r="MK29" s="546"/>
      <c r="ML29" s="546"/>
      <c r="MM29" s="546"/>
      <c r="MN29" s="546"/>
      <c r="MO29" s="546"/>
      <c r="MP29" s="546"/>
      <c r="MQ29" s="546"/>
      <c r="MR29" s="546"/>
      <c r="MS29" s="546"/>
      <c r="MT29" s="546"/>
      <c r="MU29" s="546"/>
      <c r="MV29" s="546"/>
      <c r="MW29" s="546"/>
      <c r="MX29" s="546"/>
      <c r="MY29" s="546"/>
      <c r="MZ29" s="546"/>
      <c r="NA29" s="546"/>
      <c r="NB29" s="546"/>
      <c r="NC29" s="546"/>
      <c r="ND29" s="546"/>
      <c r="NE29" s="546"/>
      <c r="NF29" s="546"/>
      <c r="NG29" s="546"/>
      <c r="NH29" s="546"/>
      <c r="NI29" s="546"/>
      <c r="NJ29" s="546"/>
      <c r="NK29" s="546"/>
      <c r="NL29" s="546"/>
      <c r="NM29" s="546"/>
      <c r="NN29" s="546"/>
      <c r="NO29" s="546"/>
      <c r="NP29" s="546"/>
      <c r="NQ29" s="546"/>
      <c r="NR29" s="546"/>
      <c r="NS29" s="546"/>
      <c r="NT29" s="546"/>
      <c r="NU29" s="546"/>
      <c r="NV29" s="546"/>
      <c r="NW29" s="546"/>
      <c r="NX29" s="546"/>
      <c r="NY29" s="546"/>
      <c r="NZ29" s="546"/>
      <c r="OA29" s="546"/>
      <c r="OB29" s="546"/>
      <c r="OC29" s="546"/>
      <c r="OD29" s="546"/>
      <c r="OE29" s="546"/>
      <c r="OF29" s="546"/>
      <c r="OG29" s="546"/>
      <c r="OH29" s="546"/>
      <c r="OI29" s="546"/>
      <c r="OJ29" s="546"/>
      <c r="OK29" s="546"/>
      <c r="OL29" s="546"/>
      <c r="OM29" s="546"/>
      <c r="ON29" s="546"/>
      <c r="OO29" s="546"/>
      <c r="OP29" s="546"/>
      <c r="OQ29" s="546"/>
      <c r="OR29" s="546"/>
      <c r="OS29" s="546"/>
      <c r="OT29" s="546"/>
      <c r="OU29" s="546"/>
      <c r="OV29" s="546"/>
      <c r="OW29" s="546"/>
      <c r="OX29" s="546"/>
      <c r="OY29" s="546"/>
      <c r="OZ29" s="546"/>
      <c r="PA29" s="546"/>
      <c r="PB29" s="546"/>
      <c r="PC29" s="546"/>
      <c r="PD29" s="546"/>
      <c r="PE29" s="546"/>
      <c r="PF29" s="546"/>
      <c r="PG29" s="546"/>
      <c r="PH29" s="546"/>
      <c r="PI29" s="546"/>
      <c r="PJ29" s="546"/>
      <c r="PK29" s="546"/>
      <c r="PL29" s="546"/>
      <c r="PM29" s="546"/>
      <c r="PN29" s="546"/>
      <c r="PO29" s="546"/>
      <c r="PP29" s="546"/>
      <c r="PQ29" s="546"/>
      <c r="PR29" s="546"/>
      <c r="PS29" s="546"/>
      <c r="PT29" s="546"/>
      <c r="PU29" s="546"/>
      <c r="PV29" s="546"/>
      <c r="PW29" s="546"/>
      <c r="PX29" s="546"/>
      <c r="PY29" s="546"/>
      <c r="PZ29" s="546"/>
      <c r="QA29" s="546"/>
      <c r="QB29" s="546"/>
      <c r="QC29" s="546"/>
      <c r="QD29" s="546"/>
      <c r="QE29" s="546"/>
      <c r="QF29" s="546"/>
      <c r="QG29" s="546"/>
      <c r="QH29" s="546"/>
      <c r="QI29" s="546"/>
      <c r="QJ29" s="546"/>
      <c r="QK29" s="546"/>
      <c r="QL29" s="546"/>
      <c r="QM29" s="546"/>
      <c r="QN29" s="546"/>
      <c r="QO29" s="546"/>
      <c r="QP29" s="546"/>
      <c r="QQ29" s="546"/>
      <c r="QR29" s="546"/>
      <c r="QS29" s="546"/>
      <c r="QT29" s="546"/>
      <c r="QU29" s="546"/>
      <c r="QV29" s="546"/>
      <c r="QW29" s="546"/>
      <c r="QX29" s="546"/>
      <c r="QY29" s="546"/>
      <c r="QZ29" s="546"/>
      <c r="RA29" s="546"/>
      <c r="RB29" s="546"/>
      <c r="RC29" s="546"/>
      <c r="RD29" s="546"/>
      <c r="RE29" s="546"/>
      <c r="RF29" s="546"/>
      <c r="RG29" s="546"/>
      <c r="RH29" s="546"/>
      <c r="RI29" s="546"/>
      <c r="RJ29" s="546"/>
      <c r="RK29" s="546"/>
      <c r="RL29" s="546"/>
      <c r="RM29" s="546"/>
      <c r="RN29" s="546"/>
      <c r="RO29" s="546"/>
      <c r="RP29" s="546"/>
      <c r="RQ29" s="546"/>
      <c r="RR29" s="546"/>
      <c r="RS29" s="546"/>
      <c r="RT29" s="546"/>
      <c r="RU29" s="546"/>
      <c r="RV29" s="546"/>
      <c r="RW29" s="546"/>
      <c r="RX29" s="546"/>
      <c r="RY29" s="546"/>
      <c r="RZ29" s="546"/>
      <c r="SA29" s="546"/>
      <c r="SB29" s="546"/>
      <c r="SC29" s="546"/>
      <c r="SD29" s="546"/>
      <c r="SE29" s="546"/>
      <c r="SF29" s="546"/>
      <c r="SG29" s="546"/>
      <c r="SH29" s="546"/>
      <c r="SI29" s="546"/>
      <c r="SJ29" s="546"/>
      <c r="SK29" s="546"/>
      <c r="SL29" s="546"/>
      <c r="SM29" s="546"/>
      <c r="SN29" s="546"/>
      <c r="SO29" s="546"/>
      <c r="SP29" s="546"/>
      <c r="SQ29" s="546"/>
      <c r="SR29" s="546"/>
      <c r="SS29" s="546"/>
      <c r="ST29" s="546"/>
      <c r="SU29" s="546"/>
      <c r="SV29" s="546"/>
      <c r="SW29" s="546"/>
      <c r="SX29" s="546"/>
      <c r="SY29" s="546"/>
      <c r="SZ29" s="546"/>
      <c r="TA29" s="546"/>
      <c r="TB29" s="546"/>
      <c r="TC29" s="546"/>
      <c r="TD29" s="546"/>
      <c r="TE29" s="546"/>
      <c r="TF29" s="546"/>
      <c r="TG29" s="546"/>
      <c r="TH29" s="546"/>
      <c r="TI29" s="546"/>
      <c r="TJ29" s="546"/>
      <c r="TK29" s="546"/>
      <c r="TL29" s="546"/>
      <c r="TM29" s="546"/>
      <c r="TN29" s="546"/>
      <c r="TO29" s="546"/>
      <c r="TP29" s="546"/>
      <c r="TQ29" s="546"/>
      <c r="TR29" s="546"/>
      <c r="TS29" s="546"/>
      <c r="TT29" s="546"/>
      <c r="TU29" s="546"/>
      <c r="TV29" s="546"/>
      <c r="TW29" s="546"/>
      <c r="TX29" s="546"/>
      <c r="TY29" s="546"/>
      <c r="TZ29" s="546"/>
      <c r="UA29" s="546"/>
      <c r="UB29" s="546"/>
      <c r="UC29" s="546"/>
      <c r="UD29" s="546"/>
      <c r="UE29" s="546"/>
      <c r="UF29" s="546"/>
      <c r="UG29" s="546"/>
      <c r="UH29" s="546"/>
      <c r="UI29" s="546"/>
      <c r="UJ29" s="546"/>
      <c r="UK29" s="546"/>
      <c r="UL29" s="546"/>
      <c r="UM29" s="546"/>
      <c r="UN29" s="546"/>
      <c r="UO29" s="546"/>
      <c r="UP29" s="546"/>
      <c r="UQ29" s="546"/>
      <c r="UR29" s="546"/>
      <c r="US29" s="546"/>
      <c r="UT29" s="546"/>
      <c r="UU29" s="546"/>
      <c r="UV29" s="546"/>
      <c r="UW29" s="546"/>
      <c r="UX29" s="546"/>
      <c r="UY29" s="546"/>
      <c r="UZ29" s="546"/>
      <c r="VA29" s="546"/>
      <c r="VB29" s="546"/>
      <c r="VC29" s="546"/>
      <c r="VD29" s="546"/>
      <c r="VE29" s="546"/>
      <c r="VF29" s="546"/>
      <c r="VG29" s="546"/>
      <c r="VH29" s="546"/>
      <c r="VI29" s="546"/>
      <c r="VJ29" s="546"/>
      <c r="VK29" s="546"/>
      <c r="VL29" s="546"/>
      <c r="VM29" s="546"/>
      <c r="VN29" s="546"/>
      <c r="VO29" s="546"/>
      <c r="VP29" s="546"/>
      <c r="VQ29" s="546"/>
      <c r="VR29" s="546"/>
      <c r="VS29" s="546"/>
      <c r="VT29" s="546"/>
      <c r="VU29" s="546"/>
      <c r="VV29" s="546"/>
      <c r="VW29" s="546"/>
      <c r="VX29" s="546"/>
      <c r="VY29" s="546"/>
      <c r="VZ29" s="546"/>
      <c r="WA29" s="546"/>
      <c r="WB29" s="546"/>
      <c r="WC29" s="546"/>
      <c r="WD29" s="546"/>
      <c r="WE29" s="546"/>
      <c r="WF29" s="546"/>
      <c r="WG29" s="546"/>
      <c r="WH29" s="546"/>
      <c r="WI29" s="546"/>
      <c r="WJ29" s="546"/>
      <c r="WK29" s="546"/>
      <c r="WL29" s="546"/>
      <c r="WM29" s="546"/>
      <c r="WN29" s="546"/>
      <c r="WO29" s="546"/>
      <c r="WP29" s="546"/>
      <c r="WQ29" s="546"/>
      <c r="WR29" s="546"/>
      <c r="WS29" s="546"/>
      <c r="WT29" s="546"/>
      <c r="WU29" s="546"/>
      <c r="WV29" s="546"/>
      <c r="WW29" s="546"/>
      <c r="WX29" s="546"/>
      <c r="WY29" s="546"/>
      <c r="WZ29" s="546"/>
      <c r="XA29" s="546"/>
      <c r="XB29" s="546"/>
      <c r="XC29" s="546"/>
      <c r="XD29" s="546"/>
      <c r="XE29" s="546"/>
      <c r="XF29" s="546"/>
      <c r="XG29" s="546"/>
      <c r="XH29" s="546"/>
      <c r="XI29" s="546"/>
      <c r="XJ29" s="546"/>
      <c r="XK29" s="546"/>
      <c r="XL29" s="546"/>
      <c r="XM29" s="546"/>
      <c r="XN29" s="546"/>
      <c r="XO29" s="546"/>
      <c r="XP29" s="546"/>
      <c r="XQ29" s="546"/>
      <c r="XR29" s="546"/>
      <c r="XS29" s="546"/>
      <c r="XT29" s="546"/>
      <c r="XU29" s="546"/>
      <c r="XV29" s="546"/>
      <c r="XW29" s="546"/>
      <c r="XX29" s="546"/>
      <c r="XY29" s="546"/>
      <c r="XZ29" s="546"/>
      <c r="YA29" s="546"/>
      <c r="YB29" s="546"/>
      <c r="YC29" s="546"/>
      <c r="YD29" s="546"/>
      <c r="YE29" s="546"/>
      <c r="YF29" s="546"/>
      <c r="YG29" s="546"/>
      <c r="YH29" s="546"/>
      <c r="YI29" s="546"/>
      <c r="YJ29" s="546"/>
      <c r="YK29" s="546"/>
      <c r="YL29" s="546"/>
      <c r="YM29" s="546"/>
      <c r="YN29" s="546"/>
      <c r="YO29" s="546"/>
      <c r="YP29" s="546"/>
      <c r="YQ29" s="546"/>
      <c r="YR29" s="546"/>
      <c r="YS29" s="546"/>
      <c r="YT29" s="546"/>
      <c r="YU29" s="546"/>
      <c r="YV29" s="546"/>
      <c r="YW29" s="546"/>
      <c r="YX29" s="546"/>
      <c r="YY29" s="546"/>
      <c r="YZ29" s="546"/>
      <c r="ZA29" s="546"/>
      <c r="ZB29" s="546"/>
      <c r="ZC29" s="546"/>
      <c r="ZD29" s="546"/>
      <c r="ZE29" s="546"/>
      <c r="ZF29" s="546"/>
      <c r="ZG29" s="546"/>
      <c r="ZH29" s="546"/>
      <c r="ZI29" s="546"/>
      <c r="ZJ29" s="546"/>
      <c r="ZK29" s="546"/>
      <c r="ZL29" s="546"/>
      <c r="ZM29" s="546"/>
      <c r="ZN29" s="546"/>
      <c r="ZO29" s="546"/>
      <c r="ZP29" s="546"/>
      <c r="ZQ29" s="546"/>
      <c r="ZR29" s="546"/>
      <c r="ZS29" s="546"/>
      <c r="ZT29" s="546"/>
      <c r="ZU29" s="546"/>
      <c r="ZV29" s="546"/>
      <c r="ZW29" s="546"/>
      <c r="ZX29" s="546"/>
      <c r="ZY29" s="546"/>
      <c r="ZZ29" s="546"/>
      <c r="AAA29" s="546"/>
      <c r="AAB29" s="546"/>
      <c r="AAC29" s="546"/>
      <c r="AAD29" s="546"/>
      <c r="AAE29" s="546"/>
      <c r="AAF29" s="546"/>
      <c r="AAG29" s="546"/>
      <c r="AAH29" s="546"/>
      <c r="AAI29" s="546"/>
      <c r="AAJ29" s="546"/>
      <c r="AAK29" s="546"/>
      <c r="AAL29" s="546"/>
      <c r="AAM29" s="546"/>
      <c r="AAN29" s="546"/>
      <c r="AAO29" s="546"/>
      <c r="AAP29" s="546"/>
      <c r="AAQ29" s="546"/>
      <c r="AAR29" s="546"/>
      <c r="AAS29" s="546"/>
      <c r="AAT29" s="546"/>
      <c r="AAU29" s="546"/>
      <c r="AAV29" s="546"/>
      <c r="AAW29" s="546"/>
      <c r="AAX29" s="546"/>
      <c r="AAY29" s="546"/>
      <c r="AAZ29" s="546"/>
      <c r="ABA29" s="546"/>
      <c r="ABB29" s="546"/>
      <c r="ABC29" s="546"/>
      <c r="ABD29" s="546"/>
      <c r="ABE29" s="546"/>
      <c r="ABF29" s="546"/>
      <c r="ABG29" s="546"/>
      <c r="ABH29" s="546"/>
      <c r="ABI29" s="546"/>
      <c r="ABJ29" s="546"/>
      <c r="ABK29" s="546"/>
      <c r="ABL29" s="546"/>
      <c r="ABM29" s="546"/>
      <c r="ABN29" s="546"/>
      <c r="ABO29" s="546"/>
      <c r="ABP29" s="546"/>
      <c r="ABQ29" s="546"/>
      <c r="ABR29" s="546"/>
      <c r="ABS29" s="546"/>
      <c r="ABT29" s="546"/>
      <c r="ABU29" s="546"/>
      <c r="ABV29" s="546"/>
      <c r="ABW29" s="546"/>
      <c r="ABX29" s="546"/>
      <c r="ABY29" s="546"/>
      <c r="ABZ29" s="546"/>
      <c r="ACA29" s="546"/>
      <c r="ACB29" s="546"/>
      <c r="ACC29" s="546"/>
      <c r="ACD29" s="546"/>
      <c r="ACE29" s="546"/>
      <c r="ACF29" s="546"/>
      <c r="ACG29" s="546"/>
      <c r="ACH29" s="546"/>
      <c r="ACI29" s="546"/>
      <c r="ACJ29" s="546"/>
      <c r="ACK29" s="546"/>
      <c r="ACL29" s="546"/>
      <c r="ACM29" s="546"/>
      <c r="ACN29" s="546"/>
      <c r="ACO29" s="546"/>
      <c r="ACP29" s="546"/>
      <c r="ACQ29" s="546"/>
      <c r="ACR29" s="546"/>
      <c r="ACS29" s="546"/>
      <c r="ACT29" s="546"/>
      <c r="ACU29" s="546"/>
      <c r="ACV29" s="546"/>
      <c r="ACW29" s="546"/>
      <c r="ACX29" s="546"/>
      <c r="ACY29" s="546"/>
      <c r="ACZ29" s="546"/>
      <c r="ADA29" s="546"/>
      <c r="ADB29" s="546"/>
      <c r="ADC29" s="546"/>
      <c r="ADD29" s="546"/>
      <c r="ADE29" s="546"/>
      <c r="ADF29" s="546"/>
      <c r="ADG29" s="546"/>
      <c r="ADH29" s="546"/>
      <c r="ADI29" s="546"/>
      <c r="ADJ29" s="546"/>
      <c r="ADK29" s="546"/>
      <c r="ADL29" s="546"/>
      <c r="ADM29" s="546"/>
      <c r="ADN29" s="546"/>
      <c r="ADO29" s="546"/>
      <c r="ADP29" s="546"/>
      <c r="ADQ29" s="546"/>
      <c r="ADR29" s="546"/>
      <c r="ADS29" s="546"/>
      <c r="ADT29" s="546"/>
      <c r="ADU29" s="546"/>
      <c r="ADV29" s="546"/>
      <c r="ADW29" s="546"/>
      <c r="ADX29" s="546"/>
      <c r="ADY29" s="546"/>
      <c r="ADZ29" s="546"/>
      <c r="AEA29" s="546"/>
      <c r="AEB29" s="546"/>
      <c r="AEC29" s="546"/>
      <c r="AED29" s="546"/>
      <c r="AEE29" s="546"/>
      <c r="AEF29" s="546"/>
      <c r="AEG29" s="546"/>
      <c r="AEH29" s="546"/>
      <c r="AEI29" s="546"/>
      <c r="AEJ29" s="546"/>
      <c r="AEK29" s="546"/>
      <c r="AEL29" s="546"/>
      <c r="AEM29" s="546"/>
      <c r="AEN29" s="546"/>
      <c r="AEO29" s="546"/>
      <c r="AEP29" s="546"/>
      <c r="AEQ29" s="546"/>
      <c r="AER29" s="546"/>
      <c r="AES29" s="546"/>
      <c r="AET29" s="546"/>
      <c r="AEU29" s="546"/>
      <c r="AEV29" s="546"/>
      <c r="AEW29" s="546"/>
      <c r="AEX29" s="546"/>
      <c r="AEY29" s="546"/>
      <c r="AEZ29" s="546"/>
      <c r="AFA29" s="546"/>
      <c r="AFB29" s="546"/>
      <c r="AFC29" s="546"/>
      <c r="AFD29" s="546"/>
      <c r="AFE29" s="546"/>
      <c r="AFF29" s="546"/>
      <c r="AFG29" s="546"/>
      <c r="AFH29" s="546"/>
      <c r="AFI29" s="546"/>
      <c r="AFJ29" s="546"/>
      <c r="AFK29" s="546"/>
      <c r="AFL29" s="546"/>
      <c r="AFM29" s="546"/>
      <c r="AFN29" s="546"/>
      <c r="AFO29" s="546"/>
      <c r="AFP29" s="546"/>
      <c r="AFQ29" s="546"/>
      <c r="AFR29" s="546"/>
      <c r="AFS29" s="546"/>
      <c r="AFT29" s="546"/>
      <c r="AFU29" s="546"/>
      <c r="AFV29" s="546"/>
      <c r="AFW29" s="546"/>
      <c r="AFX29" s="546"/>
      <c r="AFY29" s="546"/>
      <c r="AFZ29" s="546"/>
      <c r="AGA29" s="546"/>
      <c r="AGB29" s="546"/>
      <c r="AGC29" s="546"/>
      <c r="AGD29" s="546"/>
      <c r="AGE29" s="546"/>
      <c r="AGF29" s="546"/>
      <c r="AGG29" s="546"/>
      <c r="AGH29" s="546"/>
      <c r="AGI29" s="546"/>
      <c r="AGJ29" s="546"/>
      <c r="AGK29" s="546"/>
      <c r="AGL29" s="546"/>
      <c r="AGM29" s="546"/>
      <c r="AGN29" s="546"/>
      <c r="AGO29" s="546"/>
      <c r="AGP29" s="546"/>
      <c r="AGQ29" s="546"/>
      <c r="AGR29" s="546"/>
      <c r="AGS29" s="546"/>
      <c r="AGT29" s="546"/>
      <c r="AGU29" s="546"/>
      <c r="AGV29" s="546"/>
      <c r="AGW29" s="546"/>
      <c r="AGX29" s="546"/>
      <c r="AGY29" s="546"/>
      <c r="AGZ29" s="546"/>
      <c r="AHA29" s="546"/>
      <c r="AHB29" s="546"/>
      <c r="AHC29" s="546"/>
      <c r="AHD29" s="546"/>
      <c r="AHE29" s="546"/>
      <c r="AHF29" s="546"/>
      <c r="AHG29" s="546"/>
      <c r="AHH29" s="546"/>
      <c r="AHI29" s="546"/>
      <c r="AHJ29" s="546"/>
      <c r="AHK29" s="546"/>
      <c r="AHL29" s="546"/>
      <c r="AHM29" s="546"/>
      <c r="AHN29" s="546"/>
      <c r="AHO29" s="546"/>
      <c r="AHP29" s="546"/>
      <c r="AHQ29" s="546"/>
      <c r="AHR29" s="546"/>
      <c r="AHS29" s="546"/>
      <c r="AHT29" s="546"/>
      <c r="AHU29" s="546"/>
      <c r="AHV29" s="546"/>
      <c r="AHW29" s="546"/>
      <c r="AHX29" s="546"/>
      <c r="AHY29" s="546"/>
      <c r="AHZ29" s="546"/>
      <c r="AIA29" s="546"/>
      <c r="AIB29" s="546"/>
      <c r="AIC29" s="546"/>
      <c r="AID29" s="546"/>
      <c r="AIE29" s="546"/>
      <c r="AIF29" s="546"/>
      <c r="AIG29" s="546"/>
      <c r="AIH29" s="546"/>
      <c r="AII29" s="546"/>
      <c r="AIJ29" s="546"/>
      <c r="AIK29" s="546"/>
      <c r="AIL29" s="546"/>
      <c r="AIM29" s="546"/>
      <c r="AIN29" s="546"/>
      <c r="AIO29" s="546"/>
      <c r="AIP29" s="546"/>
      <c r="AIQ29" s="546"/>
      <c r="AIR29" s="546"/>
      <c r="AIS29" s="546"/>
      <c r="AIT29" s="546"/>
      <c r="AIU29" s="546"/>
      <c r="AIV29" s="546"/>
      <c r="AIW29" s="546"/>
      <c r="AIX29" s="546"/>
      <c r="AIY29" s="546"/>
      <c r="AIZ29" s="546"/>
      <c r="AJA29" s="546"/>
      <c r="AJB29" s="546"/>
      <c r="AJC29" s="546"/>
      <c r="AJD29" s="546"/>
      <c r="AJE29" s="546"/>
      <c r="AJF29" s="546"/>
      <c r="AJG29" s="546"/>
      <c r="AJH29" s="546"/>
      <c r="AJI29" s="546"/>
      <c r="AJJ29" s="546"/>
      <c r="AJK29" s="546"/>
      <c r="AJL29" s="546"/>
      <c r="AJM29" s="546"/>
      <c r="AJN29" s="546"/>
      <c r="AJO29" s="546"/>
      <c r="AJP29" s="546"/>
      <c r="AJQ29" s="546"/>
      <c r="AJR29" s="546"/>
      <c r="AJS29" s="546"/>
      <c r="AJT29" s="546"/>
      <c r="AJU29" s="546"/>
      <c r="AJV29" s="546"/>
      <c r="AJW29" s="546"/>
      <c r="AJX29" s="546"/>
      <c r="AJY29" s="546"/>
      <c r="AJZ29" s="546"/>
      <c r="AKA29" s="546"/>
      <c r="AKB29" s="546"/>
      <c r="AKC29" s="546"/>
      <c r="AKD29" s="546"/>
      <c r="AKE29" s="546"/>
      <c r="AKF29" s="546"/>
      <c r="AKG29" s="546"/>
      <c r="AKH29" s="546"/>
      <c r="AKI29" s="546"/>
      <c r="AKJ29" s="546"/>
      <c r="AKK29" s="546"/>
      <c r="AKL29" s="546"/>
      <c r="AKM29" s="546"/>
      <c r="AKN29" s="546"/>
      <c r="AKO29" s="546"/>
      <c r="AKP29" s="546"/>
      <c r="AKQ29" s="546"/>
      <c r="AKR29" s="546"/>
      <c r="AKS29" s="546"/>
      <c r="AKT29" s="546"/>
      <c r="AKU29" s="546"/>
      <c r="AKV29" s="546"/>
      <c r="AKW29" s="546"/>
      <c r="AKX29" s="546"/>
      <c r="AKY29" s="546"/>
      <c r="AKZ29" s="546"/>
      <c r="ALA29" s="546"/>
      <c r="ALB29" s="546"/>
      <c r="ALC29" s="546"/>
      <c r="ALD29" s="546"/>
      <c r="ALE29" s="546"/>
      <c r="ALF29" s="546"/>
      <c r="ALG29" s="546"/>
      <c r="ALH29" s="546"/>
      <c r="ALI29" s="546"/>
      <c r="ALJ29" s="546"/>
      <c r="ALK29" s="546"/>
      <c r="ALL29" s="546"/>
      <c r="ALM29" s="546"/>
      <c r="ALN29" s="546"/>
      <c r="ALO29" s="546"/>
      <c r="ALP29" s="546"/>
      <c r="ALQ29" s="546"/>
      <c r="ALR29" s="546"/>
      <c r="ALS29" s="546"/>
      <c r="ALT29" s="546"/>
      <c r="ALU29" s="546"/>
      <c r="ALV29" s="546"/>
      <c r="ALW29" s="546"/>
      <c r="ALX29" s="546"/>
      <c r="ALY29" s="546"/>
      <c r="ALZ29" s="546"/>
      <c r="AMA29" s="546"/>
      <c r="AMB29" s="546"/>
    </row>
    <row r="30" spans="1:1024" ht="50.1" customHeight="1">
      <c r="A30" s="491" t="s">
        <v>70</v>
      </c>
      <c r="B30" s="492" t="s">
        <v>71</v>
      </c>
      <c r="C30" s="493" t="s">
        <v>27</v>
      </c>
      <c r="D30" s="522" t="s">
        <v>72</v>
      </c>
      <c r="E30" s="493" t="s">
        <v>64</v>
      </c>
      <c r="F30" s="496">
        <f>INFRA!X80</f>
        <v>128.9791318181818</v>
      </c>
      <c r="G30" s="497">
        <f t="shared" si="1"/>
        <v>58.14</v>
      </c>
      <c r="H30" s="498">
        <f t="shared" si="2"/>
        <v>7498.8467239090896</v>
      </c>
      <c r="J30" s="547">
        <v>45.92</v>
      </c>
      <c r="L30" s="466">
        <f t="shared" si="0"/>
        <v>58.14</v>
      </c>
    </row>
    <row r="31" spans="1:1024" ht="45.95" customHeight="1">
      <c r="A31" s="491" t="s">
        <v>73</v>
      </c>
      <c r="B31" s="492" t="s">
        <v>74</v>
      </c>
      <c r="C31" s="493" t="s">
        <v>27</v>
      </c>
      <c r="D31" s="522" t="s">
        <v>75</v>
      </c>
      <c r="E31" s="493" t="s">
        <v>64</v>
      </c>
      <c r="F31" s="523">
        <f>INFRA!AC80</f>
        <v>2202.5</v>
      </c>
      <c r="G31" s="497">
        <f t="shared" si="1"/>
        <v>28.84</v>
      </c>
      <c r="H31" s="498">
        <f t="shared" si="2"/>
        <v>63520.1</v>
      </c>
      <c r="J31" s="547">
        <v>22.78</v>
      </c>
      <c r="L31" s="466">
        <f t="shared" si="0"/>
        <v>28.84</v>
      </c>
    </row>
    <row r="32" spans="1:1024" s="458" customFormat="1" ht="33" customHeight="1">
      <c r="A32" s="509" t="s">
        <v>76</v>
      </c>
      <c r="B32" s="516"/>
      <c r="C32" s="518"/>
      <c r="D32" s="524" t="s">
        <v>77</v>
      </c>
      <c r="E32" s="519"/>
      <c r="F32" s="520"/>
      <c r="G32" s="499"/>
      <c r="H32" s="521" t="str">
        <f t="shared" si="2"/>
        <v/>
      </c>
      <c r="I32" s="546"/>
      <c r="J32" s="549"/>
      <c r="K32" s="546"/>
      <c r="L32" s="546">
        <f t="shared" si="0"/>
        <v>0</v>
      </c>
      <c r="M32" s="546"/>
      <c r="N32" s="546"/>
      <c r="O32" s="546"/>
      <c r="P32" s="546"/>
      <c r="Q32" s="546"/>
      <c r="R32" s="546"/>
      <c r="S32" s="546"/>
      <c r="T32" s="546"/>
      <c r="U32" s="546"/>
      <c r="V32" s="546"/>
      <c r="W32" s="546"/>
      <c r="X32" s="546"/>
      <c r="Y32" s="546"/>
      <c r="Z32" s="546"/>
      <c r="AA32" s="546"/>
      <c r="AB32" s="546"/>
      <c r="AC32" s="546"/>
      <c r="AD32" s="546"/>
      <c r="AE32" s="546"/>
      <c r="AF32" s="546"/>
      <c r="AG32" s="546"/>
      <c r="AH32" s="546"/>
      <c r="AI32" s="546"/>
      <c r="AJ32" s="546"/>
      <c r="AK32" s="546"/>
      <c r="AL32" s="546"/>
      <c r="AM32" s="546"/>
      <c r="AN32" s="546"/>
      <c r="AO32" s="546"/>
      <c r="AP32" s="546"/>
      <c r="AQ32" s="546"/>
      <c r="AR32" s="546"/>
      <c r="AS32" s="546"/>
      <c r="AT32" s="546"/>
      <c r="AU32" s="546"/>
      <c r="AV32" s="546"/>
      <c r="AW32" s="546"/>
      <c r="AX32" s="546"/>
      <c r="AY32" s="546"/>
      <c r="AZ32" s="546"/>
      <c r="BA32" s="546"/>
      <c r="BB32" s="546"/>
      <c r="BC32" s="546"/>
      <c r="BD32" s="546"/>
      <c r="BE32" s="546"/>
      <c r="BF32" s="546"/>
      <c r="BG32" s="546"/>
      <c r="BH32" s="546"/>
      <c r="BI32" s="546"/>
      <c r="BJ32" s="546"/>
      <c r="BK32" s="546"/>
      <c r="BL32" s="546"/>
      <c r="BM32" s="546"/>
      <c r="BN32" s="546"/>
      <c r="BO32" s="546"/>
      <c r="BP32" s="546"/>
      <c r="BQ32" s="546"/>
      <c r="BR32" s="546"/>
      <c r="BS32" s="546"/>
      <c r="BT32" s="546"/>
      <c r="BU32" s="546"/>
      <c r="BV32" s="546"/>
      <c r="BW32" s="546"/>
      <c r="BX32" s="546"/>
      <c r="BY32" s="546"/>
      <c r="BZ32" s="546"/>
      <c r="CA32" s="546"/>
      <c r="CB32" s="546"/>
      <c r="CC32" s="546"/>
      <c r="CD32" s="546"/>
      <c r="CE32" s="546"/>
      <c r="CF32" s="546"/>
      <c r="CG32" s="546"/>
      <c r="CH32" s="546"/>
      <c r="CI32" s="546"/>
      <c r="CJ32" s="546"/>
      <c r="CK32" s="546"/>
      <c r="CL32" s="546"/>
      <c r="CM32" s="546"/>
      <c r="CN32" s="546"/>
      <c r="CO32" s="546"/>
      <c r="CP32" s="546"/>
      <c r="CQ32" s="546"/>
      <c r="CR32" s="546"/>
      <c r="CS32" s="546"/>
      <c r="CT32" s="546"/>
      <c r="CU32" s="546"/>
      <c r="CV32" s="546"/>
      <c r="CW32" s="546"/>
      <c r="CX32" s="546"/>
      <c r="CY32" s="546"/>
      <c r="CZ32" s="546"/>
      <c r="DA32" s="546"/>
      <c r="DB32" s="546"/>
      <c r="DC32" s="546"/>
      <c r="DD32" s="546"/>
      <c r="DE32" s="546"/>
      <c r="DF32" s="546"/>
      <c r="DG32" s="546"/>
      <c r="DH32" s="546"/>
      <c r="DI32" s="546"/>
      <c r="DJ32" s="546"/>
      <c r="DK32" s="546"/>
      <c r="DL32" s="546"/>
      <c r="DM32" s="546"/>
      <c r="DN32" s="546"/>
      <c r="DO32" s="546"/>
      <c r="DP32" s="546"/>
      <c r="DQ32" s="546"/>
      <c r="DR32" s="546"/>
      <c r="DS32" s="546"/>
      <c r="DT32" s="546"/>
      <c r="DU32" s="546"/>
      <c r="DV32" s="546"/>
      <c r="DW32" s="546"/>
      <c r="DX32" s="546"/>
      <c r="DY32" s="546"/>
      <c r="DZ32" s="546"/>
      <c r="EA32" s="546"/>
      <c r="EB32" s="546"/>
      <c r="EC32" s="546"/>
      <c r="ED32" s="546"/>
      <c r="EE32" s="546"/>
      <c r="EF32" s="546"/>
      <c r="EG32" s="546"/>
      <c r="EH32" s="546"/>
      <c r="EI32" s="546"/>
      <c r="EJ32" s="546"/>
      <c r="EK32" s="546"/>
      <c r="EL32" s="546"/>
      <c r="EM32" s="546"/>
      <c r="EN32" s="546"/>
      <c r="EO32" s="546"/>
      <c r="EP32" s="546"/>
      <c r="EQ32" s="546"/>
      <c r="ER32" s="546"/>
      <c r="ES32" s="546"/>
      <c r="ET32" s="546"/>
      <c r="EU32" s="546"/>
      <c r="EV32" s="546"/>
      <c r="EW32" s="546"/>
      <c r="EX32" s="546"/>
      <c r="EY32" s="546"/>
      <c r="EZ32" s="546"/>
      <c r="FA32" s="546"/>
      <c r="FB32" s="546"/>
      <c r="FC32" s="546"/>
      <c r="FD32" s="546"/>
      <c r="FE32" s="546"/>
      <c r="FF32" s="546"/>
      <c r="FG32" s="546"/>
      <c r="FH32" s="546"/>
      <c r="FI32" s="546"/>
      <c r="FJ32" s="546"/>
      <c r="FK32" s="546"/>
      <c r="FL32" s="546"/>
      <c r="FM32" s="546"/>
      <c r="FN32" s="546"/>
      <c r="FO32" s="546"/>
      <c r="FP32" s="546"/>
      <c r="FQ32" s="546"/>
      <c r="FR32" s="546"/>
      <c r="FS32" s="546"/>
      <c r="FT32" s="546"/>
      <c r="FU32" s="546"/>
      <c r="FV32" s="546"/>
      <c r="FW32" s="546"/>
      <c r="FX32" s="546"/>
      <c r="FY32" s="546"/>
      <c r="FZ32" s="546"/>
      <c r="GA32" s="546"/>
      <c r="GB32" s="546"/>
      <c r="GC32" s="546"/>
      <c r="GD32" s="546"/>
      <c r="GE32" s="546"/>
      <c r="GF32" s="546"/>
      <c r="GG32" s="546"/>
      <c r="GH32" s="546"/>
      <c r="GI32" s="546"/>
      <c r="GJ32" s="546"/>
      <c r="GK32" s="546"/>
      <c r="GL32" s="546"/>
      <c r="GM32" s="546"/>
      <c r="GN32" s="546"/>
      <c r="GO32" s="546"/>
      <c r="GP32" s="546"/>
      <c r="GQ32" s="546"/>
      <c r="GR32" s="546"/>
      <c r="GS32" s="546"/>
      <c r="GT32" s="546"/>
      <c r="GU32" s="546"/>
      <c r="GV32" s="546"/>
      <c r="GW32" s="546"/>
      <c r="GX32" s="546"/>
      <c r="GY32" s="546"/>
      <c r="GZ32" s="546"/>
      <c r="HA32" s="546"/>
      <c r="HB32" s="546"/>
      <c r="HC32" s="546"/>
      <c r="HD32" s="546"/>
      <c r="HE32" s="546"/>
      <c r="HF32" s="546"/>
      <c r="HG32" s="546"/>
      <c r="HH32" s="546"/>
      <c r="HI32" s="546"/>
      <c r="HJ32" s="546"/>
      <c r="HK32" s="546"/>
      <c r="HL32" s="546"/>
      <c r="HM32" s="546"/>
      <c r="HN32" s="546"/>
      <c r="HO32" s="546"/>
      <c r="HP32" s="546"/>
      <c r="HQ32" s="546"/>
      <c r="HR32" s="546"/>
      <c r="HS32" s="546"/>
      <c r="HT32" s="546"/>
      <c r="HU32" s="546"/>
      <c r="HV32" s="546"/>
      <c r="HW32" s="546"/>
      <c r="HX32" s="546"/>
      <c r="HY32" s="546"/>
      <c r="HZ32" s="546"/>
      <c r="IA32" s="546"/>
      <c r="IB32" s="546"/>
      <c r="IC32" s="546"/>
      <c r="ID32" s="546"/>
      <c r="IE32" s="546"/>
      <c r="IF32" s="546"/>
      <c r="IG32" s="546"/>
      <c r="IH32" s="546"/>
      <c r="II32" s="546"/>
      <c r="IJ32" s="546"/>
      <c r="IK32" s="546"/>
      <c r="IL32" s="546"/>
      <c r="IM32" s="546"/>
      <c r="IN32" s="546"/>
      <c r="IO32" s="546"/>
      <c r="IP32" s="546"/>
      <c r="IQ32" s="546"/>
      <c r="IR32" s="546"/>
      <c r="IS32" s="546"/>
      <c r="IT32" s="546"/>
      <c r="IU32" s="546"/>
      <c r="IV32" s="546"/>
      <c r="IW32" s="546"/>
      <c r="IX32" s="546"/>
      <c r="IY32" s="546"/>
      <c r="IZ32" s="546"/>
      <c r="JA32" s="546"/>
      <c r="JB32" s="546"/>
      <c r="JC32" s="546"/>
      <c r="JD32" s="546"/>
      <c r="JE32" s="546"/>
      <c r="JF32" s="546"/>
      <c r="JG32" s="546"/>
      <c r="JH32" s="546"/>
      <c r="JI32" s="546"/>
      <c r="JJ32" s="546"/>
      <c r="JK32" s="546"/>
      <c r="JL32" s="546"/>
      <c r="JM32" s="546"/>
      <c r="JN32" s="546"/>
      <c r="JO32" s="546"/>
      <c r="JP32" s="546"/>
      <c r="JQ32" s="546"/>
      <c r="JR32" s="546"/>
      <c r="JS32" s="546"/>
      <c r="JT32" s="546"/>
      <c r="JU32" s="546"/>
      <c r="JV32" s="546"/>
      <c r="JW32" s="546"/>
      <c r="JX32" s="546"/>
      <c r="JY32" s="546"/>
      <c r="JZ32" s="546"/>
      <c r="KA32" s="546"/>
      <c r="KB32" s="546"/>
      <c r="KC32" s="546"/>
      <c r="KD32" s="546"/>
      <c r="KE32" s="546"/>
      <c r="KF32" s="546"/>
      <c r="KG32" s="546"/>
      <c r="KH32" s="546"/>
      <c r="KI32" s="546"/>
      <c r="KJ32" s="546"/>
      <c r="KK32" s="546"/>
      <c r="KL32" s="546"/>
      <c r="KM32" s="546"/>
      <c r="KN32" s="546"/>
      <c r="KO32" s="546"/>
      <c r="KP32" s="546"/>
      <c r="KQ32" s="546"/>
      <c r="KR32" s="546"/>
      <c r="KS32" s="546"/>
      <c r="KT32" s="546"/>
      <c r="KU32" s="546"/>
      <c r="KV32" s="546"/>
      <c r="KW32" s="546"/>
      <c r="KX32" s="546"/>
      <c r="KY32" s="546"/>
      <c r="KZ32" s="546"/>
      <c r="LA32" s="546"/>
      <c r="LB32" s="546"/>
      <c r="LC32" s="546"/>
      <c r="LD32" s="546"/>
      <c r="LE32" s="546"/>
      <c r="LF32" s="546"/>
      <c r="LG32" s="546"/>
      <c r="LH32" s="546"/>
      <c r="LI32" s="546"/>
      <c r="LJ32" s="546"/>
      <c r="LK32" s="546"/>
      <c r="LL32" s="546"/>
      <c r="LM32" s="546"/>
      <c r="LN32" s="546"/>
      <c r="LO32" s="546"/>
      <c r="LP32" s="546"/>
      <c r="LQ32" s="546"/>
      <c r="LR32" s="546"/>
      <c r="LS32" s="546"/>
      <c r="LT32" s="546"/>
      <c r="LU32" s="546"/>
      <c r="LV32" s="546"/>
      <c r="LW32" s="546"/>
      <c r="LX32" s="546"/>
      <c r="LY32" s="546"/>
      <c r="LZ32" s="546"/>
      <c r="MA32" s="546"/>
      <c r="MB32" s="546"/>
      <c r="MC32" s="546"/>
      <c r="MD32" s="546"/>
      <c r="ME32" s="546"/>
      <c r="MF32" s="546"/>
      <c r="MG32" s="546"/>
      <c r="MH32" s="546"/>
      <c r="MI32" s="546"/>
      <c r="MJ32" s="546"/>
      <c r="MK32" s="546"/>
      <c r="ML32" s="546"/>
      <c r="MM32" s="546"/>
      <c r="MN32" s="546"/>
      <c r="MO32" s="546"/>
      <c r="MP32" s="546"/>
      <c r="MQ32" s="546"/>
      <c r="MR32" s="546"/>
      <c r="MS32" s="546"/>
      <c r="MT32" s="546"/>
      <c r="MU32" s="546"/>
      <c r="MV32" s="546"/>
      <c r="MW32" s="546"/>
      <c r="MX32" s="546"/>
      <c r="MY32" s="546"/>
      <c r="MZ32" s="546"/>
      <c r="NA32" s="546"/>
      <c r="NB32" s="546"/>
      <c r="NC32" s="546"/>
      <c r="ND32" s="546"/>
      <c r="NE32" s="546"/>
      <c r="NF32" s="546"/>
      <c r="NG32" s="546"/>
      <c r="NH32" s="546"/>
      <c r="NI32" s="546"/>
      <c r="NJ32" s="546"/>
      <c r="NK32" s="546"/>
      <c r="NL32" s="546"/>
      <c r="NM32" s="546"/>
      <c r="NN32" s="546"/>
      <c r="NO32" s="546"/>
      <c r="NP32" s="546"/>
      <c r="NQ32" s="546"/>
      <c r="NR32" s="546"/>
      <c r="NS32" s="546"/>
      <c r="NT32" s="546"/>
      <c r="NU32" s="546"/>
      <c r="NV32" s="546"/>
      <c r="NW32" s="546"/>
      <c r="NX32" s="546"/>
      <c r="NY32" s="546"/>
      <c r="NZ32" s="546"/>
      <c r="OA32" s="546"/>
      <c r="OB32" s="546"/>
      <c r="OC32" s="546"/>
      <c r="OD32" s="546"/>
      <c r="OE32" s="546"/>
      <c r="OF32" s="546"/>
      <c r="OG32" s="546"/>
      <c r="OH32" s="546"/>
      <c r="OI32" s="546"/>
      <c r="OJ32" s="546"/>
      <c r="OK32" s="546"/>
      <c r="OL32" s="546"/>
      <c r="OM32" s="546"/>
      <c r="ON32" s="546"/>
      <c r="OO32" s="546"/>
      <c r="OP32" s="546"/>
      <c r="OQ32" s="546"/>
      <c r="OR32" s="546"/>
      <c r="OS32" s="546"/>
      <c r="OT32" s="546"/>
      <c r="OU32" s="546"/>
      <c r="OV32" s="546"/>
      <c r="OW32" s="546"/>
      <c r="OX32" s="546"/>
      <c r="OY32" s="546"/>
      <c r="OZ32" s="546"/>
      <c r="PA32" s="546"/>
      <c r="PB32" s="546"/>
      <c r="PC32" s="546"/>
      <c r="PD32" s="546"/>
      <c r="PE32" s="546"/>
      <c r="PF32" s="546"/>
      <c r="PG32" s="546"/>
      <c r="PH32" s="546"/>
      <c r="PI32" s="546"/>
      <c r="PJ32" s="546"/>
      <c r="PK32" s="546"/>
      <c r="PL32" s="546"/>
      <c r="PM32" s="546"/>
      <c r="PN32" s="546"/>
      <c r="PO32" s="546"/>
      <c r="PP32" s="546"/>
      <c r="PQ32" s="546"/>
      <c r="PR32" s="546"/>
      <c r="PS32" s="546"/>
      <c r="PT32" s="546"/>
      <c r="PU32" s="546"/>
      <c r="PV32" s="546"/>
      <c r="PW32" s="546"/>
      <c r="PX32" s="546"/>
      <c r="PY32" s="546"/>
      <c r="PZ32" s="546"/>
      <c r="QA32" s="546"/>
      <c r="QB32" s="546"/>
      <c r="QC32" s="546"/>
      <c r="QD32" s="546"/>
      <c r="QE32" s="546"/>
      <c r="QF32" s="546"/>
      <c r="QG32" s="546"/>
      <c r="QH32" s="546"/>
      <c r="QI32" s="546"/>
      <c r="QJ32" s="546"/>
      <c r="QK32" s="546"/>
      <c r="QL32" s="546"/>
      <c r="QM32" s="546"/>
      <c r="QN32" s="546"/>
      <c r="QO32" s="546"/>
      <c r="QP32" s="546"/>
      <c r="QQ32" s="546"/>
      <c r="QR32" s="546"/>
      <c r="QS32" s="546"/>
      <c r="QT32" s="546"/>
      <c r="QU32" s="546"/>
      <c r="QV32" s="546"/>
      <c r="QW32" s="546"/>
      <c r="QX32" s="546"/>
      <c r="QY32" s="546"/>
      <c r="QZ32" s="546"/>
      <c r="RA32" s="546"/>
      <c r="RB32" s="546"/>
      <c r="RC32" s="546"/>
      <c r="RD32" s="546"/>
      <c r="RE32" s="546"/>
      <c r="RF32" s="546"/>
      <c r="RG32" s="546"/>
      <c r="RH32" s="546"/>
      <c r="RI32" s="546"/>
      <c r="RJ32" s="546"/>
      <c r="RK32" s="546"/>
      <c r="RL32" s="546"/>
      <c r="RM32" s="546"/>
      <c r="RN32" s="546"/>
      <c r="RO32" s="546"/>
      <c r="RP32" s="546"/>
      <c r="RQ32" s="546"/>
      <c r="RR32" s="546"/>
      <c r="RS32" s="546"/>
      <c r="RT32" s="546"/>
      <c r="RU32" s="546"/>
      <c r="RV32" s="546"/>
      <c r="RW32" s="546"/>
      <c r="RX32" s="546"/>
      <c r="RY32" s="546"/>
      <c r="RZ32" s="546"/>
      <c r="SA32" s="546"/>
      <c r="SB32" s="546"/>
      <c r="SC32" s="546"/>
      <c r="SD32" s="546"/>
      <c r="SE32" s="546"/>
      <c r="SF32" s="546"/>
      <c r="SG32" s="546"/>
      <c r="SH32" s="546"/>
      <c r="SI32" s="546"/>
      <c r="SJ32" s="546"/>
      <c r="SK32" s="546"/>
      <c r="SL32" s="546"/>
      <c r="SM32" s="546"/>
      <c r="SN32" s="546"/>
      <c r="SO32" s="546"/>
      <c r="SP32" s="546"/>
      <c r="SQ32" s="546"/>
      <c r="SR32" s="546"/>
      <c r="SS32" s="546"/>
      <c r="ST32" s="546"/>
      <c r="SU32" s="546"/>
      <c r="SV32" s="546"/>
      <c r="SW32" s="546"/>
      <c r="SX32" s="546"/>
      <c r="SY32" s="546"/>
      <c r="SZ32" s="546"/>
      <c r="TA32" s="546"/>
      <c r="TB32" s="546"/>
      <c r="TC32" s="546"/>
      <c r="TD32" s="546"/>
      <c r="TE32" s="546"/>
      <c r="TF32" s="546"/>
      <c r="TG32" s="546"/>
      <c r="TH32" s="546"/>
      <c r="TI32" s="546"/>
      <c r="TJ32" s="546"/>
      <c r="TK32" s="546"/>
      <c r="TL32" s="546"/>
      <c r="TM32" s="546"/>
      <c r="TN32" s="546"/>
      <c r="TO32" s="546"/>
      <c r="TP32" s="546"/>
      <c r="TQ32" s="546"/>
      <c r="TR32" s="546"/>
      <c r="TS32" s="546"/>
      <c r="TT32" s="546"/>
      <c r="TU32" s="546"/>
      <c r="TV32" s="546"/>
      <c r="TW32" s="546"/>
      <c r="TX32" s="546"/>
      <c r="TY32" s="546"/>
      <c r="TZ32" s="546"/>
      <c r="UA32" s="546"/>
      <c r="UB32" s="546"/>
      <c r="UC32" s="546"/>
      <c r="UD32" s="546"/>
      <c r="UE32" s="546"/>
      <c r="UF32" s="546"/>
      <c r="UG32" s="546"/>
      <c r="UH32" s="546"/>
      <c r="UI32" s="546"/>
      <c r="UJ32" s="546"/>
      <c r="UK32" s="546"/>
      <c r="UL32" s="546"/>
      <c r="UM32" s="546"/>
      <c r="UN32" s="546"/>
      <c r="UO32" s="546"/>
      <c r="UP32" s="546"/>
      <c r="UQ32" s="546"/>
      <c r="UR32" s="546"/>
      <c r="US32" s="546"/>
      <c r="UT32" s="546"/>
      <c r="UU32" s="546"/>
      <c r="UV32" s="546"/>
      <c r="UW32" s="546"/>
      <c r="UX32" s="546"/>
      <c r="UY32" s="546"/>
      <c r="UZ32" s="546"/>
      <c r="VA32" s="546"/>
      <c r="VB32" s="546"/>
      <c r="VC32" s="546"/>
      <c r="VD32" s="546"/>
      <c r="VE32" s="546"/>
      <c r="VF32" s="546"/>
      <c r="VG32" s="546"/>
      <c r="VH32" s="546"/>
      <c r="VI32" s="546"/>
      <c r="VJ32" s="546"/>
      <c r="VK32" s="546"/>
      <c r="VL32" s="546"/>
      <c r="VM32" s="546"/>
      <c r="VN32" s="546"/>
      <c r="VO32" s="546"/>
      <c r="VP32" s="546"/>
      <c r="VQ32" s="546"/>
      <c r="VR32" s="546"/>
      <c r="VS32" s="546"/>
      <c r="VT32" s="546"/>
      <c r="VU32" s="546"/>
      <c r="VV32" s="546"/>
      <c r="VW32" s="546"/>
      <c r="VX32" s="546"/>
      <c r="VY32" s="546"/>
      <c r="VZ32" s="546"/>
      <c r="WA32" s="546"/>
      <c r="WB32" s="546"/>
      <c r="WC32" s="546"/>
      <c r="WD32" s="546"/>
      <c r="WE32" s="546"/>
      <c r="WF32" s="546"/>
      <c r="WG32" s="546"/>
      <c r="WH32" s="546"/>
      <c r="WI32" s="546"/>
      <c r="WJ32" s="546"/>
      <c r="WK32" s="546"/>
      <c r="WL32" s="546"/>
      <c r="WM32" s="546"/>
      <c r="WN32" s="546"/>
      <c r="WO32" s="546"/>
      <c r="WP32" s="546"/>
      <c r="WQ32" s="546"/>
      <c r="WR32" s="546"/>
      <c r="WS32" s="546"/>
      <c r="WT32" s="546"/>
      <c r="WU32" s="546"/>
      <c r="WV32" s="546"/>
      <c r="WW32" s="546"/>
      <c r="WX32" s="546"/>
      <c r="WY32" s="546"/>
      <c r="WZ32" s="546"/>
      <c r="XA32" s="546"/>
      <c r="XB32" s="546"/>
      <c r="XC32" s="546"/>
      <c r="XD32" s="546"/>
      <c r="XE32" s="546"/>
      <c r="XF32" s="546"/>
      <c r="XG32" s="546"/>
      <c r="XH32" s="546"/>
      <c r="XI32" s="546"/>
      <c r="XJ32" s="546"/>
      <c r="XK32" s="546"/>
      <c r="XL32" s="546"/>
      <c r="XM32" s="546"/>
      <c r="XN32" s="546"/>
      <c r="XO32" s="546"/>
      <c r="XP32" s="546"/>
      <c r="XQ32" s="546"/>
      <c r="XR32" s="546"/>
      <c r="XS32" s="546"/>
      <c r="XT32" s="546"/>
      <c r="XU32" s="546"/>
      <c r="XV32" s="546"/>
      <c r="XW32" s="546"/>
      <c r="XX32" s="546"/>
      <c r="XY32" s="546"/>
      <c r="XZ32" s="546"/>
      <c r="YA32" s="546"/>
      <c r="YB32" s="546"/>
      <c r="YC32" s="546"/>
      <c r="YD32" s="546"/>
      <c r="YE32" s="546"/>
      <c r="YF32" s="546"/>
      <c r="YG32" s="546"/>
      <c r="YH32" s="546"/>
      <c r="YI32" s="546"/>
      <c r="YJ32" s="546"/>
      <c r="YK32" s="546"/>
      <c r="YL32" s="546"/>
      <c r="YM32" s="546"/>
      <c r="YN32" s="546"/>
      <c r="YO32" s="546"/>
      <c r="YP32" s="546"/>
      <c r="YQ32" s="546"/>
      <c r="YR32" s="546"/>
      <c r="YS32" s="546"/>
      <c r="YT32" s="546"/>
      <c r="YU32" s="546"/>
      <c r="YV32" s="546"/>
      <c r="YW32" s="546"/>
      <c r="YX32" s="546"/>
      <c r="YY32" s="546"/>
      <c r="YZ32" s="546"/>
      <c r="ZA32" s="546"/>
      <c r="ZB32" s="546"/>
      <c r="ZC32" s="546"/>
      <c r="ZD32" s="546"/>
      <c r="ZE32" s="546"/>
      <c r="ZF32" s="546"/>
      <c r="ZG32" s="546"/>
      <c r="ZH32" s="546"/>
      <c r="ZI32" s="546"/>
      <c r="ZJ32" s="546"/>
      <c r="ZK32" s="546"/>
      <c r="ZL32" s="546"/>
      <c r="ZM32" s="546"/>
      <c r="ZN32" s="546"/>
      <c r="ZO32" s="546"/>
      <c r="ZP32" s="546"/>
      <c r="ZQ32" s="546"/>
      <c r="ZR32" s="546"/>
      <c r="ZS32" s="546"/>
      <c r="ZT32" s="546"/>
      <c r="ZU32" s="546"/>
      <c r="ZV32" s="546"/>
      <c r="ZW32" s="546"/>
      <c r="ZX32" s="546"/>
      <c r="ZY32" s="546"/>
      <c r="ZZ32" s="546"/>
      <c r="AAA32" s="546"/>
      <c r="AAB32" s="546"/>
      <c r="AAC32" s="546"/>
      <c r="AAD32" s="546"/>
      <c r="AAE32" s="546"/>
      <c r="AAF32" s="546"/>
      <c r="AAG32" s="546"/>
      <c r="AAH32" s="546"/>
      <c r="AAI32" s="546"/>
      <c r="AAJ32" s="546"/>
      <c r="AAK32" s="546"/>
      <c r="AAL32" s="546"/>
      <c r="AAM32" s="546"/>
      <c r="AAN32" s="546"/>
      <c r="AAO32" s="546"/>
      <c r="AAP32" s="546"/>
      <c r="AAQ32" s="546"/>
      <c r="AAR32" s="546"/>
      <c r="AAS32" s="546"/>
      <c r="AAT32" s="546"/>
      <c r="AAU32" s="546"/>
      <c r="AAV32" s="546"/>
      <c r="AAW32" s="546"/>
      <c r="AAX32" s="546"/>
      <c r="AAY32" s="546"/>
      <c r="AAZ32" s="546"/>
      <c r="ABA32" s="546"/>
      <c r="ABB32" s="546"/>
      <c r="ABC32" s="546"/>
      <c r="ABD32" s="546"/>
      <c r="ABE32" s="546"/>
      <c r="ABF32" s="546"/>
      <c r="ABG32" s="546"/>
      <c r="ABH32" s="546"/>
      <c r="ABI32" s="546"/>
      <c r="ABJ32" s="546"/>
      <c r="ABK32" s="546"/>
      <c r="ABL32" s="546"/>
      <c r="ABM32" s="546"/>
      <c r="ABN32" s="546"/>
      <c r="ABO32" s="546"/>
      <c r="ABP32" s="546"/>
      <c r="ABQ32" s="546"/>
      <c r="ABR32" s="546"/>
      <c r="ABS32" s="546"/>
      <c r="ABT32" s="546"/>
      <c r="ABU32" s="546"/>
      <c r="ABV32" s="546"/>
      <c r="ABW32" s="546"/>
      <c r="ABX32" s="546"/>
      <c r="ABY32" s="546"/>
      <c r="ABZ32" s="546"/>
      <c r="ACA32" s="546"/>
      <c r="ACB32" s="546"/>
      <c r="ACC32" s="546"/>
      <c r="ACD32" s="546"/>
      <c r="ACE32" s="546"/>
      <c r="ACF32" s="546"/>
      <c r="ACG32" s="546"/>
      <c r="ACH32" s="546"/>
      <c r="ACI32" s="546"/>
      <c r="ACJ32" s="546"/>
      <c r="ACK32" s="546"/>
      <c r="ACL32" s="546"/>
      <c r="ACM32" s="546"/>
      <c r="ACN32" s="546"/>
      <c r="ACO32" s="546"/>
      <c r="ACP32" s="546"/>
      <c r="ACQ32" s="546"/>
      <c r="ACR32" s="546"/>
      <c r="ACS32" s="546"/>
      <c r="ACT32" s="546"/>
      <c r="ACU32" s="546"/>
      <c r="ACV32" s="546"/>
      <c r="ACW32" s="546"/>
      <c r="ACX32" s="546"/>
      <c r="ACY32" s="546"/>
      <c r="ACZ32" s="546"/>
      <c r="ADA32" s="546"/>
      <c r="ADB32" s="546"/>
      <c r="ADC32" s="546"/>
      <c r="ADD32" s="546"/>
      <c r="ADE32" s="546"/>
      <c r="ADF32" s="546"/>
      <c r="ADG32" s="546"/>
      <c r="ADH32" s="546"/>
      <c r="ADI32" s="546"/>
      <c r="ADJ32" s="546"/>
      <c r="ADK32" s="546"/>
      <c r="ADL32" s="546"/>
      <c r="ADM32" s="546"/>
      <c r="ADN32" s="546"/>
      <c r="ADO32" s="546"/>
      <c r="ADP32" s="546"/>
      <c r="ADQ32" s="546"/>
      <c r="ADR32" s="546"/>
      <c r="ADS32" s="546"/>
      <c r="ADT32" s="546"/>
      <c r="ADU32" s="546"/>
      <c r="ADV32" s="546"/>
      <c r="ADW32" s="546"/>
      <c r="ADX32" s="546"/>
      <c r="ADY32" s="546"/>
      <c r="ADZ32" s="546"/>
      <c r="AEA32" s="546"/>
      <c r="AEB32" s="546"/>
      <c r="AEC32" s="546"/>
      <c r="AED32" s="546"/>
      <c r="AEE32" s="546"/>
      <c r="AEF32" s="546"/>
      <c r="AEG32" s="546"/>
      <c r="AEH32" s="546"/>
      <c r="AEI32" s="546"/>
      <c r="AEJ32" s="546"/>
      <c r="AEK32" s="546"/>
      <c r="AEL32" s="546"/>
      <c r="AEM32" s="546"/>
      <c r="AEN32" s="546"/>
      <c r="AEO32" s="546"/>
      <c r="AEP32" s="546"/>
      <c r="AEQ32" s="546"/>
      <c r="AER32" s="546"/>
      <c r="AES32" s="546"/>
      <c r="AET32" s="546"/>
      <c r="AEU32" s="546"/>
      <c r="AEV32" s="546"/>
      <c r="AEW32" s="546"/>
      <c r="AEX32" s="546"/>
      <c r="AEY32" s="546"/>
      <c r="AEZ32" s="546"/>
      <c r="AFA32" s="546"/>
      <c r="AFB32" s="546"/>
      <c r="AFC32" s="546"/>
      <c r="AFD32" s="546"/>
      <c r="AFE32" s="546"/>
      <c r="AFF32" s="546"/>
      <c r="AFG32" s="546"/>
      <c r="AFH32" s="546"/>
      <c r="AFI32" s="546"/>
      <c r="AFJ32" s="546"/>
      <c r="AFK32" s="546"/>
      <c r="AFL32" s="546"/>
      <c r="AFM32" s="546"/>
      <c r="AFN32" s="546"/>
      <c r="AFO32" s="546"/>
      <c r="AFP32" s="546"/>
      <c r="AFQ32" s="546"/>
      <c r="AFR32" s="546"/>
      <c r="AFS32" s="546"/>
      <c r="AFT32" s="546"/>
      <c r="AFU32" s="546"/>
      <c r="AFV32" s="546"/>
      <c r="AFW32" s="546"/>
      <c r="AFX32" s="546"/>
      <c r="AFY32" s="546"/>
      <c r="AFZ32" s="546"/>
      <c r="AGA32" s="546"/>
      <c r="AGB32" s="546"/>
      <c r="AGC32" s="546"/>
      <c r="AGD32" s="546"/>
      <c r="AGE32" s="546"/>
      <c r="AGF32" s="546"/>
      <c r="AGG32" s="546"/>
      <c r="AGH32" s="546"/>
      <c r="AGI32" s="546"/>
      <c r="AGJ32" s="546"/>
      <c r="AGK32" s="546"/>
      <c r="AGL32" s="546"/>
      <c r="AGM32" s="546"/>
      <c r="AGN32" s="546"/>
      <c r="AGO32" s="546"/>
      <c r="AGP32" s="546"/>
      <c r="AGQ32" s="546"/>
      <c r="AGR32" s="546"/>
      <c r="AGS32" s="546"/>
      <c r="AGT32" s="546"/>
      <c r="AGU32" s="546"/>
      <c r="AGV32" s="546"/>
      <c r="AGW32" s="546"/>
      <c r="AGX32" s="546"/>
      <c r="AGY32" s="546"/>
      <c r="AGZ32" s="546"/>
      <c r="AHA32" s="546"/>
      <c r="AHB32" s="546"/>
      <c r="AHC32" s="546"/>
      <c r="AHD32" s="546"/>
      <c r="AHE32" s="546"/>
      <c r="AHF32" s="546"/>
      <c r="AHG32" s="546"/>
      <c r="AHH32" s="546"/>
      <c r="AHI32" s="546"/>
      <c r="AHJ32" s="546"/>
      <c r="AHK32" s="546"/>
      <c r="AHL32" s="546"/>
      <c r="AHM32" s="546"/>
      <c r="AHN32" s="546"/>
      <c r="AHO32" s="546"/>
      <c r="AHP32" s="546"/>
      <c r="AHQ32" s="546"/>
      <c r="AHR32" s="546"/>
      <c r="AHS32" s="546"/>
      <c r="AHT32" s="546"/>
      <c r="AHU32" s="546"/>
      <c r="AHV32" s="546"/>
      <c r="AHW32" s="546"/>
      <c r="AHX32" s="546"/>
      <c r="AHY32" s="546"/>
      <c r="AHZ32" s="546"/>
      <c r="AIA32" s="546"/>
      <c r="AIB32" s="546"/>
      <c r="AIC32" s="546"/>
      <c r="AID32" s="546"/>
      <c r="AIE32" s="546"/>
      <c r="AIF32" s="546"/>
      <c r="AIG32" s="546"/>
      <c r="AIH32" s="546"/>
      <c r="AII32" s="546"/>
      <c r="AIJ32" s="546"/>
      <c r="AIK32" s="546"/>
      <c r="AIL32" s="546"/>
      <c r="AIM32" s="546"/>
      <c r="AIN32" s="546"/>
      <c r="AIO32" s="546"/>
      <c r="AIP32" s="546"/>
      <c r="AIQ32" s="546"/>
      <c r="AIR32" s="546"/>
      <c r="AIS32" s="546"/>
      <c r="AIT32" s="546"/>
      <c r="AIU32" s="546"/>
      <c r="AIV32" s="546"/>
      <c r="AIW32" s="546"/>
      <c r="AIX32" s="546"/>
      <c r="AIY32" s="546"/>
      <c r="AIZ32" s="546"/>
      <c r="AJA32" s="546"/>
      <c r="AJB32" s="546"/>
      <c r="AJC32" s="546"/>
      <c r="AJD32" s="546"/>
      <c r="AJE32" s="546"/>
      <c r="AJF32" s="546"/>
      <c r="AJG32" s="546"/>
      <c r="AJH32" s="546"/>
      <c r="AJI32" s="546"/>
      <c r="AJJ32" s="546"/>
      <c r="AJK32" s="546"/>
      <c r="AJL32" s="546"/>
      <c r="AJM32" s="546"/>
      <c r="AJN32" s="546"/>
      <c r="AJO32" s="546"/>
      <c r="AJP32" s="546"/>
      <c r="AJQ32" s="546"/>
      <c r="AJR32" s="546"/>
      <c r="AJS32" s="546"/>
      <c r="AJT32" s="546"/>
      <c r="AJU32" s="546"/>
      <c r="AJV32" s="546"/>
      <c r="AJW32" s="546"/>
      <c r="AJX32" s="546"/>
      <c r="AJY32" s="546"/>
      <c r="AJZ32" s="546"/>
      <c r="AKA32" s="546"/>
      <c r="AKB32" s="546"/>
      <c r="AKC32" s="546"/>
      <c r="AKD32" s="546"/>
      <c r="AKE32" s="546"/>
      <c r="AKF32" s="546"/>
      <c r="AKG32" s="546"/>
      <c r="AKH32" s="546"/>
      <c r="AKI32" s="546"/>
      <c r="AKJ32" s="546"/>
      <c r="AKK32" s="546"/>
      <c r="AKL32" s="546"/>
      <c r="AKM32" s="546"/>
      <c r="AKN32" s="546"/>
      <c r="AKO32" s="546"/>
      <c r="AKP32" s="546"/>
      <c r="AKQ32" s="546"/>
      <c r="AKR32" s="546"/>
      <c r="AKS32" s="546"/>
      <c r="AKT32" s="546"/>
      <c r="AKU32" s="546"/>
      <c r="AKV32" s="546"/>
      <c r="AKW32" s="546"/>
      <c r="AKX32" s="546"/>
      <c r="AKY32" s="546"/>
      <c r="AKZ32" s="546"/>
      <c r="ALA32" s="546"/>
      <c r="ALB32" s="546"/>
      <c r="ALC32" s="546"/>
      <c r="ALD32" s="546"/>
      <c r="ALE32" s="546"/>
      <c r="ALF32" s="546"/>
      <c r="ALG32" s="546"/>
      <c r="ALH32" s="546"/>
      <c r="ALI32" s="546"/>
      <c r="ALJ32" s="546"/>
      <c r="ALK32" s="546"/>
      <c r="ALL32" s="546"/>
      <c r="ALM32" s="546"/>
      <c r="ALN32" s="546"/>
      <c r="ALO32" s="546"/>
      <c r="ALP32" s="546"/>
      <c r="ALQ32" s="546"/>
      <c r="ALR32" s="546"/>
      <c r="ALS32" s="546"/>
      <c r="ALT32" s="546"/>
      <c r="ALU32" s="546"/>
      <c r="ALV32" s="546"/>
      <c r="ALW32" s="546"/>
      <c r="ALX32" s="546"/>
      <c r="ALY32" s="546"/>
      <c r="ALZ32" s="546"/>
      <c r="AMA32" s="546"/>
      <c r="AMB32" s="546"/>
    </row>
    <row r="33" spans="1:1016" ht="64.5" customHeight="1">
      <c r="A33" s="525" t="s">
        <v>78</v>
      </c>
      <c r="B33" s="492">
        <v>30304</v>
      </c>
      <c r="C33" s="493" t="s">
        <v>27</v>
      </c>
      <c r="D33" s="522" t="s">
        <v>79</v>
      </c>
      <c r="E33" s="493" t="s">
        <v>64</v>
      </c>
      <c r="F33" s="523">
        <f>INFRA!X89</f>
        <v>84.682868636363665</v>
      </c>
      <c r="G33" s="497">
        <f t="shared" si="1"/>
        <v>67.45</v>
      </c>
      <c r="H33" s="498">
        <f t="shared" si="2"/>
        <v>5711.8594895227297</v>
      </c>
      <c r="J33" s="547">
        <v>53.27</v>
      </c>
      <c r="L33" s="466">
        <f t="shared" si="0"/>
        <v>67.45</v>
      </c>
    </row>
    <row r="34" spans="1:1016" s="458" customFormat="1" ht="35.1" customHeight="1">
      <c r="A34" s="509">
        <v>5</v>
      </c>
      <c r="B34" s="516"/>
      <c r="C34" s="518"/>
      <c r="D34" s="524" t="s">
        <v>80</v>
      </c>
      <c r="E34" s="519"/>
      <c r="F34" s="520"/>
      <c r="G34" s="499"/>
      <c r="H34" s="521" t="str">
        <f t="shared" si="2"/>
        <v/>
      </c>
      <c r="I34" s="546"/>
      <c r="J34" s="549"/>
      <c r="K34" s="546"/>
      <c r="L34" s="546">
        <f t="shared" si="0"/>
        <v>0</v>
      </c>
      <c r="M34" s="546"/>
      <c r="N34" s="546"/>
      <c r="O34" s="546"/>
      <c r="P34" s="546"/>
      <c r="Q34" s="546"/>
      <c r="R34" s="546"/>
      <c r="S34" s="546"/>
      <c r="T34" s="546"/>
      <c r="U34" s="546"/>
      <c r="V34" s="546"/>
      <c r="W34" s="546"/>
      <c r="X34" s="546"/>
      <c r="Y34" s="546"/>
      <c r="Z34" s="546"/>
      <c r="AA34" s="546"/>
      <c r="AB34" s="546"/>
      <c r="AC34" s="546"/>
      <c r="AD34" s="546"/>
      <c r="AE34" s="546"/>
      <c r="AF34" s="546"/>
      <c r="AG34" s="546"/>
      <c r="AH34" s="546"/>
      <c r="AI34" s="546"/>
      <c r="AJ34" s="546"/>
      <c r="AK34" s="546"/>
      <c r="AL34" s="546"/>
      <c r="AM34" s="546"/>
      <c r="AN34" s="546"/>
      <c r="AO34" s="546"/>
      <c r="AP34" s="546"/>
      <c r="AQ34" s="546"/>
      <c r="AR34" s="546"/>
      <c r="AS34" s="546"/>
      <c r="AT34" s="546"/>
      <c r="AU34" s="546"/>
      <c r="AV34" s="546"/>
      <c r="AW34" s="546"/>
      <c r="AX34" s="546"/>
      <c r="AY34" s="546"/>
      <c r="AZ34" s="546"/>
      <c r="BA34" s="546"/>
      <c r="BB34" s="546"/>
      <c r="BC34" s="546"/>
      <c r="BD34" s="546"/>
      <c r="BE34" s="546"/>
      <c r="BF34" s="546"/>
      <c r="BG34" s="546"/>
      <c r="BH34" s="546"/>
      <c r="BI34" s="546"/>
      <c r="BJ34" s="546"/>
      <c r="BK34" s="546"/>
      <c r="BL34" s="546"/>
      <c r="BM34" s="546"/>
      <c r="BN34" s="546"/>
      <c r="BO34" s="546"/>
      <c r="BP34" s="546"/>
      <c r="BQ34" s="546"/>
      <c r="BR34" s="546"/>
      <c r="BS34" s="546"/>
      <c r="BT34" s="546"/>
      <c r="BU34" s="546"/>
      <c r="BV34" s="546"/>
      <c r="BW34" s="546"/>
      <c r="BX34" s="546"/>
      <c r="BY34" s="546"/>
      <c r="BZ34" s="546"/>
      <c r="CA34" s="546"/>
      <c r="CB34" s="546"/>
      <c r="CC34" s="546"/>
      <c r="CD34" s="546"/>
      <c r="CE34" s="546"/>
      <c r="CF34" s="546"/>
      <c r="CG34" s="546"/>
      <c r="CH34" s="546"/>
      <c r="CI34" s="546"/>
      <c r="CJ34" s="546"/>
      <c r="CK34" s="546"/>
      <c r="CL34" s="546"/>
      <c r="CM34" s="546"/>
      <c r="CN34" s="546"/>
      <c r="CO34" s="546"/>
      <c r="CP34" s="546"/>
      <c r="CQ34" s="546"/>
      <c r="CR34" s="546"/>
      <c r="CS34" s="546"/>
      <c r="CT34" s="546"/>
      <c r="CU34" s="546"/>
      <c r="CV34" s="546"/>
      <c r="CW34" s="546"/>
      <c r="CX34" s="546"/>
      <c r="CY34" s="546"/>
      <c r="CZ34" s="546"/>
      <c r="DA34" s="546"/>
      <c r="DB34" s="546"/>
      <c r="DC34" s="546"/>
      <c r="DD34" s="546"/>
      <c r="DE34" s="546"/>
      <c r="DF34" s="546"/>
      <c r="DG34" s="546"/>
      <c r="DH34" s="546"/>
      <c r="DI34" s="546"/>
      <c r="DJ34" s="546"/>
      <c r="DK34" s="546"/>
      <c r="DL34" s="546"/>
      <c r="DM34" s="546"/>
      <c r="DN34" s="546"/>
      <c r="DO34" s="546"/>
      <c r="DP34" s="546"/>
      <c r="DQ34" s="546"/>
      <c r="DR34" s="546"/>
      <c r="DS34" s="546"/>
      <c r="DT34" s="546"/>
      <c r="DU34" s="546"/>
      <c r="DV34" s="546"/>
      <c r="DW34" s="546"/>
      <c r="DX34" s="546"/>
      <c r="DY34" s="546"/>
      <c r="DZ34" s="546"/>
      <c r="EA34" s="546"/>
      <c r="EB34" s="546"/>
      <c r="EC34" s="546"/>
      <c r="ED34" s="546"/>
      <c r="EE34" s="546"/>
      <c r="EF34" s="546"/>
      <c r="EG34" s="546"/>
      <c r="EH34" s="546"/>
      <c r="EI34" s="546"/>
      <c r="EJ34" s="546"/>
      <c r="EK34" s="546"/>
      <c r="EL34" s="546"/>
      <c r="EM34" s="546"/>
      <c r="EN34" s="546"/>
      <c r="EO34" s="546"/>
      <c r="EP34" s="546"/>
      <c r="EQ34" s="546"/>
      <c r="ER34" s="546"/>
      <c r="ES34" s="546"/>
      <c r="ET34" s="546"/>
      <c r="EU34" s="546"/>
      <c r="EV34" s="546"/>
      <c r="EW34" s="546"/>
      <c r="EX34" s="546"/>
      <c r="EY34" s="546"/>
      <c r="EZ34" s="546"/>
      <c r="FA34" s="546"/>
      <c r="FB34" s="546"/>
      <c r="FC34" s="546"/>
      <c r="FD34" s="546"/>
      <c r="FE34" s="546"/>
      <c r="FF34" s="546"/>
      <c r="FG34" s="546"/>
      <c r="FH34" s="546"/>
      <c r="FI34" s="546"/>
      <c r="FJ34" s="546"/>
      <c r="FK34" s="546"/>
      <c r="FL34" s="546"/>
      <c r="FM34" s="546"/>
      <c r="FN34" s="546"/>
      <c r="FO34" s="546"/>
      <c r="FP34" s="546"/>
      <c r="FQ34" s="546"/>
      <c r="FR34" s="546"/>
      <c r="FS34" s="546"/>
      <c r="FT34" s="546"/>
      <c r="FU34" s="546"/>
      <c r="FV34" s="546"/>
      <c r="FW34" s="546"/>
      <c r="FX34" s="546"/>
      <c r="FY34" s="546"/>
      <c r="FZ34" s="546"/>
      <c r="GA34" s="546"/>
      <c r="GB34" s="546"/>
      <c r="GC34" s="546"/>
      <c r="GD34" s="546"/>
      <c r="GE34" s="546"/>
      <c r="GF34" s="546"/>
      <c r="GG34" s="546"/>
      <c r="GH34" s="546"/>
      <c r="GI34" s="546"/>
      <c r="GJ34" s="546"/>
      <c r="GK34" s="546"/>
      <c r="GL34" s="546"/>
      <c r="GM34" s="546"/>
      <c r="GN34" s="546"/>
      <c r="GO34" s="546"/>
      <c r="GP34" s="546"/>
      <c r="GQ34" s="546"/>
      <c r="GR34" s="546"/>
      <c r="GS34" s="546"/>
      <c r="GT34" s="546"/>
      <c r="GU34" s="546"/>
      <c r="GV34" s="546"/>
      <c r="GW34" s="546"/>
      <c r="GX34" s="546"/>
      <c r="GY34" s="546"/>
      <c r="GZ34" s="546"/>
      <c r="HA34" s="546"/>
      <c r="HB34" s="546"/>
      <c r="HC34" s="546"/>
      <c r="HD34" s="546"/>
      <c r="HE34" s="546"/>
      <c r="HF34" s="546"/>
      <c r="HG34" s="546"/>
      <c r="HH34" s="546"/>
      <c r="HI34" s="546"/>
      <c r="HJ34" s="546"/>
      <c r="HK34" s="546"/>
      <c r="HL34" s="546"/>
      <c r="HM34" s="546"/>
      <c r="HN34" s="546"/>
      <c r="HO34" s="546"/>
      <c r="HP34" s="546"/>
      <c r="HQ34" s="546"/>
      <c r="HR34" s="546"/>
      <c r="HS34" s="546"/>
      <c r="HT34" s="546"/>
      <c r="HU34" s="546"/>
      <c r="HV34" s="546"/>
      <c r="HW34" s="546"/>
      <c r="HX34" s="546"/>
      <c r="HY34" s="546"/>
      <c r="HZ34" s="546"/>
      <c r="IA34" s="546"/>
      <c r="IB34" s="546"/>
      <c r="IC34" s="546"/>
      <c r="ID34" s="546"/>
      <c r="IE34" s="546"/>
      <c r="IF34" s="546"/>
      <c r="IG34" s="546"/>
      <c r="IH34" s="546"/>
      <c r="II34" s="546"/>
      <c r="IJ34" s="546"/>
      <c r="IK34" s="546"/>
      <c r="IL34" s="546"/>
      <c r="IM34" s="546"/>
      <c r="IN34" s="546"/>
      <c r="IO34" s="546"/>
      <c r="IP34" s="546"/>
      <c r="IQ34" s="546"/>
      <c r="IR34" s="546"/>
      <c r="IS34" s="546"/>
      <c r="IT34" s="546"/>
      <c r="IU34" s="546"/>
      <c r="IV34" s="546"/>
      <c r="IW34" s="546"/>
      <c r="IX34" s="546"/>
      <c r="IY34" s="546"/>
      <c r="IZ34" s="546"/>
      <c r="JA34" s="546"/>
      <c r="JB34" s="546"/>
      <c r="JC34" s="546"/>
      <c r="JD34" s="546"/>
      <c r="JE34" s="546"/>
      <c r="JF34" s="546"/>
      <c r="JG34" s="546"/>
      <c r="JH34" s="546"/>
      <c r="JI34" s="546"/>
      <c r="JJ34" s="546"/>
      <c r="JK34" s="546"/>
      <c r="JL34" s="546"/>
      <c r="JM34" s="546"/>
      <c r="JN34" s="546"/>
      <c r="JO34" s="546"/>
      <c r="JP34" s="546"/>
      <c r="JQ34" s="546"/>
      <c r="JR34" s="546"/>
      <c r="JS34" s="546"/>
      <c r="JT34" s="546"/>
      <c r="JU34" s="546"/>
      <c r="JV34" s="546"/>
      <c r="JW34" s="546"/>
      <c r="JX34" s="546"/>
      <c r="JY34" s="546"/>
      <c r="JZ34" s="546"/>
      <c r="KA34" s="546"/>
      <c r="KB34" s="546"/>
      <c r="KC34" s="546"/>
      <c r="KD34" s="546"/>
      <c r="KE34" s="546"/>
      <c r="KF34" s="546"/>
      <c r="KG34" s="546"/>
      <c r="KH34" s="546"/>
      <c r="KI34" s="546"/>
      <c r="KJ34" s="546"/>
      <c r="KK34" s="546"/>
      <c r="KL34" s="546"/>
      <c r="KM34" s="546"/>
      <c r="KN34" s="546"/>
      <c r="KO34" s="546"/>
      <c r="KP34" s="546"/>
      <c r="KQ34" s="546"/>
      <c r="KR34" s="546"/>
      <c r="KS34" s="546"/>
      <c r="KT34" s="546"/>
      <c r="KU34" s="546"/>
      <c r="KV34" s="546"/>
      <c r="KW34" s="546"/>
      <c r="KX34" s="546"/>
      <c r="KY34" s="546"/>
      <c r="KZ34" s="546"/>
      <c r="LA34" s="546"/>
      <c r="LB34" s="546"/>
      <c r="LC34" s="546"/>
      <c r="LD34" s="546"/>
      <c r="LE34" s="546"/>
      <c r="LF34" s="546"/>
      <c r="LG34" s="546"/>
      <c r="LH34" s="546"/>
      <c r="LI34" s="546"/>
      <c r="LJ34" s="546"/>
      <c r="LK34" s="546"/>
      <c r="LL34" s="546"/>
      <c r="LM34" s="546"/>
      <c r="LN34" s="546"/>
      <c r="LO34" s="546"/>
      <c r="LP34" s="546"/>
      <c r="LQ34" s="546"/>
      <c r="LR34" s="546"/>
      <c r="LS34" s="546"/>
      <c r="LT34" s="546"/>
      <c r="LU34" s="546"/>
      <c r="LV34" s="546"/>
      <c r="LW34" s="546"/>
      <c r="LX34" s="546"/>
      <c r="LY34" s="546"/>
      <c r="LZ34" s="546"/>
      <c r="MA34" s="546"/>
      <c r="MB34" s="546"/>
      <c r="MC34" s="546"/>
      <c r="MD34" s="546"/>
      <c r="ME34" s="546"/>
      <c r="MF34" s="546"/>
      <c r="MG34" s="546"/>
      <c r="MH34" s="546"/>
      <c r="MI34" s="546"/>
      <c r="MJ34" s="546"/>
      <c r="MK34" s="546"/>
      <c r="ML34" s="546"/>
      <c r="MM34" s="546"/>
      <c r="MN34" s="546"/>
      <c r="MO34" s="546"/>
      <c r="MP34" s="546"/>
      <c r="MQ34" s="546"/>
      <c r="MR34" s="546"/>
      <c r="MS34" s="546"/>
      <c r="MT34" s="546"/>
      <c r="MU34" s="546"/>
      <c r="MV34" s="546"/>
      <c r="MW34" s="546"/>
      <c r="MX34" s="546"/>
      <c r="MY34" s="546"/>
      <c r="MZ34" s="546"/>
      <c r="NA34" s="546"/>
      <c r="NB34" s="546"/>
      <c r="NC34" s="546"/>
      <c r="ND34" s="546"/>
      <c r="NE34" s="546"/>
      <c r="NF34" s="546"/>
      <c r="NG34" s="546"/>
      <c r="NH34" s="546"/>
      <c r="NI34" s="546"/>
      <c r="NJ34" s="546"/>
      <c r="NK34" s="546"/>
      <c r="NL34" s="546"/>
      <c r="NM34" s="546"/>
      <c r="NN34" s="546"/>
      <c r="NO34" s="546"/>
      <c r="NP34" s="546"/>
      <c r="NQ34" s="546"/>
      <c r="NR34" s="546"/>
      <c r="NS34" s="546"/>
      <c r="NT34" s="546"/>
      <c r="NU34" s="546"/>
      <c r="NV34" s="546"/>
      <c r="NW34" s="546"/>
      <c r="NX34" s="546"/>
      <c r="NY34" s="546"/>
      <c r="NZ34" s="546"/>
      <c r="OA34" s="546"/>
      <c r="OB34" s="546"/>
      <c r="OC34" s="546"/>
      <c r="OD34" s="546"/>
      <c r="OE34" s="546"/>
      <c r="OF34" s="546"/>
      <c r="OG34" s="546"/>
      <c r="OH34" s="546"/>
      <c r="OI34" s="546"/>
      <c r="OJ34" s="546"/>
      <c r="OK34" s="546"/>
      <c r="OL34" s="546"/>
      <c r="OM34" s="546"/>
      <c r="ON34" s="546"/>
      <c r="OO34" s="546"/>
      <c r="OP34" s="546"/>
      <c r="OQ34" s="546"/>
      <c r="OR34" s="546"/>
      <c r="OS34" s="546"/>
      <c r="OT34" s="546"/>
      <c r="OU34" s="546"/>
      <c r="OV34" s="546"/>
      <c r="OW34" s="546"/>
      <c r="OX34" s="546"/>
      <c r="OY34" s="546"/>
      <c r="OZ34" s="546"/>
      <c r="PA34" s="546"/>
      <c r="PB34" s="546"/>
      <c r="PC34" s="546"/>
      <c r="PD34" s="546"/>
      <c r="PE34" s="546"/>
      <c r="PF34" s="546"/>
      <c r="PG34" s="546"/>
      <c r="PH34" s="546"/>
      <c r="PI34" s="546"/>
      <c r="PJ34" s="546"/>
      <c r="PK34" s="546"/>
      <c r="PL34" s="546"/>
      <c r="PM34" s="546"/>
      <c r="PN34" s="546"/>
      <c r="PO34" s="546"/>
      <c r="PP34" s="546"/>
      <c r="PQ34" s="546"/>
      <c r="PR34" s="546"/>
      <c r="PS34" s="546"/>
      <c r="PT34" s="546"/>
      <c r="PU34" s="546"/>
      <c r="PV34" s="546"/>
      <c r="PW34" s="546"/>
      <c r="PX34" s="546"/>
      <c r="PY34" s="546"/>
      <c r="PZ34" s="546"/>
      <c r="QA34" s="546"/>
      <c r="QB34" s="546"/>
      <c r="QC34" s="546"/>
      <c r="QD34" s="546"/>
      <c r="QE34" s="546"/>
      <c r="QF34" s="546"/>
      <c r="QG34" s="546"/>
      <c r="QH34" s="546"/>
      <c r="QI34" s="546"/>
      <c r="QJ34" s="546"/>
      <c r="QK34" s="546"/>
      <c r="QL34" s="546"/>
      <c r="QM34" s="546"/>
      <c r="QN34" s="546"/>
      <c r="QO34" s="546"/>
      <c r="QP34" s="546"/>
      <c r="QQ34" s="546"/>
      <c r="QR34" s="546"/>
      <c r="QS34" s="546"/>
      <c r="QT34" s="546"/>
      <c r="QU34" s="546"/>
      <c r="QV34" s="546"/>
      <c r="QW34" s="546"/>
      <c r="QX34" s="546"/>
      <c r="QY34" s="546"/>
      <c r="QZ34" s="546"/>
      <c r="RA34" s="546"/>
      <c r="RB34" s="546"/>
      <c r="RC34" s="546"/>
      <c r="RD34" s="546"/>
      <c r="RE34" s="546"/>
      <c r="RF34" s="546"/>
      <c r="RG34" s="546"/>
      <c r="RH34" s="546"/>
      <c r="RI34" s="546"/>
      <c r="RJ34" s="546"/>
      <c r="RK34" s="546"/>
      <c r="RL34" s="546"/>
      <c r="RM34" s="546"/>
      <c r="RN34" s="546"/>
      <c r="RO34" s="546"/>
      <c r="RP34" s="546"/>
      <c r="RQ34" s="546"/>
      <c r="RR34" s="546"/>
      <c r="RS34" s="546"/>
      <c r="RT34" s="546"/>
      <c r="RU34" s="546"/>
      <c r="RV34" s="546"/>
      <c r="RW34" s="546"/>
      <c r="RX34" s="546"/>
      <c r="RY34" s="546"/>
      <c r="RZ34" s="546"/>
      <c r="SA34" s="546"/>
      <c r="SB34" s="546"/>
      <c r="SC34" s="546"/>
      <c r="SD34" s="546"/>
      <c r="SE34" s="546"/>
      <c r="SF34" s="546"/>
      <c r="SG34" s="546"/>
      <c r="SH34" s="546"/>
      <c r="SI34" s="546"/>
      <c r="SJ34" s="546"/>
      <c r="SK34" s="546"/>
      <c r="SL34" s="546"/>
      <c r="SM34" s="546"/>
      <c r="SN34" s="546"/>
      <c r="SO34" s="546"/>
      <c r="SP34" s="546"/>
      <c r="SQ34" s="546"/>
      <c r="SR34" s="546"/>
      <c r="SS34" s="546"/>
      <c r="ST34" s="546"/>
      <c r="SU34" s="546"/>
      <c r="SV34" s="546"/>
      <c r="SW34" s="546"/>
      <c r="SX34" s="546"/>
      <c r="SY34" s="546"/>
      <c r="SZ34" s="546"/>
      <c r="TA34" s="546"/>
      <c r="TB34" s="546"/>
      <c r="TC34" s="546"/>
      <c r="TD34" s="546"/>
      <c r="TE34" s="546"/>
      <c r="TF34" s="546"/>
      <c r="TG34" s="546"/>
      <c r="TH34" s="546"/>
      <c r="TI34" s="546"/>
      <c r="TJ34" s="546"/>
      <c r="TK34" s="546"/>
      <c r="TL34" s="546"/>
      <c r="TM34" s="546"/>
      <c r="TN34" s="546"/>
      <c r="TO34" s="546"/>
      <c r="TP34" s="546"/>
      <c r="TQ34" s="546"/>
      <c r="TR34" s="546"/>
      <c r="TS34" s="546"/>
      <c r="TT34" s="546"/>
      <c r="TU34" s="546"/>
      <c r="TV34" s="546"/>
      <c r="TW34" s="546"/>
      <c r="TX34" s="546"/>
      <c r="TY34" s="546"/>
      <c r="TZ34" s="546"/>
      <c r="UA34" s="546"/>
      <c r="UB34" s="546"/>
      <c r="UC34" s="546"/>
      <c r="UD34" s="546"/>
      <c r="UE34" s="546"/>
      <c r="UF34" s="546"/>
      <c r="UG34" s="546"/>
      <c r="UH34" s="546"/>
      <c r="UI34" s="546"/>
      <c r="UJ34" s="546"/>
      <c r="UK34" s="546"/>
      <c r="UL34" s="546"/>
      <c r="UM34" s="546"/>
      <c r="UN34" s="546"/>
      <c r="UO34" s="546"/>
      <c r="UP34" s="546"/>
      <c r="UQ34" s="546"/>
      <c r="UR34" s="546"/>
      <c r="US34" s="546"/>
      <c r="UT34" s="546"/>
      <c r="UU34" s="546"/>
      <c r="UV34" s="546"/>
      <c r="UW34" s="546"/>
      <c r="UX34" s="546"/>
      <c r="UY34" s="546"/>
      <c r="UZ34" s="546"/>
      <c r="VA34" s="546"/>
      <c r="VB34" s="546"/>
      <c r="VC34" s="546"/>
      <c r="VD34" s="546"/>
      <c r="VE34" s="546"/>
      <c r="VF34" s="546"/>
      <c r="VG34" s="546"/>
      <c r="VH34" s="546"/>
      <c r="VI34" s="546"/>
      <c r="VJ34" s="546"/>
      <c r="VK34" s="546"/>
      <c r="VL34" s="546"/>
      <c r="VM34" s="546"/>
      <c r="VN34" s="546"/>
      <c r="VO34" s="546"/>
      <c r="VP34" s="546"/>
      <c r="VQ34" s="546"/>
      <c r="VR34" s="546"/>
      <c r="VS34" s="546"/>
      <c r="VT34" s="546"/>
      <c r="VU34" s="546"/>
      <c r="VV34" s="546"/>
      <c r="VW34" s="546"/>
      <c r="VX34" s="546"/>
      <c r="VY34" s="546"/>
      <c r="VZ34" s="546"/>
      <c r="WA34" s="546"/>
      <c r="WB34" s="546"/>
      <c r="WC34" s="546"/>
      <c r="WD34" s="546"/>
      <c r="WE34" s="546"/>
      <c r="WF34" s="546"/>
      <c r="WG34" s="546"/>
      <c r="WH34" s="546"/>
      <c r="WI34" s="546"/>
      <c r="WJ34" s="546"/>
      <c r="WK34" s="546"/>
      <c r="WL34" s="546"/>
      <c r="WM34" s="546"/>
      <c r="WN34" s="546"/>
      <c r="WO34" s="546"/>
      <c r="WP34" s="546"/>
      <c r="WQ34" s="546"/>
      <c r="WR34" s="546"/>
      <c r="WS34" s="546"/>
      <c r="WT34" s="546"/>
      <c r="WU34" s="546"/>
      <c r="WV34" s="546"/>
      <c r="WW34" s="546"/>
      <c r="WX34" s="546"/>
      <c r="WY34" s="546"/>
      <c r="WZ34" s="546"/>
      <c r="XA34" s="546"/>
      <c r="XB34" s="546"/>
      <c r="XC34" s="546"/>
      <c r="XD34" s="546"/>
      <c r="XE34" s="546"/>
      <c r="XF34" s="546"/>
      <c r="XG34" s="546"/>
      <c r="XH34" s="546"/>
      <c r="XI34" s="546"/>
      <c r="XJ34" s="546"/>
      <c r="XK34" s="546"/>
      <c r="XL34" s="546"/>
      <c r="XM34" s="546"/>
      <c r="XN34" s="546"/>
      <c r="XO34" s="546"/>
      <c r="XP34" s="546"/>
      <c r="XQ34" s="546"/>
      <c r="XR34" s="546"/>
      <c r="XS34" s="546"/>
      <c r="XT34" s="546"/>
      <c r="XU34" s="546"/>
      <c r="XV34" s="546"/>
      <c r="XW34" s="546"/>
      <c r="XX34" s="546"/>
      <c r="XY34" s="546"/>
      <c r="XZ34" s="546"/>
      <c r="YA34" s="546"/>
      <c r="YB34" s="546"/>
      <c r="YC34" s="546"/>
      <c r="YD34" s="546"/>
      <c r="YE34" s="546"/>
      <c r="YF34" s="546"/>
      <c r="YG34" s="546"/>
      <c r="YH34" s="546"/>
      <c r="YI34" s="546"/>
      <c r="YJ34" s="546"/>
      <c r="YK34" s="546"/>
      <c r="YL34" s="546"/>
      <c r="YM34" s="546"/>
      <c r="YN34" s="546"/>
      <c r="YO34" s="546"/>
      <c r="YP34" s="546"/>
      <c r="YQ34" s="546"/>
      <c r="YR34" s="546"/>
      <c r="YS34" s="546"/>
      <c r="YT34" s="546"/>
      <c r="YU34" s="546"/>
      <c r="YV34" s="546"/>
      <c r="YW34" s="546"/>
      <c r="YX34" s="546"/>
      <c r="YY34" s="546"/>
      <c r="YZ34" s="546"/>
      <c r="ZA34" s="546"/>
      <c r="ZB34" s="546"/>
      <c r="ZC34" s="546"/>
      <c r="ZD34" s="546"/>
      <c r="ZE34" s="546"/>
      <c r="ZF34" s="546"/>
      <c r="ZG34" s="546"/>
      <c r="ZH34" s="546"/>
      <c r="ZI34" s="546"/>
      <c r="ZJ34" s="546"/>
      <c r="ZK34" s="546"/>
      <c r="ZL34" s="546"/>
      <c r="ZM34" s="546"/>
      <c r="ZN34" s="546"/>
      <c r="ZO34" s="546"/>
      <c r="ZP34" s="546"/>
      <c r="ZQ34" s="546"/>
      <c r="ZR34" s="546"/>
      <c r="ZS34" s="546"/>
      <c r="ZT34" s="546"/>
      <c r="ZU34" s="546"/>
      <c r="ZV34" s="546"/>
      <c r="ZW34" s="546"/>
      <c r="ZX34" s="546"/>
      <c r="ZY34" s="546"/>
      <c r="ZZ34" s="546"/>
      <c r="AAA34" s="546"/>
      <c r="AAB34" s="546"/>
      <c r="AAC34" s="546"/>
      <c r="AAD34" s="546"/>
      <c r="AAE34" s="546"/>
      <c r="AAF34" s="546"/>
      <c r="AAG34" s="546"/>
      <c r="AAH34" s="546"/>
      <c r="AAI34" s="546"/>
      <c r="AAJ34" s="546"/>
      <c r="AAK34" s="546"/>
      <c r="AAL34" s="546"/>
      <c r="AAM34" s="546"/>
      <c r="AAN34" s="546"/>
      <c r="AAO34" s="546"/>
      <c r="AAP34" s="546"/>
      <c r="AAQ34" s="546"/>
      <c r="AAR34" s="546"/>
      <c r="AAS34" s="546"/>
      <c r="AAT34" s="546"/>
      <c r="AAU34" s="546"/>
      <c r="AAV34" s="546"/>
      <c r="AAW34" s="546"/>
      <c r="AAX34" s="546"/>
      <c r="AAY34" s="546"/>
      <c r="AAZ34" s="546"/>
      <c r="ABA34" s="546"/>
      <c r="ABB34" s="546"/>
      <c r="ABC34" s="546"/>
      <c r="ABD34" s="546"/>
      <c r="ABE34" s="546"/>
      <c r="ABF34" s="546"/>
      <c r="ABG34" s="546"/>
      <c r="ABH34" s="546"/>
      <c r="ABI34" s="546"/>
      <c r="ABJ34" s="546"/>
      <c r="ABK34" s="546"/>
      <c r="ABL34" s="546"/>
      <c r="ABM34" s="546"/>
      <c r="ABN34" s="546"/>
      <c r="ABO34" s="546"/>
      <c r="ABP34" s="546"/>
      <c r="ABQ34" s="546"/>
      <c r="ABR34" s="546"/>
      <c r="ABS34" s="546"/>
      <c r="ABT34" s="546"/>
      <c r="ABU34" s="546"/>
      <c r="ABV34" s="546"/>
      <c r="ABW34" s="546"/>
      <c r="ABX34" s="546"/>
      <c r="ABY34" s="546"/>
      <c r="ABZ34" s="546"/>
      <c r="ACA34" s="546"/>
      <c r="ACB34" s="546"/>
      <c r="ACC34" s="546"/>
      <c r="ACD34" s="546"/>
      <c r="ACE34" s="546"/>
      <c r="ACF34" s="546"/>
      <c r="ACG34" s="546"/>
      <c r="ACH34" s="546"/>
      <c r="ACI34" s="546"/>
      <c r="ACJ34" s="546"/>
      <c r="ACK34" s="546"/>
      <c r="ACL34" s="546"/>
      <c r="ACM34" s="546"/>
      <c r="ACN34" s="546"/>
      <c r="ACO34" s="546"/>
      <c r="ACP34" s="546"/>
      <c r="ACQ34" s="546"/>
      <c r="ACR34" s="546"/>
      <c r="ACS34" s="546"/>
      <c r="ACT34" s="546"/>
      <c r="ACU34" s="546"/>
      <c r="ACV34" s="546"/>
      <c r="ACW34" s="546"/>
      <c r="ACX34" s="546"/>
      <c r="ACY34" s="546"/>
      <c r="ACZ34" s="546"/>
      <c r="ADA34" s="546"/>
      <c r="ADB34" s="546"/>
      <c r="ADC34" s="546"/>
      <c r="ADD34" s="546"/>
      <c r="ADE34" s="546"/>
      <c r="ADF34" s="546"/>
      <c r="ADG34" s="546"/>
      <c r="ADH34" s="546"/>
      <c r="ADI34" s="546"/>
      <c r="ADJ34" s="546"/>
      <c r="ADK34" s="546"/>
      <c r="ADL34" s="546"/>
      <c r="ADM34" s="546"/>
      <c r="ADN34" s="546"/>
      <c r="ADO34" s="546"/>
      <c r="ADP34" s="546"/>
      <c r="ADQ34" s="546"/>
      <c r="ADR34" s="546"/>
      <c r="ADS34" s="546"/>
      <c r="ADT34" s="546"/>
      <c r="ADU34" s="546"/>
      <c r="ADV34" s="546"/>
      <c r="ADW34" s="546"/>
      <c r="ADX34" s="546"/>
      <c r="ADY34" s="546"/>
      <c r="ADZ34" s="546"/>
      <c r="AEA34" s="546"/>
      <c r="AEB34" s="546"/>
      <c r="AEC34" s="546"/>
      <c r="AED34" s="546"/>
      <c r="AEE34" s="546"/>
      <c r="AEF34" s="546"/>
      <c r="AEG34" s="546"/>
      <c r="AEH34" s="546"/>
      <c r="AEI34" s="546"/>
      <c r="AEJ34" s="546"/>
      <c r="AEK34" s="546"/>
      <c r="AEL34" s="546"/>
      <c r="AEM34" s="546"/>
      <c r="AEN34" s="546"/>
      <c r="AEO34" s="546"/>
      <c r="AEP34" s="546"/>
      <c r="AEQ34" s="546"/>
      <c r="AER34" s="546"/>
      <c r="AES34" s="546"/>
      <c r="AET34" s="546"/>
      <c r="AEU34" s="546"/>
      <c r="AEV34" s="546"/>
      <c r="AEW34" s="546"/>
      <c r="AEX34" s="546"/>
      <c r="AEY34" s="546"/>
      <c r="AEZ34" s="546"/>
      <c r="AFA34" s="546"/>
      <c r="AFB34" s="546"/>
      <c r="AFC34" s="546"/>
      <c r="AFD34" s="546"/>
      <c r="AFE34" s="546"/>
      <c r="AFF34" s="546"/>
      <c r="AFG34" s="546"/>
      <c r="AFH34" s="546"/>
      <c r="AFI34" s="546"/>
      <c r="AFJ34" s="546"/>
      <c r="AFK34" s="546"/>
      <c r="AFL34" s="546"/>
      <c r="AFM34" s="546"/>
      <c r="AFN34" s="546"/>
      <c r="AFO34" s="546"/>
      <c r="AFP34" s="546"/>
      <c r="AFQ34" s="546"/>
      <c r="AFR34" s="546"/>
      <c r="AFS34" s="546"/>
      <c r="AFT34" s="546"/>
      <c r="AFU34" s="546"/>
      <c r="AFV34" s="546"/>
      <c r="AFW34" s="546"/>
      <c r="AFX34" s="546"/>
      <c r="AFY34" s="546"/>
      <c r="AFZ34" s="546"/>
      <c r="AGA34" s="546"/>
      <c r="AGB34" s="546"/>
      <c r="AGC34" s="546"/>
      <c r="AGD34" s="546"/>
      <c r="AGE34" s="546"/>
      <c r="AGF34" s="546"/>
      <c r="AGG34" s="546"/>
      <c r="AGH34" s="546"/>
      <c r="AGI34" s="546"/>
      <c r="AGJ34" s="546"/>
      <c r="AGK34" s="546"/>
      <c r="AGL34" s="546"/>
      <c r="AGM34" s="546"/>
      <c r="AGN34" s="546"/>
      <c r="AGO34" s="546"/>
      <c r="AGP34" s="546"/>
      <c r="AGQ34" s="546"/>
      <c r="AGR34" s="546"/>
      <c r="AGS34" s="546"/>
      <c r="AGT34" s="546"/>
      <c r="AGU34" s="546"/>
      <c r="AGV34" s="546"/>
      <c r="AGW34" s="546"/>
      <c r="AGX34" s="546"/>
      <c r="AGY34" s="546"/>
      <c r="AGZ34" s="546"/>
      <c r="AHA34" s="546"/>
      <c r="AHB34" s="546"/>
      <c r="AHC34" s="546"/>
      <c r="AHD34" s="546"/>
      <c r="AHE34" s="546"/>
      <c r="AHF34" s="546"/>
      <c r="AHG34" s="546"/>
      <c r="AHH34" s="546"/>
      <c r="AHI34" s="546"/>
      <c r="AHJ34" s="546"/>
      <c r="AHK34" s="546"/>
      <c r="AHL34" s="546"/>
      <c r="AHM34" s="546"/>
      <c r="AHN34" s="546"/>
      <c r="AHO34" s="546"/>
      <c r="AHP34" s="546"/>
      <c r="AHQ34" s="546"/>
      <c r="AHR34" s="546"/>
      <c r="AHS34" s="546"/>
      <c r="AHT34" s="546"/>
      <c r="AHU34" s="546"/>
      <c r="AHV34" s="546"/>
      <c r="AHW34" s="546"/>
      <c r="AHX34" s="546"/>
      <c r="AHY34" s="546"/>
      <c r="AHZ34" s="546"/>
      <c r="AIA34" s="546"/>
      <c r="AIB34" s="546"/>
      <c r="AIC34" s="546"/>
      <c r="AID34" s="546"/>
      <c r="AIE34" s="546"/>
      <c r="AIF34" s="546"/>
      <c r="AIG34" s="546"/>
      <c r="AIH34" s="546"/>
      <c r="AII34" s="546"/>
      <c r="AIJ34" s="546"/>
      <c r="AIK34" s="546"/>
      <c r="AIL34" s="546"/>
      <c r="AIM34" s="546"/>
      <c r="AIN34" s="546"/>
      <c r="AIO34" s="546"/>
      <c r="AIP34" s="546"/>
      <c r="AIQ34" s="546"/>
      <c r="AIR34" s="546"/>
      <c r="AIS34" s="546"/>
      <c r="AIT34" s="546"/>
      <c r="AIU34" s="546"/>
      <c r="AIV34" s="546"/>
      <c r="AIW34" s="546"/>
      <c r="AIX34" s="546"/>
      <c r="AIY34" s="546"/>
      <c r="AIZ34" s="546"/>
      <c r="AJA34" s="546"/>
      <c r="AJB34" s="546"/>
      <c r="AJC34" s="546"/>
      <c r="AJD34" s="546"/>
      <c r="AJE34" s="546"/>
      <c r="AJF34" s="546"/>
      <c r="AJG34" s="546"/>
      <c r="AJH34" s="546"/>
      <c r="AJI34" s="546"/>
      <c r="AJJ34" s="546"/>
      <c r="AJK34" s="546"/>
      <c r="AJL34" s="546"/>
      <c r="AJM34" s="546"/>
      <c r="AJN34" s="546"/>
      <c r="AJO34" s="546"/>
      <c r="AJP34" s="546"/>
      <c r="AJQ34" s="546"/>
      <c r="AJR34" s="546"/>
      <c r="AJS34" s="546"/>
      <c r="AJT34" s="546"/>
      <c r="AJU34" s="546"/>
      <c r="AJV34" s="546"/>
      <c r="AJW34" s="546"/>
      <c r="AJX34" s="546"/>
      <c r="AJY34" s="546"/>
      <c r="AJZ34" s="546"/>
      <c r="AKA34" s="546"/>
      <c r="AKB34" s="546"/>
      <c r="AKC34" s="546"/>
      <c r="AKD34" s="546"/>
      <c r="AKE34" s="546"/>
      <c r="AKF34" s="546"/>
      <c r="AKG34" s="546"/>
      <c r="AKH34" s="546"/>
      <c r="AKI34" s="546"/>
      <c r="AKJ34" s="546"/>
      <c r="AKK34" s="546"/>
      <c r="AKL34" s="546"/>
      <c r="AKM34" s="546"/>
      <c r="AKN34" s="546"/>
      <c r="AKO34" s="546"/>
      <c r="AKP34" s="546"/>
      <c r="AKQ34" s="546"/>
      <c r="AKR34" s="546"/>
      <c r="AKS34" s="546"/>
      <c r="AKT34" s="546"/>
      <c r="AKU34" s="546"/>
      <c r="AKV34" s="546"/>
      <c r="AKW34" s="546"/>
      <c r="AKX34" s="546"/>
      <c r="AKY34" s="546"/>
      <c r="AKZ34" s="546"/>
      <c r="ALA34" s="546"/>
      <c r="ALB34" s="546"/>
      <c r="ALC34" s="546"/>
      <c r="ALD34" s="546"/>
      <c r="ALE34" s="546"/>
      <c r="ALF34" s="546"/>
      <c r="ALG34" s="546"/>
      <c r="ALH34" s="546"/>
      <c r="ALI34" s="546"/>
      <c r="ALJ34" s="546"/>
      <c r="ALK34" s="546"/>
      <c r="ALL34" s="546"/>
      <c r="ALM34" s="546"/>
      <c r="ALN34" s="546"/>
      <c r="ALO34" s="546"/>
      <c r="ALP34" s="546"/>
      <c r="ALQ34" s="546"/>
      <c r="ALR34" s="546"/>
      <c r="ALS34" s="546"/>
      <c r="ALT34" s="546"/>
      <c r="ALU34" s="546"/>
      <c r="ALV34" s="546"/>
      <c r="ALW34" s="546"/>
      <c r="ALX34" s="546"/>
      <c r="ALY34" s="546"/>
      <c r="ALZ34" s="546"/>
      <c r="AMA34" s="546"/>
      <c r="AMB34" s="546"/>
    </row>
    <row r="35" spans="1:1016" s="458" customFormat="1" ht="35.1" customHeight="1">
      <c r="A35" s="509" t="s">
        <v>81</v>
      </c>
      <c r="B35" s="516"/>
      <c r="C35" s="518"/>
      <c r="D35" s="524" t="s">
        <v>82</v>
      </c>
      <c r="E35" s="519"/>
      <c r="F35" s="520"/>
      <c r="G35" s="499"/>
      <c r="H35" s="521" t="str">
        <f t="shared" si="2"/>
        <v/>
      </c>
      <c r="I35" s="546"/>
      <c r="J35" s="549"/>
      <c r="K35" s="546"/>
      <c r="L35" s="546">
        <f t="shared" si="0"/>
        <v>0</v>
      </c>
      <c r="M35" s="546"/>
      <c r="N35" s="546"/>
      <c r="O35" s="546"/>
      <c r="P35" s="546"/>
      <c r="Q35" s="546"/>
      <c r="R35" s="546"/>
      <c r="S35" s="546"/>
      <c r="T35" s="546"/>
      <c r="U35" s="546"/>
      <c r="V35" s="546"/>
      <c r="W35" s="546"/>
      <c r="X35" s="546"/>
      <c r="Y35" s="546"/>
      <c r="Z35" s="546"/>
      <c r="AA35" s="546"/>
      <c r="AB35" s="546"/>
      <c r="AC35" s="546"/>
      <c r="AD35" s="546"/>
      <c r="AE35" s="546"/>
      <c r="AF35" s="546"/>
      <c r="AG35" s="546"/>
      <c r="AH35" s="546"/>
      <c r="AI35" s="546"/>
      <c r="AJ35" s="546"/>
      <c r="AK35" s="546"/>
      <c r="AL35" s="546"/>
      <c r="AM35" s="546"/>
      <c r="AN35" s="546"/>
      <c r="AO35" s="546"/>
      <c r="AP35" s="546"/>
      <c r="AQ35" s="546"/>
      <c r="AR35" s="546"/>
      <c r="AS35" s="546"/>
      <c r="AT35" s="546"/>
      <c r="AU35" s="546"/>
      <c r="AV35" s="546"/>
      <c r="AW35" s="546"/>
      <c r="AX35" s="546"/>
      <c r="AY35" s="546"/>
      <c r="AZ35" s="546"/>
      <c r="BA35" s="546"/>
      <c r="BB35" s="546"/>
      <c r="BC35" s="546"/>
      <c r="BD35" s="546"/>
      <c r="BE35" s="546"/>
      <c r="BF35" s="546"/>
      <c r="BG35" s="546"/>
      <c r="BH35" s="546"/>
      <c r="BI35" s="546"/>
      <c r="BJ35" s="546"/>
      <c r="BK35" s="546"/>
      <c r="BL35" s="546"/>
      <c r="BM35" s="546"/>
      <c r="BN35" s="546"/>
      <c r="BO35" s="546"/>
      <c r="BP35" s="546"/>
      <c r="BQ35" s="546"/>
      <c r="BR35" s="546"/>
      <c r="BS35" s="546"/>
      <c r="BT35" s="546"/>
      <c r="BU35" s="546"/>
      <c r="BV35" s="546"/>
      <c r="BW35" s="546"/>
      <c r="BX35" s="546"/>
      <c r="BY35" s="546"/>
      <c r="BZ35" s="546"/>
      <c r="CA35" s="546"/>
      <c r="CB35" s="546"/>
      <c r="CC35" s="546"/>
      <c r="CD35" s="546"/>
      <c r="CE35" s="546"/>
      <c r="CF35" s="546"/>
      <c r="CG35" s="546"/>
      <c r="CH35" s="546"/>
      <c r="CI35" s="546"/>
      <c r="CJ35" s="546"/>
      <c r="CK35" s="546"/>
      <c r="CL35" s="546"/>
      <c r="CM35" s="546"/>
      <c r="CN35" s="546"/>
      <c r="CO35" s="546"/>
      <c r="CP35" s="546"/>
      <c r="CQ35" s="546"/>
      <c r="CR35" s="546"/>
      <c r="CS35" s="546"/>
      <c r="CT35" s="546"/>
      <c r="CU35" s="546"/>
      <c r="CV35" s="546"/>
      <c r="CW35" s="546"/>
      <c r="CX35" s="546"/>
      <c r="CY35" s="546"/>
      <c r="CZ35" s="546"/>
      <c r="DA35" s="546"/>
      <c r="DB35" s="546"/>
      <c r="DC35" s="546"/>
      <c r="DD35" s="546"/>
      <c r="DE35" s="546"/>
      <c r="DF35" s="546"/>
      <c r="DG35" s="546"/>
      <c r="DH35" s="546"/>
      <c r="DI35" s="546"/>
      <c r="DJ35" s="546"/>
      <c r="DK35" s="546"/>
      <c r="DL35" s="546"/>
      <c r="DM35" s="546"/>
      <c r="DN35" s="546"/>
      <c r="DO35" s="546"/>
      <c r="DP35" s="546"/>
      <c r="DQ35" s="546"/>
      <c r="DR35" s="546"/>
      <c r="DS35" s="546"/>
      <c r="DT35" s="546"/>
      <c r="DU35" s="546"/>
      <c r="DV35" s="546"/>
      <c r="DW35" s="546"/>
      <c r="DX35" s="546"/>
      <c r="DY35" s="546"/>
      <c r="DZ35" s="546"/>
      <c r="EA35" s="546"/>
      <c r="EB35" s="546"/>
      <c r="EC35" s="546"/>
      <c r="ED35" s="546"/>
      <c r="EE35" s="546"/>
      <c r="EF35" s="546"/>
      <c r="EG35" s="546"/>
      <c r="EH35" s="546"/>
      <c r="EI35" s="546"/>
      <c r="EJ35" s="546"/>
      <c r="EK35" s="546"/>
      <c r="EL35" s="546"/>
      <c r="EM35" s="546"/>
      <c r="EN35" s="546"/>
      <c r="EO35" s="546"/>
      <c r="EP35" s="546"/>
      <c r="EQ35" s="546"/>
      <c r="ER35" s="546"/>
      <c r="ES35" s="546"/>
      <c r="ET35" s="546"/>
      <c r="EU35" s="546"/>
      <c r="EV35" s="546"/>
      <c r="EW35" s="546"/>
      <c r="EX35" s="546"/>
      <c r="EY35" s="546"/>
      <c r="EZ35" s="546"/>
      <c r="FA35" s="546"/>
      <c r="FB35" s="546"/>
      <c r="FC35" s="546"/>
      <c r="FD35" s="546"/>
      <c r="FE35" s="546"/>
      <c r="FF35" s="546"/>
      <c r="FG35" s="546"/>
      <c r="FH35" s="546"/>
      <c r="FI35" s="546"/>
      <c r="FJ35" s="546"/>
      <c r="FK35" s="546"/>
      <c r="FL35" s="546"/>
      <c r="FM35" s="546"/>
      <c r="FN35" s="546"/>
      <c r="FO35" s="546"/>
      <c r="FP35" s="546"/>
      <c r="FQ35" s="546"/>
      <c r="FR35" s="546"/>
      <c r="FS35" s="546"/>
      <c r="FT35" s="546"/>
      <c r="FU35" s="546"/>
      <c r="FV35" s="546"/>
      <c r="FW35" s="546"/>
      <c r="FX35" s="546"/>
      <c r="FY35" s="546"/>
      <c r="FZ35" s="546"/>
      <c r="GA35" s="546"/>
      <c r="GB35" s="546"/>
      <c r="GC35" s="546"/>
      <c r="GD35" s="546"/>
      <c r="GE35" s="546"/>
      <c r="GF35" s="546"/>
      <c r="GG35" s="546"/>
      <c r="GH35" s="546"/>
      <c r="GI35" s="546"/>
      <c r="GJ35" s="546"/>
      <c r="GK35" s="546"/>
      <c r="GL35" s="546"/>
      <c r="GM35" s="546"/>
      <c r="GN35" s="546"/>
      <c r="GO35" s="546"/>
      <c r="GP35" s="546"/>
      <c r="GQ35" s="546"/>
      <c r="GR35" s="546"/>
      <c r="GS35" s="546"/>
      <c r="GT35" s="546"/>
      <c r="GU35" s="546"/>
      <c r="GV35" s="546"/>
      <c r="GW35" s="546"/>
      <c r="GX35" s="546"/>
      <c r="GY35" s="546"/>
      <c r="GZ35" s="546"/>
      <c r="HA35" s="546"/>
      <c r="HB35" s="546"/>
      <c r="HC35" s="546"/>
      <c r="HD35" s="546"/>
      <c r="HE35" s="546"/>
      <c r="HF35" s="546"/>
      <c r="HG35" s="546"/>
      <c r="HH35" s="546"/>
      <c r="HI35" s="546"/>
      <c r="HJ35" s="546"/>
      <c r="HK35" s="546"/>
      <c r="HL35" s="546"/>
      <c r="HM35" s="546"/>
      <c r="HN35" s="546"/>
      <c r="HO35" s="546"/>
      <c r="HP35" s="546"/>
      <c r="HQ35" s="546"/>
      <c r="HR35" s="546"/>
      <c r="HS35" s="546"/>
      <c r="HT35" s="546"/>
      <c r="HU35" s="546"/>
      <c r="HV35" s="546"/>
      <c r="HW35" s="546"/>
      <c r="HX35" s="546"/>
      <c r="HY35" s="546"/>
      <c r="HZ35" s="546"/>
      <c r="IA35" s="546"/>
      <c r="IB35" s="546"/>
      <c r="IC35" s="546"/>
      <c r="ID35" s="546"/>
      <c r="IE35" s="546"/>
      <c r="IF35" s="546"/>
      <c r="IG35" s="546"/>
      <c r="IH35" s="546"/>
      <c r="II35" s="546"/>
      <c r="IJ35" s="546"/>
      <c r="IK35" s="546"/>
      <c r="IL35" s="546"/>
      <c r="IM35" s="546"/>
      <c r="IN35" s="546"/>
      <c r="IO35" s="546"/>
      <c r="IP35" s="546"/>
      <c r="IQ35" s="546"/>
      <c r="IR35" s="546"/>
      <c r="IS35" s="546"/>
      <c r="IT35" s="546"/>
      <c r="IU35" s="546"/>
      <c r="IV35" s="546"/>
      <c r="IW35" s="546"/>
      <c r="IX35" s="546"/>
      <c r="IY35" s="546"/>
      <c r="IZ35" s="546"/>
      <c r="JA35" s="546"/>
      <c r="JB35" s="546"/>
      <c r="JC35" s="546"/>
      <c r="JD35" s="546"/>
      <c r="JE35" s="546"/>
      <c r="JF35" s="546"/>
      <c r="JG35" s="546"/>
      <c r="JH35" s="546"/>
      <c r="JI35" s="546"/>
      <c r="JJ35" s="546"/>
      <c r="JK35" s="546"/>
      <c r="JL35" s="546"/>
      <c r="JM35" s="546"/>
      <c r="JN35" s="546"/>
      <c r="JO35" s="546"/>
      <c r="JP35" s="546"/>
      <c r="JQ35" s="546"/>
      <c r="JR35" s="546"/>
      <c r="JS35" s="546"/>
      <c r="JT35" s="546"/>
      <c r="JU35" s="546"/>
      <c r="JV35" s="546"/>
      <c r="JW35" s="546"/>
      <c r="JX35" s="546"/>
      <c r="JY35" s="546"/>
      <c r="JZ35" s="546"/>
      <c r="KA35" s="546"/>
      <c r="KB35" s="546"/>
      <c r="KC35" s="546"/>
      <c r="KD35" s="546"/>
      <c r="KE35" s="546"/>
      <c r="KF35" s="546"/>
      <c r="KG35" s="546"/>
      <c r="KH35" s="546"/>
      <c r="KI35" s="546"/>
      <c r="KJ35" s="546"/>
      <c r="KK35" s="546"/>
      <c r="KL35" s="546"/>
      <c r="KM35" s="546"/>
      <c r="KN35" s="546"/>
      <c r="KO35" s="546"/>
      <c r="KP35" s="546"/>
      <c r="KQ35" s="546"/>
      <c r="KR35" s="546"/>
      <c r="KS35" s="546"/>
      <c r="KT35" s="546"/>
      <c r="KU35" s="546"/>
      <c r="KV35" s="546"/>
      <c r="KW35" s="546"/>
      <c r="KX35" s="546"/>
      <c r="KY35" s="546"/>
      <c r="KZ35" s="546"/>
      <c r="LA35" s="546"/>
      <c r="LB35" s="546"/>
      <c r="LC35" s="546"/>
      <c r="LD35" s="546"/>
      <c r="LE35" s="546"/>
      <c r="LF35" s="546"/>
      <c r="LG35" s="546"/>
      <c r="LH35" s="546"/>
      <c r="LI35" s="546"/>
      <c r="LJ35" s="546"/>
      <c r="LK35" s="546"/>
      <c r="LL35" s="546"/>
      <c r="LM35" s="546"/>
      <c r="LN35" s="546"/>
      <c r="LO35" s="546"/>
      <c r="LP35" s="546"/>
      <c r="LQ35" s="546"/>
      <c r="LR35" s="546"/>
      <c r="LS35" s="546"/>
      <c r="LT35" s="546"/>
      <c r="LU35" s="546"/>
      <c r="LV35" s="546"/>
      <c r="LW35" s="546"/>
      <c r="LX35" s="546"/>
      <c r="LY35" s="546"/>
      <c r="LZ35" s="546"/>
      <c r="MA35" s="546"/>
      <c r="MB35" s="546"/>
      <c r="MC35" s="546"/>
      <c r="MD35" s="546"/>
      <c r="ME35" s="546"/>
      <c r="MF35" s="546"/>
      <c r="MG35" s="546"/>
      <c r="MH35" s="546"/>
      <c r="MI35" s="546"/>
      <c r="MJ35" s="546"/>
      <c r="MK35" s="546"/>
      <c r="ML35" s="546"/>
      <c r="MM35" s="546"/>
      <c r="MN35" s="546"/>
      <c r="MO35" s="546"/>
      <c r="MP35" s="546"/>
      <c r="MQ35" s="546"/>
      <c r="MR35" s="546"/>
      <c r="MS35" s="546"/>
      <c r="MT35" s="546"/>
      <c r="MU35" s="546"/>
      <c r="MV35" s="546"/>
      <c r="MW35" s="546"/>
      <c r="MX35" s="546"/>
      <c r="MY35" s="546"/>
      <c r="MZ35" s="546"/>
      <c r="NA35" s="546"/>
      <c r="NB35" s="546"/>
      <c r="NC35" s="546"/>
      <c r="ND35" s="546"/>
      <c r="NE35" s="546"/>
      <c r="NF35" s="546"/>
      <c r="NG35" s="546"/>
      <c r="NH35" s="546"/>
      <c r="NI35" s="546"/>
      <c r="NJ35" s="546"/>
      <c r="NK35" s="546"/>
      <c r="NL35" s="546"/>
      <c r="NM35" s="546"/>
      <c r="NN35" s="546"/>
      <c r="NO35" s="546"/>
      <c r="NP35" s="546"/>
      <c r="NQ35" s="546"/>
      <c r="NR35" s="546"/>
      <c r="NS35" s="546"/>
      <c r="NT35" s="546"/>
      <c r="NU35" s="546"/>
      <c r="NV35" s="546"/>
      <c r="NW35" s="546"/>
      <c r="NX35" s="546"/>
      <c r="NY35" s="546"/>
      <c r="NZ35" s="546"/>
      <c r="OA35" s="546"/>
      <c r="OB35" s="546"/>
      <c r="OC35" s="546"/>
      <c r="OD35" s="546"/>
      <c r="OE35" s="546"/>
      <c r="OF35" s="546"/>
      <c r="OG35" s="546"/>
      <c r="OH35" s="546"/>
      <c r="OI35" s="546"/>
      <c r="OJ35" s="546"/>
      <c r="OK35" s="546"/>
      <c r="OL35" s="546"/>
      <c r="OM35" s="546"/>
      <c r="ON35" s="546"/>
      <c r="OO35" s="546"/>
      <c r="OP35" s="546"/>
      <c r="OQ35" s="546"/>
      <c r="OR35" s="546"/>
      <c r="OS35" s="546"/>
      <c r="OT35" s="546"/>
      <c r="OU35" s="546"/>
      <c r="OV35" s="546"/>
      <c r="OW35" s="546"/>
      <c r="OX35" s="546"/>
      <c r="OY35" s="546"/>
      <c r="OZ35" s="546"/>
      <c r="PA35" s="546"/>
      <c r="PB35" s="546"/>
      <c r="PC35" s="546"/>
      <c r="PD35" s="546"/>
      <c r="PE35" s="546"/>
      <c r="PF35" s="546"/>
      <c r="PG35" s="546"/>
      <c r="PH35" s="546"/>
      <c r="PI35" s="546"/>
      <c r="PJ35" s="546"/>
      <c r="PK35" s="546"/>
      <c r="PL35" s="546"/>
      <c r="PM35" s="546"/>
      <c r="PN35" s="546"/>
      <c r="PO35" s="546"/>
      <c r="PP35" s="546"/>
      <c r="PQ35" s="546"/>
      <c r="PR35" s="546"/>
      <c r="PS35" s="546"/>
      <c r="PT35" s="546"/>
      <c r="PU35" s="546"/>
      <c r="PV35" s="546"/>
      <c r="PW35" s="546"/>
      <c r="PX35" s="546"/>
      <c r="PY35" s="546"/>
      <c r="PZ35" s="546"/>
      <c r="QA35" s="546"/>
      <c r="QB35" s="546"/>
      <c r="QC35" s="546"/>
      <c r="QD35" s="546"/>
      <c r="QE35" s="546"/>
      <c r="QF35" s="546"/>
      <c r="QG35" s="546"/>
      <c r="QH35" s="546"/>
      <c r="QI35" s="546"/>
      <c r="QJ35" s="546"/>
      <c r="QK35" s="546"/>
      <c r="QL35" s="546"/>
      <c r="QM35" s="546"/>
      <c r="QN35" s="546"/>
      <c r="QO35" s="546"/>
      <c r="QP35" s="546"/>
      <c r="QQ35" s="546"/>
      <c r="QR35" s="546"/>
      <c r="QS35" s="546"/>
      <c r="QT35" s="546"/>
      <c r="QU35" s="546"/>
      <c r="QV35" s="546"/>
      <c r="QW35" s="546"/>
      <c r="QX35" s="546"/>
      <c r="QY35" s="546"/>
      <c r="QZ35" s="546"/>
      <c r="RA35" s="546"/>
      <c r="RB35" s="546"/>
      <c r="RC35" s="546"/>
      <c r="RD35" s="546"/>
      <c r="RE35" s="546"/>
      <c r="RF35" s="546"/>
      <c r="RG35" s="546"/>
      <c r="RH35" s="546"/>
      <c r="RI35" s="546"/>
      <c r="RJ35" s="546"/>
      <c r="RK35" s="546"/>
      <c r="RL35" s="546"/>
      <c r="RM35" s="546"/>
      <c r="RN35" s="546"/>
      <c r="RO35" s="546"/>
      <c r="RP35" s="546"/>
      <c r="RQ35" s="546"/>
      <c r="RR35" s="546"/>
      <c r="RS35" s="546"/>
      <c r="RT35" s="546"/>
      <c r="RU35" s="546"/>
      <c r="RV35" s="546"/>
      <c r="RW35" s="546"/>
      <c r="RX35" s="546"/>
      <c r="RY35" s="546"/>
      <c r="RZ35" s="546"/>
      <c r="SA35" s="546"/>
      <c r="SB35" s="546"/>
      <c r="SC35" s="546"/>
      <c r="SD35" s="546"/>
      <c r="SE35" s="546"/>
      <c r="SF35" s="546"/>
      <c r="SG35" s="546"/>
      <c r="SH35" s="546"/>
      <c r="SI35" s="546"/>
      <c r="SJ35" s="546"/>
      <c r="SK35" s="546"/>
      <c r="SL35" s="546"/>
      <c r="SM35" s="546"/>
      <c r="SN35" s="546"/>
      <c r="SO35" s="546"/>
      <c r="SP35" s="546"/>
      <c r="SQ35" s="546"/>
      <c r="SR35" s="546"/>
      <c r="SS35" s="546"/>
      <c r="ST35" s="546"/>
      <c r="SU35" s="546"/>
      <c r="SV35" s="546"/>
      <c r="SW35" s="546"/>
      <c r="SX35" s="546"/>
      <c r="SY35" s="546"/>
      <c r="SZ35" s="546"/>
      <c r="TA35" s="546"/>
      <c r="TB35" s="546"/>
      <c r="TC35" s="546"/>
      <c r="TD35" s="546"/>
      <c r="TE35" s="546"/>
      <c r="TF35" s="546"/>
      <c r="TG35" s="546"/>
      <c r="TH35" s="546"/>
      <c r="TI35" s="546"/>
      <c r="TJ35" s="546"/>
      <c r="TK35" s="546"/>
      <c r="TL35" s="546"/>
      <c r="TM35" s="546"/>
      <c r="TN35" s="546"/>
      <c r="TO35" s="546"/>
      <c r="TP35" s="546"/>
      <c r="TQ35" s="546"/>
      <c r="TR35" s="546"/>
      <c r="TS35" s="546"/>
      <c r="TT35" s="546"/>
      <c r="TU35" s="546"/>
      <c r="TV35" s="546"/>
      <c r="TW35" s="546"/>
      <c r="TX35" s="546"/>
      <c r="TY35" s="546"/>
      <c r="TZ35" s="546"/>
      <c r="UA35" s="546"/>
      <c r="UB35" s="546"/>
      <c r="UC35" s="546"/>
      <c r="UD35" s="546"/>
      <c r="UE35" s="546"/>
      <c r="UF35" s="546"/>
      <c r="UG35" s="546"/>
      <c r="UH35" s="546"/>
      <c r="UI35" s="546"/>
      <c r="UJ35" s="546"/>
      <c r="UK35" s="546"/>
      <c r="UL35" s="546"/>
      <c r="UM35" s="546"/>
      <c r="UN35" s="546"/>
      <c r="UO35" s="546"/>
      <c r="UP35" s="546"/>
      <c r="UQ35" s="546"/>
      <c r="UR35" s="546"/>
      <c r="US35" s="546"/>
      <c r="UT35" s="546"/>
      <c r="UU35" s="546"/>
      <c r="UV35" s="546"/>
      <c r="UW35" s="546"/>
      <c r="UX35" s="546"/>
      <c r="UY35" s="546"/>
      <c r="UZ35" s="546"/>
      <c r="VA35" s="546"/>
      <c r="VB35" s="546"/>
      <c r="VC35" s="546"/>
      <c r="VD35" s="546"/>
      <c r="VE35" s="546"/>
      <c r="VF35" s="546"/>
      <c r="VG35" s="546"/>
      <c r="VH35" s="546"/>
      <c r="VI35" s="546"/>
      <c r="VJ35" s="546"/>
      <c r="VK35" s="546"/>
      <c r="VL35" s="546"/>
      <c r="VM35" s="546"/>
      <c r="VN35" s="546"/>
      <c r="VO35" s="546"/>
      <c r="VP35" s="546"/>
      <c r="VQ35" s="546"/>
      <c r="VR35" s="546"/>
      <c r="VS35" s="546"/>
      <c r="VT35" s="546"/>
      <c r="VU35" s="546"/>
      <c r="VV35" s="546"/>
      <c r="VW35" s="546"/>
      <c r="VX35" s="546"/>
      <c r="VY35" s="546"/>
      <c r="VZ35" s="546"/>
      <c r="WA35" s="546"/>
      <c r="WB35" s="546"/>
      <c r="WC35" s="546"/>
      <c r="WD35" s="546"/>
      <c r="WE35" s="546"/>
      <c r="WF35" s="546"/>
      <c r="WG35" s="546"/>
      <c r="WH35" s="546"/>
      <c r="WI35" s="546"/>
      <c r="WJ35" s="546"/>
      <c r="WK35" s="546"/>
      <c r="WL35" s="546"/>
      <c r="WM35" s="546"/>
      <c r="WN35" s="546"/>
      <c r="WO35" s="546"/>
      <c r="WP35" s="546"/>
      <c r="WQ35" s="546"/>
      <c r="WR35" s="546"/>
      <c r="WS35" s="546"/>
      <c r="WT35" s="546"/>
      <c r="WU35" s="546"/>
      <c r="WV35" s="546"/>
      <c r="WW35" s="546"/>
      <c r="WX35" s="546"/>
      <c r="WY35" s="546"/>
      <c r="WZ35" s="546"/>
      <c r="XA35" s="546"/>
      <c r="XB35" s="546"/>
      <c r="XC35" s="546"/>
      <c r="XD35" s="546"/>
      <c r="XE35" s="546"/>
      <c r="XF35" s="546"/>
      <c r="XG35" s="546"/>
      <c r="XH35" s="546"/>
      <c r="XI35" s="546"/>
      <c r="XJ35" s="546"/>
      <c r="XK35" s="546"/>
      <c r="XL35" s="546"/>
      <c r="XM35" s="546"/>
      <c r="XN35" s="546"/>
      <c r="XO35" s="546"/>
      <c r="XP35" s="546"/>
      <c r="XQ35" s="546"/>
      <c r="XR35" s="546"/>
      <c r="XS35" s="546"/>
      <c r="XT35" s="546"/>
      <c r="XU35" s="546"/>
      <c r="XV35" s="546"/>
      <c r="XW35" s="546"/>
      <c r="XX35" s="546"/>
      <c r="XY35" s="546"/>
      <c r="XZ35" s="546"/>
      <c r="YA35" s="546"/>
      <c r="YB35" s="546"/>
      <c r="YC35" s="546"/>
      <c r="YD35" s="546"/>
      <c r="YE35" s="546"/>
      <c r="YF35" s="546"/>
      <c r="YG35" s="546"/>
      <c r="YH35" s="546"/>
      <c r="YI35" s="546"/>
      <c r="YJ35" s="546"/>
      <c r="YK35" s="546"/>
      <c r="YL35" s="546"/>
      <c r="YM35" s="546"/>
      <c r="YN35" s="546"/>
      <c r="YO35" s="546"/>
      <c r="YP35" s="546"/>
      <c r="YQ35" s="546"/>
      <c r="YR35" s="546"/>
      <c r="YS35" s="546"/>
      <c r="YT35" s="546"/>
      <c r="YU35" s="546"/>
      <c r="YV35" s="546"/>
      <c r="YW35" s="546"/>
      <c r="YX35" s="546"/>
      <c r="YY35" s="546"/>
      <c r="YZ35" s="546"/>
      <c r="ZA35" s="546"/>
      <c r="ZB35" s="546"/>
      <c r="ZC35" s="546"/>
      <c r="ZD35" s="546"/>
      <c r="ZE35" s="546"/>
      <c r="ZF35" s="546"/>
      <c r="ZG35" s="546"/>
      <c r="ZH35" s="546"/>
      <c r="ZI35" s="546"/>
      <c r="ZJ35" s="546"/>
      <c r="ZK35" s="546"/>
      <c r="ZL35" s="546"/>
      <c r="ZM35" s="546"/>
      <c r="ZN35" s="546"/>
      <c r="ZO35" s="546"/>
      <c r="ZP35" s="546"/>
      <c r="ZQ35" s="546"/>
      <c r="ZR35" s="546"/>
      <c r="ZS35" s="546"/>
      <c r="ZT35" s="546"/>
      <c r="ZU35" s="546"/>
      <c r="ZV35" s="546"/>
      <c r="ZW35" s="546"/>
      <c r="ZX35" s="546"/>
      <c r="ZY35" s="546"/>
      <c r="ZZ35" s="546"/>
      <c r="AAA35" s="546"/>
      <c r="AAB35" s="546"/>
      <c r="AAC35" s="546"/>
      <c r="AAD35" s="546"/>
      <c r="AAE35" s="546"/>
      <c r="AAF35" s="546"/>
      <c r="AAG35" s="546"/>
      <c r="AAH35" s="546"/>
      <c r="AAI35" s="546"/>
      <c r="AAJ35" s="546"/>
      <c r="AAK35" s="546"/>
      <c r="AAL35" s="546"/>
      <c r="AAM35" s="546"/>
      <c r="AAN35" s="546"/>
      <c r="AAO35" s="546"/>
      <c r="AAP35" s="546"/>
      <c r="AAQ35" s="546"/>
      <c r="AAR35" s="546"/>
      <c r="AAS35" s="546"/>
      <c r="AAT35" s="546"/>
      <c r="AAU35" s="546"/>
      <c r="AAV35" s="546"/>
      <c r="AAW35" s="546"/>
      <c r="AAX35" s="546"/>
      <c r="AAY35" s="546"/>
      <c r="AAZ35" s="546"/>
      <c r="ABA35" s="546"/>
      <c r="ABB35" s="546"/>
      <c r="ABC35" s="546"/>
      <c r="ABD35" s="546"/>
      <c r="ABE35" s="546"/>
      <c r="ABF35" s="546"/>
      <c r="ABG35" s="546"/>
      <c r="ABH35" s="546"/>
      <c r="ABI35" s="546"/>
      <c r="ABJ35" s="546"/>
      <c r="ABK35" s="546"/>
      <c r="ABL35" s="546"/>
      <c r="ABM35" s="546"/>
      <c r="ABN35" s="546"/>
      <c r="ABO35" s="546"/>
      <c r="ABP35" s="546"/>
      <c r="ABQ35" s="546"/>
      <c r="ABR35" s="546"/>
      <c r="ABS35" s="546"/>
      <c r="ABT35" s="546"/>
      <c r="ABU35" s="546"/>
      <c r="ABV35" s="546"/>
      <c r="ABW35" s="546"/>
      <c r="ABX35" s="546"/>
      <c r="ABY35" s="546"/>
      <c r="ABZ35" s="546"/>
      <c r="ACA35" s="546"/>
      <c r="ACB35" s="546"/>
      <c r="ACC35" s="546"/>
      <c r="ACD35" s="546"/>
      <c r="ACE35" s="546"/>
      <c r="ACF35" s="546"/>
      <c r="ACG35" s="546"/>
      <c r="ACH35" s="546"/>
      <c r="ACI35" s="546"/>
      <c r="ACJ35" s="546"/>
      <c r="ACK35" s="546"/>
      <c r="ACL35" s="546"/>
      <c r="ACM35" s="546"/>
      <c r="ACN35" s="546"/>
      <c r="ACO35" s="546"/>
      <c r="ACP35" s="546"/>
      <c r="ACQ35" s="546"/>
      <c r="ACR35" s="546"/>
      <c r="ACS35" s="546"/>
      <c r="ACT35" s="546"/>
      <c r="ACU35" s="546"/>
      <c r="ACV35" s="546"/>
      <c r="ACW35" s="546"/>
      <c r="ACX35" s="546"/>
      <c r="ACY35" s="546"/>
      <c r="ACZ35" s="546"/>
      <c r="ADA35" s="546"/>
      <c r="ADB35" s="546"/>
      <c r="ADC35" s="546"/>
      <c r="ADD35" s="546"/>
      <c r="ADE35" s="546"/>
      <c r="ADF35" s="546"/>
      <c r="ADG35" s="546"/>
      <c r="ADH35" s="546"/>
      <c r="ADI35" s="546"/>
      <c r="ADJ35" s="546"/>
      <c r="ADK35" s="546"/>
      <c r="ADL35" s="546"/>
      <c r="ADM35" s="546"/>
      <c r="ADN35" s="546"/>
      <c r="ADO35" s="546"/>
      <c r="ADP35" s="546"/>
      <c r="ADQ35" s="546"/>
      <c r="ADR35" s="546"/>
      <c r="ADS35" s="546"/>
      <c r="ADT35" s="546"/>
      <c r="ADU35" s="546"/>
      <c r="ADV35" s="546"/>
      <c r="ADW35" s="546"/>
      <c r="ADX35" s="546"/>
      <c r="ADY35" s="546"/>
      <c r="ADZ35" s="546"/>
      <c r="AEA35" s="546"/>
      <c r="AEB35" s="546"/>
      <c r="AEC35" s="546"/>
      <c r="AED35" s="546"/>
      <c r="AEE35" s="546"/>
      <c r="AEF35" s="546"/>
      <c r="AEG35" s="546"/>
      <c r="AEH35" s="546"/>
      <c r="AEI35" s="546"/>
      <c r="AEJ35" s="546"/>
      <c r="AEK35" s="546"/>
      <c r="AEL35" s="546"/>
      <c r="AEM35" s="546"/>
      <c r="AEN35" s="546"/>
      <c r="AEO35" s="546"/>
      <c r="AEP35" s="546"/>
      <c r="AEQ35" s="546"/>
      <c r="AER35" s="546"/>
      <c r="AES35" s="546"/>
      <c r="AET35" s="546"/>
      <c r="AEU35" s="546"/>
      <c r="AEV35" s="546"/>
      <c r="AEW35" s="546"/>
      <c r="AEX35" s="546"/>
      <c r="AEY35" s="546"/>
      <c r="AEZ35" s="546"/>
      <c r="AFA35" s="546"/>
      <c r="AFB35" s="546"/>
      <c r="AFC35" s="546"/>
      <c r="AFD35" s="546"/>
      <c r="AFE35" s="546"/>
      <c r="AFF35" s="546"/>
      <c r="AFG35" s="546"/>
      <c r="AFH35" s="546"/>
      <c r="AFI35" s="546"/>
      <c r="AFJ35" s="546"/>
      <c r="AFK35" s="546"/>
      <c r="AFL35" s="546"/>
      <c r="AFM35" s="546"/>
      <c r="AFN35" s="546"/>
      <c r="AFO35" s="546"/>
      <c r="AFP35" s="546"/>
      <c r="AFQ35" s="546"/>
      <c r="AFR35" s="546"/>
      <c r="AFS35" s="546"/>
      <c r="AFT35" s="546"/>
      <c r="AFU35" s="546"/>
      <c r="AFV35" s="546"/>
      <c r="AFW35" s="546"/>
      <c r="AFX35" s="546"/>
      <c r="AFY35" s="546"/>
      <c r="AFZ35" s="546"/>
      <c r="AGA35" s="546"/>
      <c r="AGB35" s="546"/>
      <c r="AGC35" s="546"/>
      <c r="AGD35" s="546"/>
      <c r="AGE35" s="546"/>
      <c r="AGF35" s="546"/>
      <c r="AGG35" s="546"/>
      <c r="AGH35" s="546"/>
      <c r="AGI35" s="546"/>
      <c r="AGJ35" s="546"/>
      <c r="AGK35" s="546"/>
      <c r="AGL35" s="546"/>
      <c r="AGM35" s="546"/>
      <c r="AGN35" s="546"/>
      <c r="AGO35" s="546"/>
      <c r="AGP35" s="546"/>
      <c r="AGQ35" s="546"/>
      <c r="AGR35" s="546"/>
      <c r="AGS35" s="546"/>
      <c r="AGT35" s="546"/>
      <c r="AGU35" s="546"/>
      <c r="AGV35" s="546"/>
      <c r="AGW35" s="546"/>
      <c r="AGX35" s="546"/>
      <c r="AGY35" s="546"/>
      <c r="AGZ35" s="546"/>
      <c r="AHA35" s="546"/>
      <c r="AHB35" s="546"/>
      <c r="AHC35" s="546"/>
      <c r="AHD35" s="546"/>
      <c r="AHE35" s="546"/>
      <c r="AHF35" s="546"/>
      <c r="AHG35" s="546"/>
      <c r="AHH35" s="546"/>
      <c r="AHI35" s="546"/>
      <c r="AHJ35" s="546"/>
      <c r="AHK35" s="546"/>
      <c r="AHL35" s="546"/>
      <c r="AHM35" s="546"/>
      <c r="AHN35" s="546"/>
      <c r="AHO35" s="546"/>
      <c r="AHP35" s="546"/>
      <c r="AHQ35" s="546"/>
      <c r="AHR35" s="546"/>
      <c r="AHS35" s="546"/>
      <c r="AHT35" s="546"/>
      <c r="AHU35" s="546"/>
      <c r="AHV35" s="546"/>
      <c r="AHW35" s="546"/>
      <c r="AHX35" s="546"/>
      <c r="AHY35" s="546"/>
      <c r="AHZ35" s="546"/>
      <c r="AIA35" s="546"/>
      <c r="AIB35" s="546"/>
      <c r="AIC35" s="546"/>
      <c r="AID35" s="546"/>
      <c r="AIE35" s="546"/>
      <c r="AIF35" s="546"/>
      <c r="AIG35" s="546"/>
      <c r="AIH35" s="546"/>
      <c r="AII35" s="546"/>
      <c r="AIJ35" s="546"/>
      <c r="AIK35" s="546"/>
      <c r="AIL35" s="546"/>
      <c r="AIM35" s="546"/>
      <c r="AIN35" s="546"/>
      <c r="AIO35" s="546"/>
      <c r="AIP35" s="546"/>
      <c r="AIQ35" s="546"/>
      <c r="AIR35" s="546"/>
      <c r="AIS35" s="546"/>
      <c r="AIT35" s="546"/>
      <c r="AIU35" s="546"/>
      <c r="AIV35" s="546"/>
      <c r="AIW35" s="546"/>
      <c r="AIX35" s="546"/>
      <c r="AIY35" s="546"/>
      <c r="AIZ35" s="546"/>
      <c r="AJA35" s="546"/>
      <c r="AJB35" s="546"/>
      <c r="AJC35" s="546"/>
      <c r="AJD35" s="546"/>
      <c r="AJE35" s="546"/>
      <c r="AJF35" s="546"/>
      <c r="AJG35" s="546"/>
      <c r="AJH35" s="546"/>
      <c r="AJI35" s="546"/>
      <c r="AJJ35" s="546"/>
      <c r="AJK35" s="546"/>
      <c r="AJL35" s="546"/>
      <c r="AJM35" s="546"/>
      <c r="AJN35" s="546"/>
      <c r="AJO35" s="546"/>
      <c r="AJP35" s="546"/>
      <c r="AJQ35" s="546"/>
      <c r="AJR35" s="546"/>
      <c r="AJS35" s="546"/>
      <c r="AJT35" s="546"/>
      <c r="AJU35" s="546"/>
      <c r="AJV35" s="546"/>
      <c r="AJW35" s="546"/>
      <c r="AJX35" s="546"/>
      <c r="AJY35" s="546"/>
      <c r="AJZ35" s="546"/>
      <c r="AKA35" s="546"/>
      <c r="AKB35" s="546"/>
      <c r="AKC35" s="546"/>
      <c r="AKD35" s="546"/>
      <c r="AKE35" s="546"/>
      <c r="AKF35" s="546"/>
      <c r="AKG35" s="546"/>
      <c r="AKH35" s="546"/>
      <c r="AKI35" s="546"/>
      <c r="AKJ35" s="546"/>
      <c r="AKK35" s="546"/>
      <c r="AKL35" s="546"/>
      <c r="AKM35" s="546"/>
      <c r="AKN35" s="546"/>
      <c r="AKO35" s="546"/>
      <c r="AKP35" s="546"/>
      <c r="AKQ35" s="546"/>
      <c r="AKR35" s="546"/>
      <c r="AKS35" s="546"/>
      <c r="AKT35" s="546"/>
      <c r="AKU35" s="546"/>
      <c r="AKV35" s="546"/>
      <c r="AKW35" s="546"/>
      <c r="AKX35" s="546"/>
      <c r="AKY35" s="546"/>
      <c r="AKZ35" s="546"/>
      <c r="ALA35" s="546"/>
      <c r="ALB35" s="546"/>
      <c r="ALC35" s="546"/>
      <c r="ALD35" s="546"/>
      <c r="ALE35" s="546"/>
      <c r="ALF35" s="546"/>
      <c r="ALG35" s="546"/>
      <c r="ALH35" s="546"/>
      <c r="ALI35" s="546"/>
      <c r="ALJ35" s="546"/>
      <c r="ALK35" s="546"/>
      <c r="ALL35" s="546"/>
      <c r="ALM35" s="546"/>
      <c r="ALN35" s="546"/>
      <c r="ALO35" s="546"/>
      <c r="ALP35" s="546"/>
      <c r="ALQ35" s="546"/>
      <c r="ALR35" s="546"/>
      <c r="ALS35" s="546"/>
      <c r="ALT35" s="546"/>
      <c r="ALU35" s="546"/>
      <c r="ALV35" s="546"/>
      <c r="ALW35" s="546"/>
      <c r="ALX35" s="546"/>
      <c r="ALY35" s="546"/>
      <c r="ALZ35" s="546"/>
      <c r="AMA35" s="546"/>
      <c r="AMB35" s="546"/>
    </row>
    <row r="36" spans="1:1016" ht="59.25" customHeight="1">
      <c r="A36" s="525" t="s">
        <v>83</v>
      </c>
      <c r="B36" s="370" t="s">
        <v>84</v>
      </c>
      <c r="C36" s="493" t="s">
        <v>27</v>
      </c>
      <c r="D36" s="526" t="s">
        <v>85</v>
      </c>
      <c r="E36" s="493" t="s">
        <v>86</v>
      </c>
      <c r="F36" s="496">
        <f>INFRA!W66</f>
        <v>543.13836363636358</v>
      </c>
      <c r="G36" s="497">
        <f t="shared" si="1"/>
        <v>76.98</v>
      </c>
      <c r="H36" s="498">
        <f t="shared" si="2"/>
        <v>41810.791232727272</v>
      </c>
      <c r="J36" s="547">
        <v>60.8</v>
      </c>
      <c r="L36" s="466">
        <f t="shared" si="0"/>
        <v>76.98</v>
      </c>
    </row>
    <row r="37" spans="1:1016" s="40" customFormat="1" ht="39" customHeight="1">
      <c r="A37" s="525" t="s">
        <v>87</v>
      </c>
      <c r="B37" s="527">
        <v>30203</v>
      </c>
      <c r="C37" s="528" t="s">
        <v>27</v>
      </c>
      <c r="D37" s="529" t="s">
        <v>88</v>
      </c>
      <c r="E37" s="528" t="s">
        <v>64</v>
      </c>
      <c r="F37" s="496">
        <f>INFRA!Y110</f>
        <v>8.0162999999999993</v>
      </c>
      <c r="G37" s="530">
        <f t="shared" si="1"/>
        <v>178.32</v>
      </c>
      <c r="H37" s="531">
        <f t="shared" si="2"/>
        <v>1429.4666159999999</v>
      </c>
      <c r="I37" s="550"/>
      <c r="J37" s="551">
        <v>140.84</v>
      </c>
      <c r="K37" s="550"/>
      <c r="L37" s="550">
        <f t="shared" si="0"/>
        <v>178.32</v>
      </c>
      <c r="M37" s="550"/>
      <c r="N37" s="550"/>
      <c r="O37" s="550"/>
      <c r="P37" s="550"/>
      <c r="Q37" s="550"/>
      <c r="R37" s="550"/>
      <c r="S37" s="550"/>
      <c r="T37" s="550"/>
      <c r="U37" s="550"/>
      <c r="V37" s="550"/>
      <c r="W37" s="550"/>
      <c r="X37" s="550"/>
      <c r="Y37" s="550"/>
      <c r="Z37" s="550"/>
      <c r="AA37" s="550"/>
      <c r="AB37" s="550"/>
      <c r="AC37" s="550"/>
      <c r="AD37" s="550"/>
      <c r="AE37" s="550"/>
      <c r="AF37" s="550"/>
      <c r="AG37" s="550"/>
      <c r="AH37" s="550"/>
      <c r="AI37" s="550"/>
      <c r="AJ37" s="550"/>
      <c r="AK37" s="550"/>
      <c r="AL37" s="550"/>
      <c r="AM37" s="550"/>
      <c r="AN37" s="550"/>
      <c r="AO37" s="550"/>
      <c r="AP37" s="550"/>
      <c r="AQ37" s="550"/>
      <c r="AR37" s="550"/>
      <c r="AS37" s="550"/>
      <c r="AT37" s="550"/>
      <c r="AU37" s="550"/>
      <c r="AV37" s="550"/>
      <c r="AW37" s="550"/>
      <c r="AX37" s="550"/>
      <c r="AY37" s="550"/>
      <c r="AZ37" s="550"/>
      <c r="BA37" s="550"/>
      <c r="BB37" s="550"/>
      <c r="BC37" s="550"/>
      <c r="BD37" s="550"/>
      <c r="BE37" s="550"/>
      <c r="BF37" s="550"/>
      <c r="BG37" s="550"/>
      <c r="BH37" s="550"/>
      <c r="BI37" s="550"/>
      <c r="BJ37" s="550"/>
      <c r="BK37" s="550"/>
      <c r="BL37" s="550"/>
      <c r="BM37" s="550"/>
      <c r="BN37" s="550"/>
      <c r="BO37" s="550"/>
      <c r="BP37" s="550"/>
      <c r="BQ37" s="550"/>
      <c r="BR37" s="550"/>
      <c r="BS37" s="550"/>
      <c r="BT37" s="550"/>
      <c r="BU37" s="550"/>
      <c r="BV37" s="550"/>
      <c r="BW37" s="550"/>
      <c r="BX37" s="550"/>
      <c r="BY37" s="550"/>
      <c r="BZ37" s="550"/>
      <c r="CA37" s="550"/>
      <c r="CB37" s="550"/>
      <c r="CC37" s="550"/>
      <c r="CD37" s="550"/>
      <c r="CE37" s="550"/>
      <c r="CF37" s="550"/>
      <c r="CG37" s="550"/>
      <c r="CH37" s="550"/>
      <c r="CI37" s="550"/>
      <c r="CJ37" s="550"/>
      <c r="CK37" s="550"/>
      <c r="CL37" s="550"/>
      <c r="CM37" s="550"/>
      <c r="CN37" s="550"/>
      <c r="CO37" s="550"/>
      <c r="CP37" s="550"/>
      <c r="CQ37" s="550"/>
      <c r="CR37" s="550"/>
      <c r="CS37" s="550"/>
      <c r="CT37" s="550"/>
      <c r="CU37" s="550"/>
      <c r="CV37" s="550"/>
      <c r="CW37" s="550"/>
      <c r="CX37" s="550"/>
      <c r="CY37" s="550"/>
      <c r="CZ37" s="550"/>
      <c r="DA37" s="550"/>
      <c r="DB37" s="550"/>
      <c r="DC37" s="550"/>
      <c r="DD37" s="550"/>
      <c r="DE37" s="550"/>
      <c r="DF37" s="550"/>
      <c r="DG37" s="550"/>
      <c r="DH37" s="550"/>
      <c r="DI37" s="550"/>
      <c r="DJ37" s="550"/>
      <c r="DK37" s="550"/>
      <c r="DL37" s="550"/>
      <c r="DM37" s="550"/>
      <c r="DN37" s="550"/>
      <c r="DO37" s="550"/>
      <c r="DP37" s="550"/>
      <c r="DQ37" s="550"/>
      <c r="DR37" s="550"/>
      <c r="DS37" s="550"/>
      <c r="DT37" s="550"/>
      <c r="DU37" s="550"/>
      <c r="DV37" s="550"/>
      <c r="DW37" s="550"/>
      <c r="DX37" s="550"/>
      <c r="DY37" s="550"/>
      <c r="DZ37" s="550"/>
      <c r="EA37" s="550"/>
      <c r="EB37" s="550"/>
      <c r="EC37" s="550"/>
      <c r="ED37" s="550"/>
      <c r="EE37" s="550"/>
      <c r="EF37" s="550"/>
      <c r="EG37" s="550"/>
      <c r="EH37" s="550"/>
      <c r="EI37" s="550"/>
      <c r="EJ37" s="550"/>
      <c r="EK37" s="550"/>
      <c r="EL37" s="550"/>
      <c r="EM37" s="550"/>
      <c r="EN37" s="550"/>
      <c r="EO37" s="550"/>
      <c r="EP37" s="550"/>
      <c r="EQ37" s="550"/>
      <c r="ER37" s="550"/>
      <c r="ES37" s="550"/>
      <c r="ET37" s="550"/>
      <c r="EU37" s="550"/>
      <c r="EV37" s="550"/>
      <c r="EW37" s="550"/>
      <c r="EX37" s="550"/>
      <c r="EY37" s="550"/>
      <c r="EZ37" s="550"/>
      <c r="FA37" s="550"/>
      <c r="FB37" s="550"/>
      <c r="FC37" s="550"/>
      <c r="FD37" s="550"/>
      <c r="FE37" s="550"/>
      <c r="FF37" s="550"/>
      <c r="FG37" s="550"/>
      <c r="FH37" s="550"/>
      <c r="FI37" s="550"/>
      <c r="FJ37" s="550"/>
      <c r="FK37" s="550"/>
      <c r="FL37" s="550"/>
      <c r="FM37" s="550"/>
      <c r="FN37" s="550"/>
      <c r="FO37" s="550"/>
      <c r="FP37" s="550"/>
      <c r="FQ37" s="550"/>
      <c r="FR37" s="550"/>
      <c r="FS37" s="550"/>
      <c r="FT37" s="550"/>
      <c r="FU37" s="550"/>
      <c r="FV37" s="550"/>
      <c r="FW37" s="550"/>
      <c r="FX37" s="550"/>
      <c r="FY37" s="550"/>
      <c r="FZ37" s="550"/>
      <c r="GA37" s="550"/>
      <c r="GB37" s="550"/>
      <c r="GC37" s="550"/>
      <c r="GD37" s="550"/>
      <c r="GE37" s="550"/>
      <c r="GF37" s="550"/>
      <c r="GG37" s="550"/>
      <c r="GH37" s="550"/>
      <c r="GI37" s="550"/>
      <c r="GJ37" s="550"/>
      <c r="GK37" s="550"/>
      <c r="GL37" s="550"/>
      <c r="GM37" s="550"/>
      <c r="GN37" s="550"/>
      <c r="GO37" s="550"/>
      <c r="GP37" s="550"/>
      <c r="GQ37" s="550"/>
      <c r="GR37" s="550"/>
      <c r="GS37" s="550"/>
      <c r="GT37" s="550"/>
      <c r="GU37" s="550"/>
      <c r="GV37" s="550"/>
      <c r="GW37" s="550"/>
      <c r="GX37" s="550"/>
      <c r="GY37" s="550"/>
      <c r="GZ37" s="550"/>
      <c r="HA37" s="550"/>
      <c r="HB37" s="550"/>
      <c r="HC37" s="550"/>
      <c r="HD37" s="550"/>
      <c r="HE37" s="550"/>
      <c r="HF37" s="550"/>
      <c r="HG37" s="550"/>
      <c r="HH37" s="550"/>
      <c r="HI37" s="550"/>
      <c r="HJ37" s="550"/>
      <c r="HK37" s="550"/>
      <c r="HL37" s="550"/>
      <c r="HM37" s="550"/>
      <c r="HN37" s="550"/>
      <c r="HO37" s="550"/>
      <c r="HP37" s="550"/>
      <c r="HQ37" s="550"/>
      <c r="HR37" s="550"/>
      <c r="HS37" s="550"/>
      <c r="HT37" s="550"/>
      <c r="HU37" s="550"/>
      <c r="HV37" s="550"/>
      <c r="HW37" s="550"/>
      <c r="HX37" s="550"/>
      <c r="HY37" s="550"/>
      <c r="HZ37" s="550"/>
      <c r="IA37" s="550"/>
      <c r="IB37" s="550"/>
      <c r="IC37" s="550"/>
      <c r="ID37" s="550"/>
      <c r="IE37" s="550"/>
      <c r="IF37" s="550"/>
      <c r="IG37" s="550"/>
      <c r="IH37" s="550"/>
      <c r="II37" s="550"/>
      <c r="IJ37" s="550"/>
      <c r="IK37" s="550"/>
      <c r="IL37" s="550"/>
      <c r="IM37" s="550"/>
      <c r="IN37" s="550"/>
      <c r="IO37" s="550"/>
      <c r="IP37" s="550"/>
      <c r="IQ37" s="550"/>
      <c r="IR37" s="550"/>
      <c r="IS37" s="550"/>
      <c r="IT37" s="550"/>
      <c r="IU37" s="550"/>
      <c r="IV37" s="550"/>
      <c r="IW37" s="550"/>
      <c r="IX37" s="550"/>
      <c r="IY37" s="550"/>
      <c r="IZ37" s="550"/>
      <c r="JA37" s="550"/>
      <c r="JB37" s="550"/>
      <c r="JC37" s="550"/>
      <c r="JD37" s="550"/>
      <c r="JE37" s="550"/>
      <c r="JF37" s="550"/>
      <c r="JG37" s="550"/>
      <c r="JH37" s="550"/>
      <c r="JI37" s="550"/>
      <c r="JJ37" s="550"/>
      <c r="JK37" s="550"/>
      <c r="JL37" s="550"/>
      <c r="JM37" s="550"/>
      <c r="JN37" s="550"/>
      <c r="JO37" s="550"/>
      <c r="JP37" s="550"/>
      <c r="JQ37" s="550"/>
      <c r="JR37" s="550"/>
      <c r="JS37" s="550"/>
      <c r="JT37" s="550"/>
      <c r="JU37" s="550"/>
      <c r="JV37" s="550"/>
      <c r="JW37" s="550"/>
      <c r="JX37" s="550"/>
      <c r="JY37" s="550"/>
      <c r="JZ37" s="550"/>
      <c r="KA37" s="550"/>
      <c r="KB37" s="550"/>
      <c r="KC37" s="550"/>
      <c r="KD37" s="550"/>
      <c r="KE37" s="550"/>
      <c r="KF37" s="550"/>
      <c r="KG37" s="550"/>
      <c r="KH37" s="550"/>
      <c r="KI37" s="550"/>
      <c r="KJ37" s="550"/>
      <c r="KK37" s="550"/>
      <c r="KL37" s="550"/>
      <c r="KM37" s="550"/>
      <c r="KN37" s="550"/>
      <c r="KO37" s="550"/>
      <c r="KP37" s="550"/>
      <c r="KQ37" s="550"/>
      <c r="KR37" s="550"/>
      <c r="KS37" s="550"/>
      <c r="KT37" s="550"/>
      <c r="KU37" s="550"/>
      <c r="KV37" s="550"/>
      <c r="KW37" s="550"/>
      <c r="KX37" s="550"/>
      <c r="KY37" s="550"/>
      <c r="KZ37" s="550"/>
      <c r="LA37" s="550"/>
      <c r="LB37" s="550"/>
      <c r="LC37" s="550"/>
      <c r="LD37" s="550"/>
      <c r="LE37" s="550"/>
      <c r="LF37" s="550"/>
      <c r="LG37" s="550"/>
      <c r="LH37" s="550"/>
      <c r="LI37" s="550"/>
      <c r="LJ37" s="550"/>
      <c r="LK37" s="550"/>
      <c r="LL37" s="550"/>
      <c r="LM37" s="550"/>
      <c r="LN37" s="550"/>
      <c r="LO37" s="550"/>
      <c r="LP37" s="550"/>
      <c r="LQ37" s="550"/>
      <c r="LR37" s="550"/>
      <c r="LS37" s="550"/>
      <c r="LT37" s="550"/>
      <c r="LU37" s="550"/>
      <c r="LV37" s="550"/>
      <c r="LW37" s="550"/>
      <c r="LX37" s="550"/>
      <c r="LY37" s="550"/>
      <c r="LZ37" s="550"/>
      <c r="MA37" s="550"/>
      <c r="MB37" s="550"/>
      <c r="MC37" s="550"/>
      <c r="MD37" s="550"/>
      <c r="ME37" s="550"/>
      <c r="MF37" s="550"/>
      <c r="MG37" s="550"/>
      <c r="MH37" s="550"/>
      <c r="MI37" s="550"/>
      <c r="MJ37" s="550"/>
      <c r="MK37" s="550"/>
      <c r="ML37" s="550"/>
      <c r="MM37" s="550"/>
      <c r="MN37" s="550"/>
      <c r="MO37" s="550"/>
      <c r="MP37" s="550"/>
      <c r="MQ37" s="550"/>
      <c r="MR37" s="550"/>
      <c r="MS37" s="550"/>
      <c r="MT37" s="550"/>
      <c r="MU37" s="550"/>
      <c r="MV37" s="550"/>
      <c r="MW37" s="550"/>
      <c r="MX37" s="550"/>
      <c r="MY37" s="550"/>
      <c r="MZ37" s="550"/>
      <c r="NA37" s="550"/>
      <c r="NB37" s="550"/>
      <c r="NC37" s="550"/>
      <c r="ND37" s="550"/>
      <c r="NE37" s="550"/>
      <c r="NF37" s="550"/>
      <c r="NG37" s="550"/>
      <c r="NH37" s="550"/>
      <c r="NI37" s="550"/>
      <c r="NJ37" s="550"/>
      <c r="NK37" s="550"/>
      <c r="NL37" s="550"/>
      <c r="NM37" s="550"/>
      <c r="NN37" s="550"/>
      <c r="NO37" s="550"/>
      <c r="NP37" s="550"/>
      <c r="NQ37" s="550"/>
      <c r="NR37" s="550"/>
      <c r="NS37" s="550"/>
      <c r="NT37" s="550"/>
      <c r="NU37" s="550"/>
      <c r="NV37" s="550"/>
      <c r="NW37" s="550"/>
      <c r="NX37" s="550"/>
      <c r="NY37" s="550"/>
      <c r="NZ37" s="550"/>
      <c r="OA37" s="550"/>
      <c r="OB37" s="550"/>
      <c r="OC37" s="550"/>
      <c r="OD37" s="550"/>
      <c r="OE37" s="550"/>
      <c r="OF37" s="550"/>
      <c r="OG37" s="550"/>
      <c r="OH37" s="550"/>
      <c r="OI37" s="550"/>
      <c r="OJ37" s="550"/>
      <c r="OK37" s="550"/>
      <c r="OL37" s="550"/>
      <c r="OM37" s="550"/>
      <c r="ON37" s="550"/>
      <c r="OO37" s="550"/>
      <c r="OP37" s="550"/>
      <c r="OQ37" s="550"/>
      <c r="OR37" s="550"/>
      <c r="OS37" s="550"/>
      <c r="OT37" s="550"/>
      <c r="OU37" s="550"/>
      <c r="OV37" s="550"/>
      <c r="OW37" s="550"/>
      <c r="OX37" s="550"/>
      <c r="OY37" s="550"/>
      <c r="OZ37" s="550"/>
      <c r="PA37" s="550"/>
      <c r="PB37" s="550"/>
      <c r="PC37" s="550"/>
      <c r="PD37" s="550"/>
      <c r="PE37" s="550"/>
      <c r="PF37" s="550"/>
      <c r="PG37" s="550"/>
      <c r="PH37" s="550"/>
      <c r="PI37" s="550"/>
      <c r="PJ37" s="550"/>
      <c r="PK37" s="550"/>
      <c r="PL37" s="550"/>
      <c r="PM37" s="550"/>
      <c r="PN37" s="550"/>
      <c r="PO37" s="550"/>
      <c r="PP37" s="550"/>
      <c r="PQ37" s="550"/>
      <c r="PR37" s="550"/>
      <c r="PS37" s="550"/>
      <c r="PT37" s="550"/>
      <c r="PU37" s="550"/>
      <c r="PV37" s="550"/>
      <c r="PW37" s="550"/>
      <c r="PX37" s="550"/>
      <c r="PY37" s="550"/>
      <c r="PZ37" s="550"/>
      <c r="QA37" s="550"/>
      <c r="QB37" s="550"/>
      <c r="QC37" s="550"/>
      <c r="QD37" s="550"/>
      <c r="QE37" s="550"/>
      <c r="QF37" s="550"/>
      <c r="QG37" s="550"/>
      <c r="QH37" s="550"/>
      <c r="QI37" s="550"/>
      <c r="QJ37" s="550"/>
      <c r="QK37" s="550"/>
      <c r="QL37" s="550"/>
      <c r="QM37" s="550"/>
      <c r="QN37" s="550"/>
      <c r="QO37" s="550"/>
      <c r="QP37" s="550"/>
      <c r="QQ37" s="550"/>
      <c r="QR37" s="550"/>
      <c r="QS37" s="550"/>
      <c r="QT37" s="550"/>
      <c r="QU37" s="550"/>
      <c r="QV37" s="550"/>
      <c r="QW37" s="550"/>
      <c r="QX37" s="550"/>
      <c r="QY37" s="550"/>
      <c r="QZ37" s="550"/>
      <c r="RA37" s="550"/>
      <c r="RB37" s="550"/>
      <c r="RC37" s="550"/>
      <c r="RD37" s="550"/>
      <c r="RE37" s="550"/>
      <c r="RF37" s="550"/>
      <c r="RG37" s="550"/>
      <c r="RH37" s="550"/>
      <c r="RI37" s="550"/>
      <c r="RJ37" s="550"/>
      <c r="RK37" s="550"/>
      <c r="RL37" s="550"/>
      <c r="RM37" s="550"/>
      <c r="RN37" s="550"/>
      <c r="RO37" s="550"/>
      <c r="RP37" s="550"/>
      <c r="RQ37" s="550"/>
      <c r="RR37" s="550"/>
      <c r="RS37" s="550"/>
      <c r="RT37" s="550"/>
      <c r="RU37" s="550"/>
      <c r="RV37" s="550"/>
      <c r="RW37" s="550"/>
      <c r="RX37" s="550"/>
      <c r="RY37" s="550"/>
      <c r="RZ37" s="550"/>
      <c r="SA37" s="550"/>
      <c r="SB37" s="550"/>
      <c r="SC37" s="550"/>
      <c r="SD37" s="550"/>
      <c r="SE37" s="550"/>
      <c r="SF37" s="550"/>
      <c r="SG37" s="550"/>
      <c r="SH37" s="550"/>
      <c r="SI37" s="550"/>
      <c r="SJ37" s="550"/>
      <c r="SK37" s="550"/>
      <c r="SL37" s="550"/>
      <c r="SM37" s="550"/>
      <c r="SN37" s="550"/>
      <c r="SO37" s="550"/>
      <c r="SP37" s="550"/>
      <c r="SQ37" s="550"/>
      <c r="SR37" s="550"/>
      <c r="SS37" s="550"/>
      <c r="ST37" s="550"/>
      <c r="SU37" s="550"/>
      <c r="SV37" s="550"/>
      <c r="SW37" s="550"/>
      <c r="SX37" s="550"/>
      <c r="SY37" s="550"/>
      <c r="SZ37" s="550"/>
      <c r="TA37" s="550"/>
      <c r="TB37" s="550"/>
      <c r="TC37" s="550"/>
      <c r="TD37" s="550"/>
      <c r="TE37" s="550"/>
      <c r="TF37" s="550"/>
      <c r="TG37" s="550"/>
      <c r="TH37" s="550"/>
      <c r="TI37" s="550"/>
      <c r="TJ37" s="550"/>
      <c r="TK37" s="550"/>
      <c r="TL37" s="550"/>
      <c r="TM37" s="550"/>
      <c r="TN37" s="550"/>
      <c r="TO37" s="550"/>
      <c r="TP37" s="550"/>
      <c r="TQ37" s="550"/>
      <c r="TR37" s="550"/>
      <c r="TS37" s="550"/>
      <c r="TT37" s="550"/>
      <c r="TU37" s="550"/>
      <c r="TV37" s="550"/>
      <c r="TW37" s="550"/>
      <c r="TX37" s="550"/>
      <c r="TY37" s="550"/>
      <c r="TZ37" s="550"/>
      <c r="UA37" s="550"/>
      <c r="UB37" s="550"/>
      <c r="UC37" s="550"/>
      <c r="UD37" s="550"/>
      <c r="UE37" s="550"/>
      <c r="UF37" s="550"/>
      <c r="UG37" s="550"/>
      <c r="UH37" s="550"/>
      <c r="UI37" s="550"/>
      <c r="UJ37" s="550"/>
      <c r="UK37" s="550"/>
      <c r="UL37" s="550"/>
      <c r="UM37" s="550"/>
      <c r="UN37" s="550"/>
      <c r="UO37" s="550"/>
      <c r="UP37" s="550"/>
      <c r="UQ37" s="550"/>
      <c r="UR37" s="550"/>
      <c r="US37" s="550"/>
      <c r="UT37" s="550"/>
      <c r="UU37" s="550"/>
      <c r="UV37" s="550"/>
      <c r="UW37" s="550"/>
      <c r="UX37" s="550"/>
      <c r="UY37" s="550"/>
      <c r="UZ37" s="550"/>
      <c r="VA37" s="550"/>
      <c r="VB37" s="550"/>
      <c r="VC37" s="550"/>
      <c r="VD37" s="550"/>
      <c r="VE37" s="550"/>
      <c r="VF37" s="550"/>
      <c r="VG37" s="550"/>
      <c r="VH37" s="550"/>
      <c r="VI37" s="550"/>
      <c r="VJ37" s="550"/>
      <c r="VK37" s="550"/>
      <c r="VL37" s="550"/>
      <c r="VM37" s="550"/>
      <c r="VN37" s="550"/>
      <c r="VO37" s="550"/>
      <c r="VP37" s="550"/>
      <c r="VQ37" s="550"/>
      <c r="VR37" s="550"/>
      <c r="VS37" s="550"/>
      <c r="VT37" s="550"/>
      <c r="VU37" s="550"/>
      <c r="VV37" s="550"/>
      <c r="VW37" s="550"/>
      <c r="VX37" s="550"/>
      <c r="VY37" s="550"/>
      <c r="VZ37" s="550"/>
      <c r="WA37" s="550"/>
      <c r="WB37" s="550"/>
      <c r="WC37" s="550"/>
      <c r="WD37" s="550"/>
      <c r="WE37" s="550"/>
      <c r="WF37" s="550"/>
      <c r="WG37" s="550"/>
      <c r="WH37" s="550"/>
      <c r="WI37" s="550"/>
      <c r="WJ37" s="550"/>
      <c r="WK37" s="550"/>
      <c r="WL37" s="550"/>
      <c r="WM37" s="550"/>
      <c r="WN37" s="550"/>
      <c r="WO37" s="550"/>
      <c r="WP37" s="550"/>
      <c r="WQ37" s="550"/>
      <c r="WR37" s="550"/>
      <c r="WS37" s="550"/>
      <c r="WT37" s="550"/>
      <c r="WU37" s="550"/>
      <c r="WV37" s="550"/>
      <c r="WW37" s="550"/>
      <c r="WX37" s="550"/>
      <c r="WY37" s="550"/>
      <c r="WZ37" s="550"/>
      <c r="XA37" s="550"/>
      <c r="XB37" s="550"/>
      <c r="XC37" s="550"/>
      <c r="XD37" s="550"/>
      <c r="XE37" s="550"/>
      <c r="XF37" s="550"/>
      <c r="XG37" s="550"/>
      <c r="XH37" s="550"/>
      <c r="XI37" s="550"/>
      <c r="XJ37" s="550"/>
      <c r="XK37" s="550"/>
      <c r="XL37" s="550"/>
      <c r="XM37" s="550"/>
      <c r="XN37" s="550"/>
      <c r="XO37" s="550"/>
      <c r="XP37" s="550"/>
      <c r="XQ37" s="550"/>
      <c r="XR37" s="550"/>
      <c r="XS37" s="550"/>
      <c r="XT37" s="550"/>
      <c r="XU37" s="550"/>
      <c r="XV37" s="550"/>
      <c r="XW37" s="550"/>
      <c r="XX37" s="550"/>
      <c r="XY37" s="550"/>
      <c r="XZ37" s="550"/>
      <c r="YA37" s="550"/>
      <c r="YB37" s="550"/>
      <c r="YC37" s="550"/>
      <c r="YD37" s="550"/>
      <c r="YE37" s="550"/>
      <c r="YF37" s="550"/>
      <c r="YG37" s="550"/>
      <c r="YH37" s="550"/>
      <c r="YI37" s="550"/>
      <c r="YJ37" s="550"/>
      <c r="YK37" s="550"/>
      <c r="YL37" s="550"/>
      <c r="YM37" s="550"/>
      <c r="YN37" s="550"/>
      <c r="YO37" s="550"/>
      <c r="YP37" s="550"/>
      <c r="YQ37" s="550"/>
      <c r="YR37" s="550"/>
      <c r="YS37" s="550"/>
      <c r="YT37" s="550"/>
      <c r="YU37" s="550"/>
      <c r="YV37" s="550"/>
      <c r="YW37" s="550"/>
      <c r="YX37" s="550"/>
      <c r="YY37" s="550"/>
      <c r="YZ37" s="550"/>
      <c r="ZA37" s="550"/>
      <c r="ZB37" s="550"/>
      <c r="ZC37" s="550"/>
      <c r="ZD37" s="550"/>
      <c r="ZE37" s="550"/>
      <c r="ZF37" s="550"/>
      <c r="ZG37" s="550"/>
      <c r="ZH37" s="550"/>
      <c r="ZI37" s="550"/>
      <c r="ZJ37" s="550"/>
      <c r="ZK37" s="550"/>
      <c r="ZL37" s="550"/>
      <c r="ZM37" s="550"/>
      <c r="ZN37" s="550"/>
      <c r="ZO37" s="550"/>
      <c r="ZP37" s="550"/>
      <c r="ZQ37" s="550"/>
      <c r="ZR37" s="550"/>
      <c r="ZS37" s="550"/>
      <c r="ZT37" s="550"/>
      <c r="ZU37" s="550"/>
      <c r="ZV37" s="550"/>
      <c r="ZW37" s="550"/>
      <c r="ZX37" s="550"/>
      <c r="ZY37" s="550"/>
      <c r="ZZ37" s="550"/>
      <c r="AAA37" s="550"/>
      <c r="AAB37" s="550"/>
      <c r="AAC37" s="550"/>
      <c r="AAD37" s="550"/>
      <c r="AAE37" s="550"/>
      <c r="AAF37" s="550"/>
      <c r="AAG37" s="550"/>
      <c r="AAH37" s="550"/>
      <c r="AAI37" s="550"/>
      <c r="AAJ37" s="550"/>
      <c r="AAK37" s="550"/>
      <c r="AAL37" s="550"/>
      <c r="AAM37" s="550"/>
      <c r="AAN37" s="550"/>
      <c r="AAO37" s="550"/>
      <c r="AAP37" s="550"/>
      <c r="AAQ37" s="550"/>
      <c r="AAR37" s="550"/>
      <c r="AAS37" s="550"/>
      <c r="AAT37" s="550"/>
      <c r="AAU37" s="550"/>
      <c r="AAV37" s="550"/>
      <c r="AAW37" s="550"/>
      <c r="AAX37" s="550"/>
      <c r="AAY37" s="550"/>
      <c r="AAZ37" s="550"/>
      <c r="ABA37" s="550"/>
      <c r="ABB37" s="550"/>
      <c r="ABC37" s="550"/>
      <c r="ABD37" s="550"/>
      <c r="ABE37" s="550"/>
      <c r="ABF37" s="550"/>
      <c r="ABG37" s="550"/>
      <c r="ABH37" s="550"/>
      <c r="ABI37" s="550"/>
      <c r="ABJ37" s="550"/>
      <c r="ABK37" s="550"/>
      <c r="ABL37" s="550"/>
      <c r="ABM37" s="550"/>
      <c r="ABN37" s="550"/>
      <c r="ABO37" s="550"/>
      <c r="ABP37" s="550"/>
      <c r="ABQ37" s="550"/>
      <c r="ABR37" s="550"/>
      <c r="ABS37" s="550"/>
      <c r="ABT37" s="550"/>
      <c r="ABU37" s="550"/>
      <c r="ABV37" s="550"/>
      <c r="ABW37" s="550"/>
      <c r="ABX37" s="550"/>
      <c r="ABY37" s="550"/>
      <c r="ABZ37" s="550"/>
      <c r="ACA37" s="550"/>
      <c r="ACB37" s="550"/>
      <c r="ACC37" s="550"/>
      <c r="ACD37" s="550"/>
      <c r="ACE37" s="550"/>
      <c r="ACF37" s="550"/>
      <c r="ACG37" s="550"/>
      <c r="ACH37" s="550"/>
      <c r="ACI37" s="550"/>
      <c r="ACJ37" s="550"/>
      <c r="ACK37" s="550"/>
      <c r="ACL37" s="550"/>
      <c r="ACM37" s="550"/>
      <c r="ACN37" s="550"/>
      <c r="ACO37" s="550"/>
      <c r="ACP37" s="550"/>
      <c r="ACQ37" s="550"/>
      <c r="ACR37" s="550"/>
      <c r="ACS37" s="550"/>
      <c r="ACT37" s="550"/>
      <c r="ACU37" s="550"/>
      <c r="ACV37" s="550"/>
      <c r="ACW37" s="550"/>
      <c r="ACX37" s="550"/>
      <c r="ACY37" s="550"/>
      <c r="ACZ37" s="550"/>
      <c r="ADA37" s="550"/>
      <c r="ADB37" s="550"/>
      <c r="ADC37" s="550"/>
      <c r="ADD37" s="550"/>
      <c r="ADE37" s="550"/>
      <c r="ADF37" s="550"/>
      <c r="ADG37" s="550"/>
      <c r="ADH37" s="550"/>
      <c r="ADI37" s="550"/>
      <c r="ADJ37" s="550"/>
      <c r="ADK37" s="550"/>
      <c r="ADL37" s="550"/>
      <c r="ADM37" s="550"/>
      <c r="ADN37" s="550"/>
      <c r="ADO37" s="550"/>
      <c r="ADP37" s="550"/>
      <c r="ADQ37" s="550"/>
      <c r="ADR37" s="550"/>
      <c r="ADS37" s="550"/>
      <c r="ADT37" s="550"/>
      <c r="ADU37" s="550"/>
      <c r="ADV37" s="550"/>
      <c r="ADW37" s="550"/>
      <c r="ADX37" s="550"/>
      <c r="ADY37" s="550"/>
      <c r="ADZ37" s="550"/>
      <c r="AEA37" s="550"/>
      <c r="AEB37" s="550"/>
      <c r="AEC37" s="550"/>
      <c r="AED37" s="550"/>
      <c r="AEE37" s="550"/>
      <c r="AEF37" s="550"/>
      <c r="AEG37" s="550"/>
      <c r="AEH37" s="550"/>
      <c r="AEI37" s="550"/>
      <c r="AEJ37" s="550"/>
      <c r="AEK37" s="550"/>
      <c r="AEL37" s="550"/>
      <c r="AEM37" s="550"/>
      <c r="AEN37" s="550"/>
      <c r="AEO37" s="550"/>
      <c r="AEP37" s="550"/>
      <c r="AEQ37" s="550"/>
      <c r="AER37" s="550"/>
      <c r="AES37" s="550"/>
      <c r="AET37" s="550"/>
      <c r="AEU37" s="550"/>
      <c r="AEV37" s="550"/>
      <c r="AEW37" s="550"/>
      <c r="AEX37" s="550"/>
      <c r="AEY37" s="550"/>
      <c r="AEZ37" s="550"/>
      <c r="AFA37" s="550"/>
      <c r="AFB37" s="550"/>
      <c r="AFC37" s="550"/>
      <c r="AFD37" s="550"/>
      <c r="AFE37" s="550"/>
      <c r="AFF37" s="550"/>
      <c r="AFG37" s="550"/>
      <c r="AFH37" s="550"/>
      <c r="AFI37" s="550"/>
      <c r="AFJ37" s="550"/>
      <c r="AFK37" s="550"/>
      <c r="AFL37" s="550"/>
      <c r="AFM37" s="550"/>
      <c r="AFN37" s="550"/>
      <c r="AFO37" s="550"/>
      <c r="AFP37" s="550"/>
      <c r="AFQ37" s="550"/>
      <c r="AFR37" s="550"/>
      <c r="AFS37" s="550"/>
      <c r="AFT37" s="550"/>
      <c r="AFU37" s="550"/>
      <c r="AFV37" s="550"/>
      <c r="AFW37" s="550"/>
      <c r="AFX37" s="550"/>
      <c r="AFY37" s="550"/>
      <c r="AFZ37" s="550"/>
      <c r="AGA37" s="550"/>
      <c r="AGB37" s="550"/>
      <c r="AGC37" s="550"/>
      <c r="AGD37" s="550"/>
      <c r="AGE37" s="550"/>
      <c r="AGF37" s="550"/>
      <c r="AGG37" s="550"/>
      <c r="AGH37" s="550"/>
      <c r="AGI37" s="550"/>
      <c r="AGJ37" s="550"/>
      <c r="AGK37" s="550"/>
      <c r="AGL37" s="550"/>
      <c r="AGM37" s="550"/>
      <c r="AGN37" s="550"/>
      <c r="AGO37" s="550"/>
      <c r="AGP37" s="550"/>
      <c r="AGQ37" s="550"/>
      <c r="AGR37" s="550"/>
      <c r="AGS37" s="550"/>
      <c r="AGT37" s="550"/>
      <c r="AGU37" s="550"/>
      <c r="AGV37" s="550"/>
      <c r="AGW37" s="550"/>
      <c r="AGX37" s="550"/>
      <c r="AGY37" s="550"/>
      <c r="AGZ37" s="550"/>
      <c r="AHA37" s="550"/>
      <c r="AHB37" s="550"/>
      <c r="AHC37" s="550"/>
      <c r="AHD37" s="550"/>
      <c r="AHE37" s="550"/>
      <c r="AHF37" s="550"/>
      <c r="AHG37" s="550"/>
      <c r="AHH37" s="550"/>
      <c r="AHI37" s="550"/>
      <c r="AHJ37" s="550"/>
      <c r="AHK37" s="550"/>
      <c r="AHL37" s="550"/>
      <c r="AHM37" s="550"/>
      <c r="AHN37" s="550"/>
      <c r="AHO37" s="550"/>
      <c r="AHP37" s="550"/>
      <c r="AHQ37" s="550"/>
      <c r="AHR37" s="550"/>
      <c r="AHS37" s="550"/>
      <c r="AHT37" s="550"/>
      <c r="AHU37" s="550"/>
      <c r="AHV37" s="550"/>
      <c r="AHW37" s="550"/>
      <c r="AHX37" s="550"/>
      <c r="AHY37" s="550"/>
      <c r="AHZ37" s="550"/>
      <c r="AIA37" s="550"/>
      <c r="AIB37" s="550"/>
      <c r="AIC37" s="550"/>
      <c r="AID37" s="550"/>
      <c r="AIE37" s="550"/>
      <c r="AIF37" s="550"/>
      <c r="AIG37" s="550"/>
      <c r="AIH37" s="550"/>
      <c r="AII37" s="550"/>
      <c r="AIJ37" s="550"/>
      <c r="AIK37" s="550"/>
      <c r="AIL37" s="550"/>
      <c r="AIM37" s="550"/>
      <c r="AIN37" s="550"/>
      <c r="AIO37" s="550"/>
      <c r="AIP37" s="550"/>
      <c r="AIQ37" s="550"/>
      <c r="AIR37" s="550"/>
      <c r="AIS37" s="550"/>
      <c r="AIT37" s="550"/>
      <c r="AIU37" s="550"/>
      <c r="AIV37" s="550"/>
      <c r="AIW37" s="550"/>
      <c r="AIX37" s="550"/>
      <c r="AIY37" s="550"/>
      <c r="AIZ37" s="550"/>
      <c r="AJA37" s="550"/>
      <c r="AJB37" s="550"/>
      <c r="AJC37" s="550"/>
      <c r="AJD37" s="550"/>
      <c r="AJE37" s="550"/>
      <c r="AJF37" s="550"/>
      <c r="AJG37" s="550"/>
      <c r="AJH37" s="550"/>
      <c r="AJI37" s="550"/>
      <c r="AJJ37" s="550"/>
      <c r="AJK37" s="550"/>
      <c r="AJL37" s="550"/>
      <c r="AJM37" s="550"/>
      <c r="AJN37" s="550"/>
      <c r="AJO37" s="550"/>
      <c r="AJP37" s="550"/>
      <c r="AJQ37" s="550"/>
      <c r="AJR37" s="550"/>
      <c r="AJS37" s="550"/>
      <c r="AJT37" s="550"/>
      <c r="AJU37" s="550"/>
      <c r="AJV37" s="550"/>
      <c r="AJW37" s="550"/>
      <c r="AJX37" s="550"/>
      <c r="AJY37" s="550"/>
      <c r="AJZ37" s="550"/>
      <c r="AKA37" s="550"/>
      <c r="AKB37" s="550"/>
      <c r="AKC37" s="550"/>
      <c r="AKD37" s="550"/>
      <c r="AKE37" s="550"/>
      <c r="AKF37" s="550"/>
      <c r="AKG37" s="550"/>
      <c r="AKH37" s="550"/>
      <c r="AKI37" s="550"/>
      <c r="AKJ37" s="550"/>
      <c r="AKK37" s="550"/>
      <c r="AKL37" s="550"/>
      <c r="AKM37" s="550"/>
      <c r="AKN37" s="550"/>
      <c r="AKO37" s="550"/>
      <c r="AKP37" s="550"/>
      <c r="AKQ37" s="550"/>
      <c r="AKR37" s="550"/>
      <c r="AKS37" s="550"/>
      <c r="AKT37" s="550"/>
      <c r="AKU37" s="550"/>
      <c r="AKV37" s="550"/>
      <c r="AKW37" s="550"/>
      <c r="AKX37" s="550"/>
      <c r="AKY37" s="550"/>
      <c r="AKZ37" s="550"/>
      <c r="ALA37" s="550"/>
      <c r="ALB37" s="550"/>
      <c r="ALC37" s="550"/>
      <c r="ALD37" s="550"/>
      <c r="ALE37" s="550"/>
      <c r="ALF37" s="550"/>
      <c r="ALG37" s="550"/>
      <c r="ALH37" s="550"/>
      <c r="ALI37" s="550"/>
      <c r="ALJ37" s="550"/>
      <c r="ALK37" s="550"/>
      <c r="ALL37" s="550"/>
      <c r="ALM37" s="550"/>
      <c r="ALN37" s="550"/>
      <c r="ALO37" s="550"/>
      <c r="ALP37" s="550"/>
      <c r="ALQ37" s="550"/>
      <c r="ALR37" s="550"/>
      <c r="ALS37" s="550"/>
      <c r="ALT37" s="550"/>
      <c r="ALU37" s="550"/>
      <c r="ALV37" s="550"/>
      <c r="ALW37" s="550"/>
      <c r="ALX37" s="550"/>
      <c r="ALY37" s="550"/>
      <c r="ALZ37" s="550"/>
      <c r="AMA37" s="550"/>
      <c r="AMB37" s="550"/>
    </row>
    <row r="38" spans="1:1016" ht="59.25" customHeight="1">
      <c r="A38" s="525" t="s">
        <v>89</v>
      </c>
      <c r="B38" s="370" t="s">
        <v>90</v>
      </c>
      <c r="C38" s="493" t="s">
        <v>27</v>
      </c>
      <c r="D38" s="532" t="s">
        <v>91</v>
      </c>
      <c r="E38" s="493" t="s">
        <v>64</v>
      </c>
      <c r="F38" s="523">
        <f>INFRA!W59</f>
        <v>68.397701590909108</v>
      </c>
      <c r="G38" s="497">
        <f t="shared" si="1"/>
        <v>553.32000000000005</v>
      </c>
      <c r="H38" s="498">
        <f t="shared" si="2"/>
        <v>37845.816244281828</v>
      </c>
      <c r="J38" s="547">
        <v>437.03</v>
      </c>
      <c r="L38" s="466">
        <f t="shared" si="0"/>
        <v>553.32000000000005</v>
      </c>
    </row>
    <row r="39" spans="1:1016" ht="59.25" customHeight="1">
      <c r="A39" s="525" t="s">
        <v>92</v>
      </c>
      <c r="B39" s="370" t="s">
        <v>93</v>
      </c>
      <c r="C39" s="493" t="s">
        <v>27</v>
      </c>
      <c r="D39" s="526" t="s">
        <v>94</v>
      </c>
      <c r="E39" s="493" t="s">
        <v>95</v>
      </c>
      <c r="F39" s="523">
        <f>SUPER!M8</f>
        <v>1378.2199999999998</v>
      </c>
      <c r="G39" s="497">
        <f t="shared" si="1"/>
        <v>13.76</v>
      </c>
      <c r="H39" s="498">
        <f t="shared" si="2"/>
        <v>18964.307199999996</v>
      </c>
      <c r="J39" s="547">
        <v>10.87</v>
      </c>
      <c r="L39" s="466">
        <f t="shared" si="0"/>
        <v>13.76</v>
      </c>
    </row>
    <row r="40" spans="1:1016" ht="59.25" customHeight="1">
      <c r="A40" s="525" t="s">
        <v>96</v>
      </c>
      <c r="B40" s="370" t="s">
        <v>97</v>
      </c>
      <c r="C40" s="493" t="s">
        <v>27</v>
      </c>
      <c r="D40" s="526" t="s">
        <v>98</v>
      </c>
      <c r="E40" s="493" t="s">
        <v>95</v>
      </c>
      <c r="F40" s="523">
        <f>SUPER!M9</f>
        <v>627.7600000000001</v>
      </c>
      <c r="G40" s="497">
        <f t="shared" si="1"/>
        <v>13.79</v>
      </c>
      <c r="H40" s="498">
        <f t="shared" si="2"/>
        <v>8656.8104000000003</v>
      </c>
      <c r="J40" s="547">
        <v>10.89</v>
      </c>
      <c r="L40" s="466">
        <f t="shared" si="0"/>
        <v>13.79</v>
      </c>
    </row>
    <row r="41" spans="1:1016" ht="59.25" customHeight="1">
      <c r="A41" s="525" t="s">
        <v>99</v>
      </c>
      <c r="B41" s="370" t="s">
        <v>100</v>
      </c>
      <c r="C41" s="493" t="s">
        <v>27</v>
      </c>
      <c r="D41" s="526" t="s">
        <v>101</v>
      </c>
      <c r="E41" s="493" t="s">
        <v>95</v>
      </c>
      <c r="F41" s="496">
        <f>SUPER!M10</f>
        <v>842.67000000000007</v>
      </c>
      <c r="G41" s="497">
        <f t="shared" si="1"/>
        <v>15.16</v>
      </c>
      <c r="H41" s="498">
        <f t="shared" si="2"/>
        <v>12774.877200000001</v>
      </c>
      <c r="J41" s="547">
        <v>11.97</v>
      </c>
      <c r="L41" s="466">
        <f t="shared" si="0"/>
        <v>15.16</v>
      </c>
    </row>
    <row r="42" spans="1:1016" s="458" customFormat="1" ht="36.950000000000003" customHeight="1">
      <c r="A42" s="509" t="s">
        <v>102</v>
      </c>
      <c r="B42" s="524"/>
      <c r="C42" s="512"/>
      <c r="D42" s="512" t="s">
        <v>103</v>
      </c>
      <c r="E42" s="512"/>
      <c r="F42" s="533"/>
      <c r="G42" s="499"/>
      <c r="H42" s="534" t="str">
        <f t="shared" si="2"/>
        <v/>
      </c>
      <c r="I42" s="546"/>
      <c r="J42" s="552"/>
      <c r="K42" s="546"/>
      <c r="L42" s="546">
        <f t="shared" si="0"/>
        <v>0</v>
      </c>
      <c r="M42" s="546"/>
      <c r="N42" s="546"/>
      <c r="O42" s="546"/>
      <c r="P42" s="546"/>
      <c r="Q42" s="546"/>
      <c r="R42" s="546"/>
      <c r="S42" s="546"/>
      <c r="T42" s="546"/>
      <c r="U42" s="546"/>
      <c r="V42" s="546"/>
      <c r="W42" s="546"/>
      <c r="X42" s="546"/>
      <c r="Y42" s="546"/>
      <c r="Z42" s="546"/>
      <c r="AA42" s="546"/>
      <c r="AB42" s="546"/>
      <c r="AC42" s="546"/>
      <c r="AD42" s="546"/>
      <c r="AE42" s="546"/>
      <c r="AF42" s="546"/>
      <c r="AG42" s="546"/>
      <c r="AH42" s="546"/>
      <c r="AI42" s="546"/>
      <c r="AJ42" s="546"/>
      <c r="AK42" s="546"/>
      <c r="AL42" s="546"/>
      <c r="AM42" s="546"/>
      <c r="AN42" s="546"/>
      <c r="AO42" s="546"/>
      <c r="AP42" s="546"/>
      <c r="AQ42" s="546"/>
      <c r="AR42" s="546"/>
      <c r="AS42" s="546"/>
      <c r="AT42" s="546"/>
      <c r="AU42" s="546"/>
      <c r="AV42" s="546"/>
      <c r="AW42" s="546"/>
      <c r="AX42" s="546"/>
      <c r="AY42" s="546"/>
      <c r="AZ42" s="546"/>
      <c r="BA42" s="546"/>
      <c r="BB42" s="546"/>
      <c r="BC42" s="546"/>
      <c r="BD42" s="546"/>
      <c r="BE42" s="546"/>
      <c r="BF42" s="546"/>
      <c r="BG42" s="546"/>
      <c r="BH42" s="546"/>
      <c r="BI42" s="546"/>
      <c r="BJ42" s="546"/>
      <c r="BK42" s="546"/>
      <c r="BL42" s="546"/>
      <c r="BM42" s="546"/>
      <c r="BN42" s="546"/>
      <c r="BO42" s="546"/>
      <c r="BP42" s="546"/>
      <c r="BQ42" s="546"/>
      <c r="BR42" s="546"/>
      <c r="BS42" s="546"/>
      <c r="BT42" s="546"/>
      <c r="BU42" s="546"/>
      <c r="BV42" s="546"/>
      <c r="BW42" s="546"/>
      <c r="BX42" s="546"/>
      <c r="BY42" s="546"/>
      <c r="BZ42" s="546"/>
      <c r="CA42" s="546"/>
      <c r="CB42" s="546"/>
      <c r="CC42" s="546"/>
      <c r="CD42" s="546"/>
      <c r="CE42" s="546"/>
      <c r="CF42" s="546"/>
      <c r="CG42" s="546"/>
      <c r="CH42" s="546"/>
      <c r="CI42" s="546"/>
      <c r="CJ42" s="546"/>
      <c r="CK42" s="546"/>
      <c r="CL42" s="546"/>
      <c r="CM42" s="546"/>
      <c r="CN42" s="546"/>
      <c r="CO42" s="546"/>
      <c r="CP42" s="546"/>
      <c r="CQ42" s="546"/>
      <c r="CR42" s="546"/>
      <c r="CS42" s="546"/>
      <c r="CT42" s="546"/>
      <c r="CU42" s="546"/>
      <c r="CV42" s="546"/>
      <c r="CW42" s="546"/>
      <c r="CX42" s="546"/>
      <c r="CY42" s="546"/>
      <c r="CZ42" s="546"/>
      <c r="DA42" s="546"/>
      <c r="DB42" s="546"/>
      <c r="DC42" s="546"/>
      <c r="DD42" s="546"/>
      <c r="DE42" s="546"/>
      <c r="DF42" s="546"/>
      <c r="DG42" s="546"/>
      <c r="DH42" s="546"/>
      <c r="DI42" s="546"/>
      <c r="DJ42" s="546"/>
      <c r="DK42" s="546"/>
      <c r="DL42" s="546"/>
      <c r="DM42" s="546"/>
      <c r="DN42" s="546"/>
      <c r="DO42" s="546"/>
      <c r="DP42" s="546"/>
      <c r="DQ42" s="546"/>
      <c r="DR42" s="546"/>
      <c r="DS42" s="546"/>
      <c r="DT42" s="546"/>
      <c r="DU42" s="546"/>
      <c r="DV42" s="546"/>
      <c r="DW42" s="546"/>
      <c r="DX42" s="546"/>
      <c r="DY42" s="546"/>
      <c r="DZ42" s="546"/>
      <c r="EA42" s="546"/>
      <c r="EB42" s="546"/>
      <c r="EC42" s="546"/>
      <c r="ED42" s="546"/>
      <c r="EE42" s="546"/>
      <c r="EF42" s="546"/>
      <c r="EG42" s="546"/>
      <c r="EH42" s="546"/>
      <c r="EI42" s="546"/>
      <c r="EJ42" s="546"/>
      <c r="EK42" s="546"/>
      <c r="EL42" s="546"/>
      <c r="EM42" s="546"/>
      <c r="EN42" s="546"/>
      <c r="EO42" s="546"/>
      <c r="EP42" s="546"/>
      <c r="EQ42" s="546"/>
      <c r="ER42" s="546"/>
      <c r="ES42" s="546"/>
      <c r="ET42" s="546"/>
      <c r="EU42" s="546"/>
      <c r="EV42" s="546"/>
      <c r="EW42" s="546"/>
      <c r="EX42" s="546"/>
      <c r="EY42" s="546"/>
      <c r="EZ42" s="546"/>
      <c r="FA42" s="546"/>
      <c r="FB42" s="546"/>
      <c r="FC42" s="546"/>
      <c r="FD42" s="546"/>
      <c r="FE42" s="546"/>
      <c r="FF42" s="546"/>
      <c r="FG42" s="546"/>
      <c r="FH42" s="546"/>
      <c r="FI42" s="546"/>
      <c r="FJ42" s="546"/>
      <c r="FK42" s="546"/>
      <c r="FL42" s="546"/>
      <c r="FM42" s="546"/>
      <c r="FN42" s="546"/>
      <c r="FO42" s="546"/>
      <c r="FP42" s="546"/>
      <c r="FQ42" s="546"/>
      <c r="FR42" s="546"/>
      <c r="FS42" s="546"/>
      <c r="FT42" s="546"/>
      <c r="FU42" s="546"/>
      <c r="FV42" s="546"/>
      <c r="FW42" s="546"/>
      <c r="FX42" s="546"/>
      <c r="FY42" s="546"/>
      <c r="FZ42" s="546"/>
      <c r="GA42" s="546"/>
      <c r="GB42" s="546"/>
      <c r="GC42" s="546"/>
      <c r="GD42" s="546"/>
      <c r="GE42" s="546"/>
      <c r="GF42" s="546"/>
      <c r="GG42" s="546"/>
      <c r="GH42" s="546"/>
      <c r="GI42" s="546"/>
      <c r="GJ42" s="546"/>
      <c r="GK42" s="546"/>
      <c r="GL42" s="546"/>
      <c r="GM42" s="546"/>
      <c r="GN42" s="546"/>
      <c r="GO42" s="546"/>
      <c r="GP42" s="546"/>
      <c r="GQ42" s="546"/>
      <c r="GR42" s="546"/>
      <c r="GS42" s="546"/>
      <c r="GT42" s="546"/>
      <c r="GU42" s="546"/>
      <c r="GV42" s="546"/>
      <c r="GW42" s="546"/>
      <c r="GX42" s="546"/>
      <c r="GY42" s="546"/>
      <c r="GZ42" s="546"/>
      <c r="HA42" s="546"/>
      <c r="HB42" s="546"/>
      <c r="HC42" s="546"/>
      <c r="HD42" s="546"/>
      <c r="HE42" s="546"/>
      <c r="HF42" s="546"/>
      <c r="HG42" s="546"/>
      <c r="HH42" s="546"/>
      <c r="HI42" s="546"/>
      <c r="HJ42" s="546"/>
      <c r="HK42" s="546"/>
      <c r="HL42" s="546"/>
      <c r="HM42" s="546"/>
      <c r="HN42" s="546"/>
      <c r="HO42" s="546"/>
      <c r="HP42" s="546"/>
      <c r="HQ42" s="546"/>
      <c r="HR42" s="546"/>
      <c r="HS42" s="546"/>
      <c r="HT42" s="546"/>
      <c r="HU42" s="546"/>
      <c r="HV42" s="546"/>
      <c r="HW42" s="546"/>
      <c r="HX42" s="546"/>
      <c r="HY42" s="546"/>
      <c r="HZ42" s="546"/>
      <c r="IA42" s="546"/>
      <c r="IB42" s="546"/>
      <c r="IC42" s="546"/>
      <c r="ID42" s="546"/>
      <c r="IE42" s="546"/>
      <c r="IF42" s="546"/>
      <c r="IG42" s="546"/>
      <c r="IH42" s="546"/>
      <c r="II42" s="546"/>
      <c r="IJ42" s="546"/>
      <c r="IK42" s="546"/>
      <c r="IL42" s="546"/>
      <c r="IM42" s="546"/>
      <c r="IN42" s="546"/>
      <c r="IO42" s="546"/>
      <c r="IP42" s="546"/>
      <c r="IQ42" s="546"/>
      <c r="IR42" s="546"/>
      <c r="IS42" s="546"/>
      <c r="IT42" s="546"/>
      <c r="IU42" s="546"/>
      <c r="IV42" s="546"/>
      <c r="IW42" s="546"/>
      <c r="IX42" s="546"/>
      <c r="IY42" s="546"/>
      <c r="IZ42" s="546"/>
      <c r="JA42" s="546"/>
      <c r="JB42" s="546"/>
      <c r="JC42" s="546"/>
      <c r="JD42" s="546"/>
      <c r="JE42" s="546"/>
      <c r="JF42" s="546"/>
      <c r="JG42" s="546"/>
      <c r="JH42" s="546"/>
      <c r="JI42" s="546"/>
      <c r="JJ42" s="546"/>
      <c r="JK42" s="546"/>
      <c r="JL42" s="546"/>
      <c r="JM42" s="546"/>
      <c r="JN42" s="546"/>
      <c r="JO42" s="546"/>
      <c r="JP42" s="546"/>
      <c r="JQ42" s="546"/>
      <c r="JR42" s="546"/>
      <c r="JS42" s="546"/>
      <c r="JT42" s="546"/>
      <c r="JU42" s="546"/>
      <c r="JV42" s="546"/>
      <c r="JW42" s="546"/>
      <c r="JX42" s="546"/>
      <c r="JY42" s="546"/>
      <c r="JZ42" s="546"/>
      <c r="KA42" s="546"/>
      <c r="KB42" s="546"/>
      <c r="KC42" s="546"/>
      <c r="KD42" s="546"/>
      <c r="KE42" s="546"/>
      <c r="KF42" s="546"/>
      <c r="KG42" s="546"/>
      <c r="KH42" s="546"/>
      <c r="KI42" s="546"/>
      <c r="KJ42" s="546"/>
      <c r="KK42" s="546"/>
      <c r="KL42" s="546"/>
      <c r="KM42" s="546"/>
      <c r="KN42" s="546"/>
      <c r="KO42" s="546"/>
      <c r="KP42" s="546"/>
      <c r="KQ42" s="546"/>
      <c r="KR42" s="546"/>
      <c r="KS42" s="546"/>
      <c r="KT42" s="546"/>
      <c r="KU42" s="546"/>
      <c r="KV42" s="546"/>
      <c r="KW42" s="546"/>
      <c r="KX42" s="546"/>
      <c r="KY42" s="546"/>
      <c r="KZ42" s="546"/>
      <c r="LA42" s="546"/>
      <c r="LB42" s="546"/>
      <c r="LC42" s="546"/>
      <c r="LD42" s="546"/>
      <c r="LE42" s="546"/>
      <c r="LF42" s="546"/>
      <c r="LG42" s="546"/>
      <c r="LH42" s="546"/>
      <c r="LI42" s="546"/>
      <c r="LJ42" s="546"/>
      <c r="LK42" s="546"/>
      <c r="LL42" s="546"/>
      <c r="LM42" s="546"/>
      <c r="LN42" s="546"/>
      <c r="LO42" s="546"/>
      <c r="LP42" s="546"/>
      <c r="LQ42" s="546"/>
      <c r="LR42" s="546"/>
      <c r="LS42" s="546"/>
      <c r="LT42" s="546"/>
      <c r="LU42" s="546"/>
      <c r="LV42" s="546"/>
      <c r="LW42" s="546"/>
      <c r="LX42" s="546"/>
      <c r="LY42" s="546"/>
      <c r="LZ42" s="546"/>
      <c r="MA42" s="546"/>
      <c r="MB42" s="546"/>
      <c r="MC42" s="546"/>
      <c r="MD42" s="546"/>
      <c r="ME42" s="546"/>
      <c r="MF42" s="546"/>
      <c r="MG42" s="546"/>
      <c r="MH42" s="546"/>
      <c r="MI42" s="546"/>
      <c r="MJ42" s="546"/>
      <c r="MK42" s="546"/>
      <c r="ML42" s="546"/>
      <c r="MM42" s="546"/>
      <c r="MN42" s="546"/>
      <c r="MO42" s="546"/>
      <c r="MP42" s="546"/>
      <c r="MQ42" s="546"/>
      <c r="MR42" s="546"/>
      <c r="MS42" s="546"/>
      <c r="MT42" s="546"/>
      <c r="MU42" s="546"/>
      <c r="MV42" s="546"/>
      <c r="MW42" s="546"/>
      <c r="MX42" s="546"/>
      <c r="MY42" s="546"/>
      <c r="MZ42" s="546"/>
      <c r="NA42" s="546"/>
      <c r="NB42" s="546"/>
      <c r="NC42" s="546"/>
      <c r="ND42" s="546"/>
      <c r="NE42" s="546"/>
      <c r="NF42" s="546"/>
      <c r="NG42" s="546"/>
      <c r="NH42" s="546"/>
      <c r="NI42" s="546"/>
      <c r="NJ42" s="546"/>
      <c r="NK42" s="546"/>
      <c r="NL42" s="546"/>
      <c r="NM42" s="546"/>
      <c r="NN42" s="546"/>
      <c r="NO42" s="546"/>
      <c r="NP42" s="546"/>
      <c r="NQ42" s="546"/>
      <c r="NR42" s="546"/>
      <c r="NS42" s="546"/>
      <c r="NT42" s="546"/>
      <c r="NU42" s="546"/>
      <c r="NV42" s="546"/>
      <c r="NW42" s="546"/>
      <c r="NX42" s="546"/>
      <c r="NY42" s="546"/>
      <c r="NZ42" s="546"/>
      <c r="OA42" s="546"/>
      <c r="OB42" s="546"/>
      <c r="OC42" s="546"/>
      <c r="OD42" s="546"/>
      <c r="OE42" s="546"/>
      <c r="OF42" s="546"/>
      <c r="OG42" s="546"/>
      <c r="OH42" s="546"/>
      <c r="OI42" s="546"/>
      <c r="OJ42" s="546"/>
      <c r="OK42" s="546"/>
      <c r="OL42" s="546"/>
      <c r="OM42" s="546"/>
      <c r="ON42" s="546"/>
      <c r="OO42" s="546"/>
      <c r="OP42" s="546"/>
      <c r="OQ42" s="546"/>
      <c r="OR42" s="546"/>
      <c r="OS42" s="546"/>
      <c r="OT42" s="546"/>
      <c r="OU42" s="546"/>
      <c r="OV42" s="546"/>
      <c r="OW42" s="546"/>
      <c r="OX42" s="546"/>
      <c r="OY42" s="546"/>
      <c r="OZ42" s="546"/>
      <c r="PA42" s="546"/>
      <c r="PB42" s="546"/>
      <c r="PC42" s="546"/>
      <c r="PD42" s="546"/>
      <c r="PE42" s="546"/>
      <c r="PF42" s="546"/>
      <c r="PG42" s="546"/>
      <c r="PH42" s="546"/>
      <c r="PI42" s="546"/>
      <c r="PJ42" s="546"/>
      <c r="PK42" s="546"/>
      <c r="PL42" s="546"/>
      <c r="PM42" s="546"/>
      <c r="PN42" s="546"/>
      <c r="PO42" s="546"/>
      <c r="PP42" s="546"/>
      <c r="PQ42" s="546"/>
      <c r="PR42" s="546"/>
      <c r="PS42" s="546"/>
      <c r="PT42" s="546"/>
      <c r="PU42" s="546"/>
      <c r="PV42" s="546"/>
      <c r="PW42" s="546"/>
      <c r="PX42" s="546"/>
      <c r="PY42" s="546"/>
      <c r="PZ42" s="546"/>
      <c r="QA42" s="546"/>
      <c r="QB42" s="546"/>
      <c r="QC42" s="546"/>
      <c r="QD42" s="546"/>
      <c r="QE42" s="546"/>
      <c r="QF42" s="546"/>
      <c r="QG42" s="546"/>
      <c r="QH42" s="546"/>
      <c r="QI42" s="546"/>
      <c r="QJ42" s="546"/>
      <c r="QK42" s="546"/>
      <c r="QL42" s="546"/>
      <c r="QM42" s="546"/>
      <c r="QN42" s="546"/>
      <c r="QO42" s="546"/>
      <c r="QP42" s="546"/>
      <c r="QQ42" s="546"/>
      <c r="QR42" s="546"/>
      <c r="QS42" s="546"/>
      <c r="QT42" s="546"/>
      <c r="QU42" s="546"/>
      <c r="QV42" s="546"/>
      <c r="QW42" s="546"/>
      <c r="QX42" s="546"/>
      <c r="QY42" s="546"/>
      <c r="QZ42" s="546"/>
      <c r="RA42" s="546"/>
      <c r="RB42" s="546"/>
      <c r="RC42" s="546"/>
      <c r="RD42" s="546"/>
      <c r="RE42" s="546"/>
      <c r="RF42" s="546"/>
      <c r="RG42" s="546"/>
      <c r="RH42" s="546"/>
      <c r="RI42" s="546"/>
      <c r="RJ42" s="546"/>
      <c r="RK42" s="546"/>
      <c r="RL42" s="546"/>
      <c r="RM42" s="546"/>
      <c r="RN42" s="546"/>
      <c r="RO42" s="546"/>
      <c r="RP42" s="546"/>
      <c r="RQ42" s="546"/>
      <c r="RR42" s="546"/>
      <c r="RS42" s="546"/>
      <c r="RT42" s="546"/>
      <c r="RU42" s="546"/>
      <c r="RV42" s="546"/>
      <c r="RW42" s="546"/>
      <c r="RX42" s="546"/>
      <c r="RY42" s="546"/>
      <c r="RZ42" s="546"/>
      <c r="SA42" s="546"/>
      <c r="SB42" s="546"/>
      <c r="SC42" s="546"/>
      <c r="SD42" s="546"/>
      <c r="SE42" s="546"/>
      <c r="SF42" s="546"/>
      <c r="SG42" s="546"/>
      <c r="SH42" s="546"/>
      <c r="SI42" s="546"/>
      <c r="SJ42" s="546"/>
      <c r="SK42" s="546"/>
      <c r="SL42" s="546"/>
      <c r="SM42" s="546"/>
      <c r="SN42" s="546"/>
      <c r="SO42" s="546"/>
      <c r="SP42" s="546"/>
      <c r="SQ42" s="546"/>
      <c r="SR42" s="546"/>
      <c r="SS42" s="546"/>
      <c r="ST42" s="546"/>
      <c r="SU42" s="546"/>
      <c r="SV42" s="546"/>
      <c r="SW42" s="546"/>
      <c r="SX42" s="546"/>
      <c r="SY42" s="546"/>
      <c r="SZ42" s="546"/>
      <c r="TA42" s="546"/>
      <c r="TB42" s="546"/>
      <c r="TC42" s="546"/>
      <c r="TD42" s="546"/>
      <c r="TE42" s="546"/>
      <c r="TF42" s="546"/>
      <c r="TG42" s="546"/>
      <c r="TH42" s="546"/>
      <c r="TI42" s="546"/>
      <c r="TJ42" s="546"/>
      <c r="TK42" s="546"/>
      <c r="TL42" s="546"/>
      <c r="TM42" s="546"/>
      <c r="TN42" s="546"/>
      <c r="TO42" s="546"/>
      <c r="TP42" s="546"/>
      <c r="TQ42" s="546"/>
      <c r="TR42" s="546"/>
      <c r="TS42" s="546"/>
      <c r="TT42" s="546"/>
      <c r="TU42" s="546"/>
      <c r="TV42" s="546"/>
      <c r="TW42" s="546"/>
      <c r="TX42" s="546"/>
      <c r="TY42" s="546"/>
      <c r="TZ42" s="546"/>
      <c r="UA42" s="546"/>
      <c r="UB42" s="546"/>
      <c r="UC42" s="546"/>
      <c r="UD42" s="546"/>
      <c r="UE42" s="546"/>
      <c r="UF42" s="546"/>
      <c r="UG42" s="546"/>
      <c r="UH42" s="546"/>
      <c r="UI42" s="546"/>
      <c r="UJ42" s="546"/>
      <c r="UK42" s="546"/>
      <c r="UL42" s="546"/>
      <c r="UM42" s="546"/>
      <c r="UN42" s="546"/>
      <c r="UO42" s="546"/>
      <c r="UP42" s="546"/>
      <c r="UQ42" s="546"/>
      <c r="UR42" s="546"/>
      <c r="US42" s="546"/>
      <c r="UT42" s="546"/>
      <c r="UU42" s="546"/>
      <c r="UV42" s="546"/>
      <c r="UW42" s="546"/>
      <c r="UX42" s="546"/>
      <c r="UY42" s="546"/>
      <c r="UZ42" s="546"/>
      <c r="VA42" s="546"/>
      <c r="VB42" s="546"/>
      <c r="VC42" s="546"/>
      <c r="VD42" s="546"/>
      <c r="VE42" s="546"/>
      <c r="VF42" s="546"/>
      <c r="VG42" s="546"/>
      <c r="VH42" s="546"/>
      <c r="VI42" s="546"/>
      <c r="VJ42" s="546"/>
      <c r="VK42" s="546"/>
      <c r="VL42" s="546"/>
      <c r="VM42" s="546"/>
      <c r="VN42" s="546"/>
      <c r="VO42" s="546"/>
      <c r="VP42" s="546"/>
      <c r="VQ42" s="546"/>
      <c r="VR42" s="546"/>
      <c r="VS42" s="546"/>
      <c r="VT42" s="546"/>
      <c r="VU42" s="546"/>
      <c r="VV42" s="546"/>
      <c r="VW42" s="546"/>
      <c r="VX42" s="546"/>
      <c r="VY42" s="546"/>
      <c r="VZ42" s="546"/>
      <c r="WA42" s="546"/>
      <c r="WB42" s="546"/>
      <c r="WC42" s="546"/>
      <c r="WD42" s="546"/>
      <c r="WE42" s="546"/>
      <c r="WF42" s="546"/>
      <c r="WG42" s="546"/>
      <c r="WH42" s="546"/>
      <c r="WI42" s="546"/>
      <c r="WJ42" s="546"/>
      <c r="WK42" s="546"/>
      <c r="WL42" s="546"/>
      <c r="WM42" s="546"/>
      <c r="WN42" s="546"/>
      <c r="WO42" s="546"/>
      <c r="WP42" s="546"/>
      <c r="WQ42" s="546"/>
      <c r="WR42" s="546"/>
      <c r="WS42" s="546"/>
      <c r="WT42" s="546"/>
      <c r="WU42" s="546"/>
      <c r="WV42" s="546"/>
      <c r="WW42" s="546"/>
      <c r="WX42" s="546"/>
      <c r="WY42" s="546"/>
      <c r="WZ42" s="546"/>
      <c r="XA42" s="546"/>
      <c r="XB42" s="546"/>
      <c r="XC42" s="546"/>
      <c r="XD42" s="546"/>
      <c r="XE42" s="546"/>
      <c r="XF42" s="546"/>
      <c r="XG42" s="546"/>
      <c r="XH42" s="546"/>
      <c r="XI42" s="546"/>
      <c r="XJ42" s="546"/>
      <c r="XK42" s="546"/>
      <c r="XL42" s="546"/>
      <c r="XM42" s="546"/>
      <c r="XN42" s="546"/>
      <c r="XO42" s="546"/>
      <c r="XP42" s="546"/>
      <c r="XQ42" s="546"/>
      <c r="XR42" s="546"/>
      <c r="XS42" s="546"/>
      <c r="XT42" s="546"/>
      <c r="XU42" s="546"/>
      <c r="XV42" s="546"/>
      <c r="XW42" s="546"/>
      <c r="XX42" s="546"/>
      <c r="XY42" s="546"/>
      <c r="XZ42" s="546"/>
      <c r="YA42" s="546"/>
      <c r="YB42" s="546"/>
      <c r="YC42" s="546"/>
      <c r="YD42" s="546"/>
      <c r="YE42" s="546"/>
      <c r="YF42" s="546"/>
      <c r="YG42" s="546"/>
      <c r="YH42" s="546"/>
      <c r="YI42" s="546"/>
      <c r="YJ42" s="546"/>
      <c r="YK42" s="546"/>
      <c r="YL42" s="546"/>
      <c r="YM42" s="546"/>
      <c r="YN42" s="546"/>
      <c r="YO42" s="546"/>
      <c r="YP42" s="546"/>
      <c r="YQ42" s="546"/>
      <c r="YR42" s="546"/>
      <c r="YS42" s="546"/>
      <c r="YT42" s="546"/>
      <c r="YU42" s="546"/>
      <c r="YV42" s="546"/>
      <c r="YW42" s="546"/>
      <c r="YX42" s="546"/>
      <c r="YY42" s="546"/>
      <c r="YZ42" s="546"/>
      <c r="ZA42" s="546"/>
      <c r="ZB42" s="546"/>
      <c r="ZC42" s="546"/>
      <c r="ZD42" s="546"/>
      <c r="ZE42" s="546"/>
      <c r="ZF42" s="546"/>
      <c r="ZG42" s="546"/>
      <c r="ZH42" s="546"/>
      <c r="ZI42" s="546"/>
      <c r="ZJ42" s="546"/>
      <c r="ZK42" s="546"/>
      <c r="ZL42" s="546"/>
      <c r="ZM42" s="546"/>
      <c r="ZN42" s="546"/>
      <c r="ZO42" s="546"/>
      <c r="ZP42" s="546"/>
      <c r="ZQ42" s="546"/>
      <c r="ZR42" s="546"/>
      <c r="ZS42" s="546"/>
      <c r="ZT42" s="546"/>
      <c r="ZU42" s="546"/>
      <c r="ZV42" s="546"/>
      <c r="ZW42" s="546"/>
      <c r="ZX42" s="546"/>
      <c r="ZY42" s="546"/>
      <c r="ZZ42" s="546"/>
      <c r="AAA42" s="546"/>
      <c r="AAB42" s="546"/>
      <c r="AAC42" s="546"/>
      <c r="AAD42" s="546"/>
      <c r="AAE42" s="546"/>
      <c r="AAF42" s="546"/>
      <c r="AAG42" s="546"/>
      <c r="AAH42" s="546"/>
      <c r="AAI42" s="546"/>
      <c r="AAJ42" s="546"/>
      <c r="AAK42" s="546"/>
      <c r="AAL42" s="546"/>
      <c r="AAM42" s="546"/>
      <c r="AAN42" s="546"/>
      <c r="AAO42" s="546"/>
      <c r="AAP42" s="546"/>
      <c r="AAQ42" s="546"/>
      <c r="AAR42" s="546"/>
      <c r="AAS42" s="546"/>
      <c r="AAT42" s="546"/>
      <c r="AAU42" s="546"/>
      <c r="AAV42" s="546"/>
      <c r="AAW42" s="546"/>
      <c r="AAX42" s="546"/>
      <c r="AAY42" s="546"/>
      <c r="AAZ42" s="546"/>
      <c r="ABA42" s="546"/>
      <c r="ABB42" s="546"/>
      <c r="ABC42" s="546"/>
      <c r="ABD42" s="546"/>
      <c r="ABE42" s="546"/>
      <c r="ABF42" s="546"/>
      <c r="ABG42" s="546"/>
      <c r="ABH42" s="546"/>
      <c r="ABI42" s="546"/>
      <c r="ABJ42" s="546"/>
      <c r="ABK42" s="546"/>
      <c r="ABL42" s="546"/>
      <c r="ABM42" s="546"/>
      <c r="ABN42" s="546"/>
      <c r="ABO42" s="546"/>
      <c r="ABP42" s="546"/>
      <c r="ABQ42" s="546"/>
      <c r="ABR42" s="546"/>
      <c r="ABS42" s="546"/>
      <c r="ABT42" s="546"/>
      <c r="ABU42" s="546"/>
      <c r="ABV42" s="546"/>
      <c r="ABW42" s="546"/>
      <c r="ABX42" s="546"/>
      <c r="ABY42" s="546"/>
      <c r="ABZ42" s="546"/>
      <c r="ACA42" s="546"/>
      <c r="ACB42" s="546"/>
      <c r="ACC42" s="546"/>
      <c r="ACD42" s="546"/>
      <c r="ACE42" s="546"/>
      <c r="ACF42" s="546"/>
      <c r="ACG42" s="546"/>
      <c r="ACH42" s="546"/>
      <c r="ACI42" s="546"/>
      <c r="ACJ42" s="546"/>
      <c r="ACK42" s="546"/>
      <c r="ACL42" s="546"/>
      <c r="ACM42" s="546"/>
      <c r="ACN42" s="546"/>
      <c r="ACO42" s="546"/>
      <c r="ACP42" s="546"/>
      <c r="ACQ42" s="546"/>
      <c r="ACR42" s="546"/>
      <c r="ACS42" s="546"/>
      <c r="ACT42" s="546"/>
      <c r="ACU42" s="546"/>
      <c r="ACV42" s="546"/>
      <c r="ACW42" s="546"/>
      <c r="ACX42" s="546"/>
      <c r="ACY42" s="546"/>
      <c r="ACZ42" s="546"/>
      <c r="ADA42" s="546"/>
      <c r="ADB42" s="546"/>
      <c r="ADC42" s="546"/>
      <c r="ADD42" s="546"/>
      <c r="ADE42" s="546"/>
      <c r="ADF42" s="546"/>
      <c r="ADG42" s="546"/>
      <c r="ADH42" s="546"/>
      <c r="ADI42" s="546"/>
      <c r="ADJ42" s="546"/>
      <c r="ADK42" s="546"/>
      <c r="ADL42" s="546"/>
      <c r="ADM42" s="546"/>
      <c r="ADN42" s="546"/>
      <c r="ADO42" s="546"/>
      <c r="ADP42" s="546"/>
      <c r="ADQ42" s="546"/>
      <c r="ADR42" s="546"/>
      <c r="ADS42" s="546"/>
      <c r="ADT42" s="546"/>
      <c r="ADU42" s="546"/>
      <c r="ADV42" s="546"/>
      <c r="ADW42" s="546"/>
      <c r="ADX42" s="546"/>
      <c r="ADY42" s="546"/>
      <c r="ADZ42" s="546"/>
      <c r="AEA42" s="546"/>
      <c r="AEB42" s="546"/>
      <c r="AEC42" s="546"/>
      <c r="AED42" s="546"/>
      <c r="AEE42" s="546"/>
      <c r="AEF42" s="546"/>
      <c r="AEG42" s="546"/>
      <c r="AEH42" s="546"/>
      <c r="AEI42" s="546"/>
      <c r="AEJ42" s="546"/>
      <c r="AEK42" s="546"/>
      <c r="AEL42" s="546"/>
      <c r="AEM42" s="546"/>
      <c r="AEN42" s="546"/>
      <c r="AEO42" s="546"/>
      <c r="AEP42" s="546"/>
      <c r="AEQ42" s="546"/>
      <c r="AER42" s="546"/>
      <c r="AES42" s="546"/>
      <c r="AET42" s="546"/>
      <c r="AEU42" s="546"/>
      <c r="AEV42" s="546"/>
      <c r="AEW42" s="546"/>
      <c r="AEX42" s="546"/>
      <c r="AEY42" s="546"/>
      <c r="AEZ42" s="546"/>
      <c r="AFA42" s="546"/>
      <c r="AFB42" s="546"/>
      <c r="AFC42" s="546"/>
      <c r="AFD42" s="546"/>
      <c r="AFE42" s="546"/>
      <c r="AFF42" s="546"/>
      <c r="AFG42" s="546"/>
      <c r="AFH42" s="546"/>
      <c r="AFI42" s="546"/>
      <c r="AFJ42" s="546"/>
      <c r="AFK42" s="546"/>
      <c r="AFL42" s="546"/>
      <c r="AFM42" s="546"/>
      <c r="AFN42" s="546"/>
      <c r="AFO42" s="546"/>
      <c r="AFP42" s="546"/>
      <c r="AFQ42" s="546"/>
      <c r="AFR42" s="546"/>
      <c r="AFS42" s="546"/>
      <c r="AFT42" s="546"/>
      <c r="AFU42" s="546"/>
      <c r="AFV42" s="546"/>
      <c r="AFW42" s="546"/>
      <c r="AFX42" s="546"/>
      <c r="AFY42" s="546"/>
      <c r="AFZ42" s="546"/>
      <c r="AGA42" s="546"/>
      <c r="AGB42" s="546"/>
      <c r="AGC42" s="546"/>
      <c r="AGD42" s="546"/>
      <c r="AGE42" s="546"/>
      <c r="AGF42" s="546"/>
      <c r="AGG42" s="546"/>
      <c r="AGH42" s="546"/>
      <c r="AGI42" s="546"/>
      <c r="AGJ42" s="546"/>
      <c r="AGK42" s="546"/>
      <c r="AGL42" s="546"/>
      <c r="AGM42" s="546"/>
      <c r="AGN42" s="546"/>
      <c r="AGO42" s="546"/>
      <c r="AGP42" s="546"/>
      <c r="AGQ42" s="546"/>
      <c r="AGR42" s="546"/>
      <c r="AGS42" s="546"/>
      <c r="AGT42" s="546"/>
      <c r="AGU42" s="546"/>
      <c r="AGV42" s="546"/>
      <c r="AGW42" s="546"/>
      <c r="AGX42" s="546"/>
      <c r="AGY42" s="546"/>
      <c r="AGZ42" s="546"/>
      <c r="AHA42" s="546"/>
      <c r="AHB42" s="546"/>
      <c r="AHC42" s="546"/>
      <c r="AHD42" s="546"/>
      <c r="AHE42" s="546"/>
      <c r="AHF42" s="546"/>
      <c r="AHG42" s="546"/>
      <c r="AHH42" s="546"/>
      <c r="AHI42" s="546"/>
      <c r="AHJ42" s="546"/>
      <c r="AHK42" s="546"/>
      <c r="AHL42" s="546"/>
      <c r="AHM42" s="546"/>
      <c r="AHN42" s="546"/>
      <c r="AHO42" s="546"/>
      <c r="AHP42" s="546"/>
      <c r="AHQ42" s="546"/>
      <c r="AHR42" s="546"/>
      <c r="AHS42" s="546"/>
      <c r="AHT42" s="546"/>
      <c r="AHU42" s="546"/>
      <c r="AHV42" s="546"/>
      <c r="AHW42" s="546"/>
      <c r="AHX42" s="546"/>
      <c r="AHY42" s="546"/>
      <c r="AHZ42" s="546"/>
      <c r="AIA42" s="546"/>
      <c r="AIB42" s="546"/>
      <c r="AIC42" s="546"/>
      <c r="AID42" s="546"/>
      <c r="AIE42" s="546"/>
      <c r="AIF42" s="546"/>
      <c r="AIG42" s="546"/>
      <c r="AIH42" s="546"/>
      <c r="AII42" s="546"/>
      <c r="AIJ42" s="546"/>
      <c r="AIK42" s="546"/>
      <c r="AIL42" s="546"/>
      <c r="AIM42" s="546"/>
      <c r="AIN42" s="546"/>
      <c r="AIO42" s="546"/>
      <c r="AIP42" s="546"/>
      <c r="AIQ42" s="546"/>
      <c r="AIR42" s="546"/>
      <c r="AIS42" s="546"/>
      <c r="AIT42" s="546"/>
      <c r="AIU42" s="546"/>
      <c r="AIV42" s="546"/>
      <c r="AIW42" s="546"/>
      <c r="AIX42" s="546"/>
      <c r="AIY42" s="546"/>
      <c r="AIZ42" s="546"/>
      <c r="AJA42" s="546"/>
      <c r="AJB42" s="546"/>
      <c r="AJC42" s="546"/>
      <c r="AJD42" s="546"/>
      <c r="AJE42" s="546"/>
      <c r="AJF42" s="546"/>
      <c r="AJG42" s="546"/>
      <c r="AJH42" s="546"/>
      <c r="AJI42" s="546"/>
      <c r="AJJ42" s="546"/>
      <c r="AJK42" s="546"/>
      <c r="AJL42" s="546"/>
      <c r="AJM42" s="546"/>
      <c r="AJN42" s="546"/>
      <c r="AJO42" s="546"/>
      <c r="AJP42" s="546"/>
      <c r="AJQ42" s="546"/>
      <c r="AJR42" s="546"/>
      <c r="AJS42" s="546"/>
      <c r="AJT42" s="546"/>
      <c r="AJU42" s="546"/>
      <c r="AJV42" s="546"/>
      <c r="AJW42" s="546"/>
      <c r="AJX42" s="546"/>
      <c r="AJY42" s="546"/>
      <c r="AJZ42" s="546"/>
      <c r="AKA42" s="546"/>
      <c r="AKB42" s="546"/>
      <c r="AKC42" s="546"/>
      <c r="AKD42" s="546"/>
      <c r="AKE42" s="546"/>
      <c r="AKF42" s="546"/>
      <c r="AKG42" s="546"/>
      <c r="AKH42" s="546"/>
      <c r="AKI42" s="546"/>
      <c r="AKJ42" s="546"/>
      <c r="AKK42" s="546"/>
      <c r="AKL42" s="546"/>
      <c r="AKM42" s="546"/>
      <c r="AKN42" s="546"/>
      <c r="AKO42" s="546"/>
      <c r="AKP42" s="546"/>
      <c r="AKQ42" s="546"/>
      <c r="AKR42" s="546"/>
      <c r="AKS42" s="546"/>
      <c r="AKT42" s="546"/>
      <c r="AKU42" s="546"/>
      <c r="AKV42" s="546"/>
      <c r="AKW42" s="546"/>
      <c r="AKX42" s="546"/>
      <c r="AKY42" s="546"/>
      <c r="AKZ42" s="546"/>
      <c r="ALA42" s="546"/>
      <c r="ALB42" s="546"/>
      <c r="ALC42" s="546"/>
      <c r="ALD42" s="546"/>
      <c r="ALE42" s="546"/>
      <c r="ALF42" s="546"/>
      <c r="ALG42" s="546"/>
      <c r="ALH42" s="546"/>
      <c r="ALI42" s="546"/>
      <c r="ALJ42" s="546"/>
      <c r="ALK42" s="546"/>
      <c r="ALL42" s="546"/>
      <c r="ALM42" s="546"/>
      <c r="ALN42" s="546"/>
      <c r="ALO42" s="546"/>
      <c r="ALP42" s="546"/>
      <c r="ALQ42" s="546"/>
      <c r="ALR42" s="546"/>
      <c r="ALS42" s="546"/>
      <c r="ALT42" s="546"/>
      <c r="ALU42" s="546"/>
      <c r="ALV42" s="546"/>
      <c r="ALW42" s="546"/>
      <c r="ALX42" s="546"/>
      <c r="ALY42" s="546"/>
      <c r="ALZ42" s="546"/>
      <c r="AMA42" s="546"/>
      <c r="AMB42" s="546"/>
    </row>
    <row r="43" spans="1:1016" ht="59.25" customHeight="1">
      <c r="A43" s="525" t="s">
        <v>104</v>
      </c>
      <c r="B43" s="370" t="s">
        <v>105</v>
      </c>
      <c r="C43" s="493" t="s">
        <v>27</v>
      </c>
      <c r="D43" s="526" t="s">
        <v>94</v>
      </c>
      <c r="E43" s="493" t="s">
        <v>95</v>
      </c>
      <c r="F43" s="523">
        <f>SUPER!M27</f>
        <v>3677.2348000000002</v>
      </c>
      <c r="G43" s="497">
        <f t="shared" si="1"/>
        <v>13.76</v>
      </c>
      <c r="H43" s="498">
        <f t="shared" si="2"/>
        <v>50598.750848000003</v>
      </c>
      <c r="J43" s="547">
        <v>10.87</v>
      </c>
      <c r="L43" s="466">
        <f t="shared" si="0"/>
        <v>13.76</v>
      </c>
    </row>
    <row r="44" spans="1:1016" ht="59.25" customHeight="1">
      <c r="A44" s="525" t="s">
        <v>106</v>
      </c>
      <c r="B44" s="370" t="s">
        <v>107</v>
      </c>
      <c r="C44" s="493" t="s">
        <v>27</v>
      </c>
      <c r="D44" s="532" t="s">
        <v>108</v>
      </c>
      <c r="E44" s="493" t="s">
        <v>64</v>
      </c>
      <c r="F44" s="535">
        <f>SUPER!M26</f>
        <v>254.262</v>
      </c>
      <c r="G44" s="497">
        <f t="shared" si="1"/>
        <v>485.3</v>
      </c>
      <c r="H44" s="498">
        <f t="shared" si="2"/>
        <v>123393.3486</v>
      </c>
      <c r="J44" s="547">
        <v>383.3</v>
      </c>
      <c r="L44" s="466">
        <f t="shared" si="0"/>
        <v>485.3</v>
      </c>
    </row>
    <row r="45" spans="1:1016" ht="59.25" customHeight="1">
      <c r="A45" s="525" t="s">
        <v>109</v>
      </c>
      <c r="B45" s="492" t="s">
        <v>110</v>
      </c>
      <c r="C45" s="493" t="s">
        <v>27</v>
      </c>
      <c r="D45" s="536" t="s">
        <v>111</v>
      </c>
      <c r="E45" s="493" t="s">
        <v>95</v>
      </c>
      <c r="F45" s="537">
        <f>SUPER!M28</f>
        <v>31149.269999999997</v>
      </c>
      <c r="G45" s="497">
        <f t="shared" si="1"/>
        <v>13.79</v>
      </c>
      <c r="H45" s="498">
        <f t="shared" si="2"/>
        <v>429548.43329999992</v>
      </c>
      <c r="J45" s="547">
        <v>10.89</v>
      </c>
      <c r="L45" s="466">
        <f t="shared" si="0"/>
        <v>13.79</v>
      </c>
    </row>
    <row r="46" spans="1:1016" ht="59.25" customHeight="1">
      <c r="A46" s="525" t="s">
        <v>112</v>
      </c>
      <c r="B46" s="370" t="s">
        <v>113</v>
      </c>
      <c r="C46" s="493" t="s">
        <v>27</v>
      </c>
      <c r="D46" s="526" t="s">
        <v>101</v>
      </c>
      <c r="E46" s="493" t="s">
        <v>95</v>
      </c>
      <c r="F46" s="523">
        <f>SUPER!M29</f>
        <v>723.99216000000001</v>
      </c>
      <c r="G46" s="497">
        <f t="shared" si="1"/>
        <v>15.16</v>
      </c>
      <c r="H46" s="498">
        <f t="shared" si="2"/>
        <v>10975.7211456</v>
      </c>
      <c r="J46" s="547">
        <v>11.97</v>
      </c>
      <c r="L46" s="466">
        <f t="shared" si="0"/>
        <v>15.16</v>
      </c>
    </row>
    <row r="47" spans="1:1016" ht="59.25" customHeight="1">
      <c r="A47" s="525" t="s">
        <v>114</v>
      </c>
      <c r="B47" s="370">
        <v>40337</v>
      </c>
      <c r="C47" s="493" t="s">
        <v>27</v>
      </c>
      <c r="D47" s="526" t="s">
        <v>115</v>
      </c>
      <c r="E47" s="493" t="s">
        <v>86</v>
      </c>
      <c r="F47" s="496">
        <f>SUPER!M30</f>
        <v>738.3</v>
      </c>
      <c r="G47" s="497">
        <f t="shared" si="1"/>
        <v>94.89</v>
      </c>
      <c r="H47" s="498">
        <f t="shared" si="2"/>
        <v>70057.286999999997</v>
      </c>
      <c r="J47" s="547">
        <v>74.95</v>
      </c>
      <c r="L47" s="466">
        <f t="shared" si="0"/>
        <v>94.89</v>
      </c>
    </row>
    <row r="48" spans="1:1016" ht="70.5" customHeight="1">
      <c r="A48" s="525" t="s">
        <v>116</v>
      </c>
      <c r="B48" s="527">
        <v>92490</v>
      </c>
      <c r="C48" s="493" t="s">
        <v>117</v>
      </c>
      <c r="D48" s="526" t="s">
        <v>118</v>
      </c>
      <c r="E48" s="493" t="s">
        <v>86</v>
      </c>
      <c r="F48" s="523">
        <f>SUPER!C42</f>
        <v>1505.71</v>
      </c>
      <c r="G48" s="497">
        <f t="shared" si="1"/>
        <v>47.63</v>
      </c>
      <c r="H48" s="498">
        <f t="shared" si="2"/>
        <v>71716.967300000004</v>
      </c>
      <c r="J48" s="547">
        <v>37.619999999999997</v>
      </c>
      <c r="L48" s="466">
        <f t="shared" si="0"/>
        <v>47.63</v>
      </c>
    </row>
    <row r="49" spans="1:1016" s="40" customFormat="1" ht="66.75" customHeight="1">
      <c r="A49" s="525" t="s">
        <v>119</v>
      </c>
      <c r="B49" s="527">
        <v>92490</v>
      </c>
      <c r="C49" s="528" t="s">
        <v>117</v>
      </c>
      <c r="D49" s="529" t="s">
        <v>118</v>
      </c>
      <c r="E49" s="528" t="s">
        <v>86</v>
      </c>
      <c r="F49" s="496">
        <v>752.86</v>
      </c>
      <c r="G49" s="497">
        <f t="shared" si="1"/>
        <v>47.63</v>
      </c>
      <c r="H49" s="531">
        <f t="shared" si="2"/>
        <v>35858.721799999999</v>
      </c>
      <c r="I49" s="550"/>
      <c r="J49" s="551">
        <v>37.619999999999997</v>
      </c>
      <c r="K49" s="550"/>
      <c r="L49" s="466">
        <f t="shared" si="0"/>
        <v>47.63</v>
      </c>
      <c r="M49" s="550"/>
      <c r="N49" s="550"/>
      <c r="O49" s="550"/>
      <c r="P49" s="550"/>
      <c r="Q49" s="550"/>
      <c r="R49" s="550"/>
      <c r="S49" s="550"/>
      <c r="T49" s="550"/>
      <c r="U49" s="550"/>
      <c r="V49" s="550"/>
      <c r="W49" s="550"/>
      <c r="X49" s="550"/>
      <c r="Y49" s="550"/>
      <c r="Z49" s="550"/>
      <c r="AA49" s="550"/>
      <c r="AB49" s="550"/>
      <c r="AC49" s="550"/>
      <c r="AD49" s="550"/>
      <c r="AE49" s="550"/>
      <c r="AF49" s="550"/>
      <c r="AG49" s="550"/>
      <c r="AH49" s="550"/>
      <c r="AI49" s="550"/>
      <c r="AJ49" s="550"/>
      <c r="AK49" s="550"/>
      <c r="AL49" s="550"/>
      <c r="AM49" s="550"/>
      <c r="AN49" s="550"/>
      <c r="AO49" s="550"/>
      <c r="AP49" s="550"/>
      <c r="AQ49" s="550"/>
      <c r="AR49" s="550"/>
      <c r="AS49" s="550"/>
      <c r="AT49" s="550"/>
      <c r="AU49" s="550"/>
      <c r="AV49" s="550"/>
      <c r="AW49" s="550"/>
      <c r="AX49" s="550"/>
      <c r="AY49" s="550"/>
      <c r="AZ49" s="550"/>
      <c r="BA49" s="550"/>
      <c r="BB49" s="550"/>
      <c r="BC49" s="550"/>
      <c r="BD49" s="550"/>
      <c r="BE49" s="550"/>
      <c r="BF49" s="550"/>
      <c r="BG49" s="550"/>
      <c r="BH49" s="550"/>
      <c r="BI49" s="550"/>
      <c r="BJ49" s="550"/>
      <c r="BK49" s="550"/>
      <c r="BL49" s="550"/>
      <c r="BM49" s="550"/>
      <c r="BN49" s="550"/>
      <c r="BO49" s="550"/>
      <c r="BP49" s="550"/>
      <c r="BQ49" s="550"/>
      <c r="BR49" s="550"/>
      <c r="BS49" s="550"/>
      <c r="BT49" s="550"/>
      <c r="BU49" s="550"/>
      <c r="BV49" s="550"/>
      <c r="BW49" s="550"/>
      <c r="BX49" s="550"/>
      <c r="BY49" s="550"/>
      <c r="BZ49" s="550"/>
      <c r="CA49" s="550"/>
      <c r="CB49" s="550"/>
      <c r="CC49" s="550"/>
      <c r="CD49" s="550"/>
      <c r="CE49" s="550"/>
      <c r="CF49" s="550"/>
      <c r="CG49" s="550"/>
      <c r="CH49" s="550"/>
      <c r="CI49" s="550"/>
      <c r="CJ49" s="550"/>
      <c r="CK49" s="550"/>
      <c r="CL49" s="550"/>
      <c r="CM49" s="550"/>
      <c r="CN49" s="550"/>
      <c r="CO49" s="550"/>
      <c r="CP49" s="550"/>
      <c r="CQ49" s="550"/>
      <c r="CR49" s="550"/>
      <c r="CS49" s="550"/>
      <c r="CT49" s="550"/>
      <c r="CU49" s="550"/>
      <c r="CV49" s="550"/>
      <c r="CW49" s="550"/>
      <c r="CX49" s="550"/>
      <c r="CY49" s="550"/>
      <c r="CZ49" s="550"/>
      <c r="DA49" s="550"/>
      <c r="DB49" s="550"/>
      <c r="DC49" s="550"/>
      <c r="DD49" s="550"/>
      <c r="DE49" s="550"/>
      <c r="DF49" s="550"/>
      <c r="DG49" s="550"/>
      <c r="DH49" s="550"/>
      <c r="DI49" s="550"/>
      <c r="DJ49" s="550"/>
      <c r="DK49" s="550"/>
      <c r="DL49" s="550"/>
      <c r="DM49" s="550"/>
      <c r="DN49" s="550"/>
      <c r="DO49" s="550"/>
      <c r="DP49" s="550"/>
      <c r="DQ49" s="550"/>
      <c r="DR49" s="550"/>
      <c r="DS49" s="550"/>
      <c r="DT49" s="550"/>
      <c r="DU49" s="550"/>
      <c r="DV49" s="550"/>
      <c r="DW49" s="550"/>
      <c r="DX49" s="550"/>
      <c r="DY49" s="550"/>
      <c r="DZ49" s="550"/>
      <c r="EA49" s="550"/>
      <c r="EB49" s="550"/>
      <c r="EC49" s="550"/>
      <c r="ED49" s="550"/>
      <c r="EE49" s="550"/>
      <c r="EF49" s="550"/>
      <c r="EG49" s="550"/>
      <c r="EH49" s="550"/>
      <c r="EI49" s="550"/>
      <c r="EJ49" s="550"/>
      <c r="EK49" s="550"/>
      <c r="EL49" s="550"/>
      <c r="EM49" s="550"/>
      <c r="EN49" s="550"/>
      <c r="EO49" s="550"/>
      <c r="EP49" s="550"/>
      <c r="EQ49" s="550"/>
      <c r="ER49" s="550"/>
      <c r="ES49" s="550"/>
      <c r="ET49" s="550"/>
      <c r="EU49" s="550"/>
      <c r="EV49" s="550"/>
      <c r="EW49" s="550"/>
      <c r="EX49" s="550"/>
      <c r="EY49" s="550"/>
      <c r="EZ49" s="550"/>
      <c r="FA49" s="550"/>
      <c r="FB49" s="550"/>
      <c r="FC49" s="550"/>
      <c r="FD49" s="550"/>
      <c r="FE49" s="550"/>
      <c r="FF49" s="550"/>
      <c r="FG49" s="550"/>
      <c r="FH49" s="550"/>
      <c r="FI49" s="550"/>
      <c r="FJ49" s="550"/>
      <c r="FK49" s="550"/>
      <c r="FL49" s="550"/>
      <c r="FM49" s="550"/>
      <c r="FN49" s="550"/>
      <c r="FO49" s="550"/>
      <c r="FP49" s="550"/>
      <c r="FQ49" s="550"/>
      <c r="FR49" s="550"/>
      <c r="FS49" s="550"/>
      <c r="FT49" s="550"/>
      <c r="FU49" s="550"/>
      <c r="FV49" s="550"/>
      <c r="FW49" s="550"/>
      <c r="FX49" s="550"/>
      <c r="FY49" s="550"/>
      <c r="FZ49" s="550"/>
      <c r="GA49" s="550"/>
      <c r="GB49" s="550"/>
      <c r="GC49" s="550"/>
      <c r="GD49" s="550"/>
      <c r="GE49" s="550"/>
      <c r="GF49" s="550"/>
      <c r="GG49" s="550"/>
      <c r="GH49" s="550"/>
      <c r="GI49" s="550"/>
      <c r="GJ49" s="550"/>
      <c r="GK49" s="550"/>
      <c r="GL49" s="550"/>
      <c r="GM49" s="550"/>
      <c r="GN49" s="550"/>
      <c r="GO49" s="550"/>
      <c r="GP49" s="550"/>
      <c r="GQ49" s="550"/>
      <c r="GR49" s="550"/>
      <c r="GS49" s="550"/>
      <c r="GT49" s="550"/>
      <c r="GU49" s="550"/>
      <c r="GV49" s="550"/>
      <c r="GW49" s="550"/>
      <c r="GX49" s="550"/>
      <c r="GY49" s="550"/>
      <c r="GZ49" s="550"/>
      <c r="HA49" s="550"/>
      <c r="HB49" s="550"/>
      <c r="HC49" s="550"/>
      <c r="HD49" s="550"/>
      <c r="HE49" s="550"/>
      <c r="HF49" s="550"/>
      <c r="HG49" s="550"/>
      <c r="HH49" s="550"/>
      <c r="HI49" s="550"/>
      <c r="HJ49" s="550"/>
      <c r="HK49" s="550"/>
      <c r="HL49" s="550"/>
      <c r="HM49" s="550"/>
      <c r="HN49" s="550"/>
      <c r="HO49" s="550"/>
      <c r="HP49" s="550"/>
      <c r="HQ49" s="550"/>
      <c r="HR49" s="550"/>
      <c r="HS49" s="550"/>
      <c r="HT49" s="550"/>
      <c r="HU49" s="550"/>
      <c r="HV49" s="550"/>
      <c r="HW49" s="550"/>
      <c r="HX49" s="550"/>
      <c r="HY49" s="550"/>
      <c r="HZ49" s="550"/>
      <c r="IA49" s="550"/>
      <c r="IB49" s="550"/>
      <c r="IC49" s="550"/>
      <c r="ID49" s="550"/>
      <c r="IE49" s="550"/>
      <c r="IF49" s="550"/>
      <c r="IG49" s="550"/>
      <c r="IH49" s="550"/>
      <c r="II49" s="550"/>
      <c r="IJ49" s="550"/>
      <c r="IK49" s="550"/>
      <c r="IL49" s="550"/>
      <c r="IM49" s="550"/>
      <c r="IN49" s="550"/>
      <c r="IO49" s="550"/>
      <c r="IP49" s="550"/>
      <c r="IQ49" s="550"/>
      <c r="IR49" s="550"/>
      <c r="IS49" s="550"/>
      <c r="IT49" s="550"/>
      <c r="IU49" s="550"/>
      <c r="IV49" s="550"/>
      <c r="IW49" s="550"/>
      <c r="IX49" s="550"/>
      <c r="IY49" s="550"/>
      <c r="IZ49" s="550"/>
      <c r="JA49" s="550"/>
      <c r="JB49" s="550"/>
      <c r="JC49" s="550"/>
      <c r="JD49" s="550"/>
      <c r="JE49" s="550"/>
      <c r="JF49" s="550"/>
      <c r="JG49" s="550"/>
      <c r="JH49" s="550"/>
      <c r="JI49" s="550"/>
      <c r="JJ49" s="550"/>
      <c r="JK49" s="550"/>
      <c r="JL49" s="550"/>
      <c r="JM49" s="550"/>
      <c r="JN49" s="550"/>
      <c r="JO49" s="550"/>
      <c r="JP49" s="550"/>
      <c r="JQ49" s="550"/>
      <c r="JR49" s="550"/>
      <c r="JS49" s="550"/>
      <c r="JT49" s="550"/>
      <c r="JU49" s="550"/>
      <c r="JV49" s="550"/>
      <c r="JW49" s="550"/>
      <c r="JX49" s="550"/>
      <c r="JY49" s="550"/>
      <c r="JZ49" s="550"/>
      <c r="KA49" s="550"/>
      <c r="KB49" s="550"/>
      <c r="KC49" s="550"/>
      <c r="KD49" s="550"/>
      <c r="KE49" s="550"/>
      <c r="KF49" s="550"/>
      <c r="KG49" s="550"/>
      <c r="KH49" s="550"/>
      <c r="KI49" s="550"/>
      <c r="KJ49" s="550"/>
      <c r="KK49" s="550"/>
      <c r="KL49" s="550"/>
      <c r="KM49" s="550"/>
      <c r="KN49" s="550"/>
      <c r="KO49" s="550"/>
      <c r="KP49" s="550"/>
      <c r="KQ49" s="550"/>
      <c r="KR49" s="550"/>
      <c r="KS49" s="550"/>
      <c r="KT49" s="550"/>
      <c r="KU49" s="550"/>
      <c r="KV49" s="550"/>
      <c r="KW49" s="550"/>
      <c r="KX49" s="550"/>
      <c r="KY49" s="550"/>
      <c r="KZ49" s="550"/>
      <c r="LA49" s="550"/>
      <c r="LB49" s="550"/>
      <c r="LC49" s="550"/>
      <c r="LD49" s="550"/>
      <c r="LE49" s="550"/>
      <c r="LF49" s="550"/>
      <c r="LG49" s="550"/>
      <c r="LH49" s="550"/>
      <c r="LI49" s="550"/>
      <c r="LJ49" s="550"/>
      <c r="LK49" s="550"/>
      <c r="LL49" s="550"/>
      <c r="LM49" s="550"/>
      <c r="LN49" s="550"/>
      <c r="LO49" s="550"/>
      <c r="LP49" s="550"/>
      <c r="LQ49" s="550"/>
      <c r="LR49" s="550"/>
      <c r="LS49" s="550"/>
      <c r="LT49" s="550"/>
      <c r="LU49" s="550"/>
      <c r="LV49" s="550"/>
      <c r="LW49" s="550"/>
      <c r="LX49" s="550"/>
      <c r="LY49" s="550"/>
      <c r="LZ49" s="550"/>
      <c r="MA49" s="550"/>
      <c r="MB49" s="550"/>
      <c r="MC49" s="550"/>
      <c r="MD49" s="550"/>
      <c r="ME49" s="550"/>
      <c r="MF49" s="550"/>
      <c r="MG49" s="550"/>
      <c r="MH49" s="550"/>
      <c r="MI49" s="550"/>
      <c r="MJ49" s="550"/>
      <c r="MK49" s="550"/>
      <c r="ML49" s="550"/>
      <c r="MM49" s="550"/>
      <c r="MN49" s="550"/>
      <c r="MO49" s="550"/>
      <c r="MP49" s="550"/>
      <c r="MQ49" s="550"/>
      <c r="MR49" s="550"/>
      <c r="MS49" s="550"/>
      <c r="MT49" s="550"/>
      <c r="MU49" s="550"/>
      <c r="MV49" s="550"/>
      <c r="MW49" s="550"/>
      <c r="MX49" s="550"/>
      <c r="MY49" s="550"/>
      <c r="MZ49" s="550"/>
      <c r="NA49" s="550"/>
      <c r="NB49" s="550"/>
      <c r="NC49" s="550"/>
      <c r="ND49" s="550"/>
      <c r="NE49" s="550"/>
      <c r="NF49" s="550"/>
      <c r="NG49" s="550"/>
      <c r="NH49" s="550"/>
      <c r="NI49" s="550"/>
      <c r="NJ49" s="550"/>
      <c r="NK49" s="550"/>
      <c r="NL49" s="550"/>
      <c r="NM49" s="550"/>
      <c r="NN49" s="550"/>
      <c r="NO49" s="550"/>
      <c r="NP49" s="550"/>
      <c r="NQ49" s="550"/>
      <c r="NR49" s="550"/>
      <c r="NS49" s="550"/>
      <c r="NT49" s="550"/>
      <c r="NU49" s="550"/>
      <c r="NV49" s="550"/>
      <c r="NW49" s="550"/>
      <c r="NX49" s="550"/>
      <c r="NY49" s="550"/>
      <c r="NZ49" s="550"/>
      <c r="OA49" s="550"/>
      <c r="OB49" s="550"/>
      <c r="OC49" s="550"/>
      <c r="OD49" s="550"/>
      <c r="OE49" s="550"/>
      <c r="OF49" s="550"/>
      <c r="OG49" s="550"/>
      <c r="OH49" s="550"/>
      <c r="OI49" s="550"/>
      <c r="OJ49" s="550"/>
      <c r="OK49" s="550"/>
      <c r="OL49" s="550"/>
      <c r="OM49" s="550"/>
      <c r="ON49" s="550"/>
      <c r="OO49" s="550"/>
      <c r="OP49" s="550"/>
      <c r="OQ49" s="550"/>
      <c r="OR49" s="550"/>
      <c r="OS49" s="550"/>
      <c r="OT49" s="550"/>
      <c r="OU49" s="550"/>
      <c r="OV49" s="550"/>
      <c r="OW49" s="550"/>
      <c r="OX49" s="550"/>
      <c r="OY49" s="550"/>
      <c r="OZ49" s="550"/>
      <c r="PA49" s="550"/>
      <c r="PB49" s="550"/>
      <c r="PC49" s="550"/>
      <c r="PD49" s="550"/>
      <c r="PE49" s="550"/>
      <c r="PF49" s="550"/>
      <c r="PG49" s="550"/>
      <c r="PH49" s="550"/>
      <c r="PI49" s="550"/>
      <c r="PJ49" s="550"/>
      <c r="PK49" s="550"/>
      <c r="PL49" s="550"/>
      <c r="PM49" s="550"/>
      <c r="PN49" s="550"/>
      <c r="PO49" s="550"/>
      <c r="PP49" s="550"/>
      <c r="PQ49" s="550"/>
      <c r="PR49" s="550"/>
      <c r="PS49" s="550"/>
      <c r="PT49" s="550"/>
      <c r="PU49" s="550"/>
      <c r="PV49" s="550"/>
      <c r="PW49" s="550"/>
      <c r="PX49" s="550"/>
      <c r="PY49" s="550"/>
      <c r="PZ49" s="550"/>
      <c r="QA49" s="550"/>
      <c r="QB49" s="550"/>
      <c r="QC49" s="550"/>
      <c r="QD49" s="550"/>
      <c r="QE49" s="550"/>
      <c r="QF49" s="550"/>
      <c r="QG49" s="550"/>
      <c r="QH49" s="550"/>
      <c r="QI49" s="550"/>
      <c r="QJ49" s="550"/>
      <c r="QK49" s="550"/>
      <c r="QL49" s="550"/>
      <c r="QM49" s="550"/>
      <c r="QN49" s="550"/>
      <c r="QO49" s="550"/>
      <c r="QP49" s="550"/>
      <c r="QQ49" s="550"/>
      <c r="QR49" s="550"/>
      <c r="QS49" s="550"/>
      <c r="QT49" s="550"/>
      <c r="QU49" s="550"/>
      <c r="QV49" s="550"/>
      <c r="QW49" s="550"/>
      <c r="QX49" s="550"/>
      <c r="QY49" s="550"/>
      <c r="QZ49" s="550"/>
      <c r="RA49" s="550"/>
      <c r="RB49" s="550"/>
      <c r="RC49" s="550"/>
      <c r="RD49" s="550"/>
      <c r="RE49" s="550"/>
      <c r="RF49" s="550"/>
      <c r="RG49" s="550"/>
      <c r="RH49" s="550"/>
      <c r="RI49" s="550"/>
      <c r="RJ49" s="550"/>
      <c r="RK49" s="550"/>
      <c r="RL49" s="550"/>
      <c r="RM49" s="550"/>
      <c r="RN49" s="550"/>
      <c r="RO49" s="550"/>
      <c r="RP49" s="550"/>
      <c r="RQ49" s="550"/>
      <c r="RR49" s="550"/>
      <c r="RS49" s="550"/>
      <c r="RT49" s="550"/>
      <c r="RU49" s="550"/>
      <c r="RV49" s="550"/>
      <c r="RW49" s="550"/>
      <c r="RX49" s="550"/>
      <c r="RY49" s="550"/>
      <c r="RZ49" s="550"/>
      <c r="SA49" s="550"/>
      <c r="SB49" s="550"/>
      <c r="SC49" s="550"/>
      <c r="SD49" s="550"/>
      <c r="SE49" s="550"/>
      <c r="SF49" s="550"/>
      <c r="SG49" s="550"/>
      <c r="SH49" s="550"/>
      <c r="SI49" s="550"/>
      <c r="SJ49" s="550"/>
      <c r="SK49" s="550"/>
      <c r="SL49" s="550"/>
      <c r="SM49" s="550"/>
      <c r="SN49" s="550"/>
      <c r="SO49" s="550"/>
      <c r="SP49" s="550"/>
      <c r="SQ49" s="550"/>
      <c r="SR49" s="550"/>
      <c r="SS49" s="550"/>
      <c r="ST49" s="550"/>
      <c r="SU49" s="550"/>
      <c r="SV49" s="550"/>
      <c r="SW49" s="550"/>
      <c r="SX49" s="550"/>
      <c r="SY49" s="550"/>
      <c r="SZ49" s="550"/>
      <c r="TA49" s="550"/>
      <c r="TB49" s="550"/>
      <c r="TC49" s="550"/>
      <c r="TD49" s="550"/>
      <c r="TE49" s="550"/>
      <c r="TF49" s="550"/>
      <c r="TG49" s="550"/>
      <c r="TH49" s="550"/>
      <c r="TI49" s="550"/>
      <c r="TJ49" s="550"/>
      <c r="TK49" s="550"/>
      <c r="TL49" s="550"/>
      <c r="TM49" s="550"/>
      <c r="TN49" s="550"/>
      <c r="TO49" s="550"/>
      <c r="TP49" s="550"/>
      <c r="TQ49" s="550"/>
      <c r="TR49" s="550"/>
      <c r="TS49" s="550"/>
      <c r="TT49" s="550"/>
      <c r="TU49" s="550"/>
      <c r="TV49" s="550"/>
      <c r="TW49" s="550"/>
      <c r="TX49" s="550"/>
      <c r="TY49" s="550"/>
      <c r="TZ49" s="550"/>
      <c r="UA49" s="550"/>
      <c r="UB49" s="550"/>
      <c r="UC49" s="550"/>
      <c r="UD49" s="550"/>
      <c r="UE49" s="550"/>
      <c r="UF49" s="550"/>
      <c r="UG49" s="550"/>
      <c r="UH49" s="550"/>
      <c r="UI49" s="550"/>
      <c r="UJ49" s="550"/>
      <c r="UK49" s="550"/>
      <c r="UL49" s="550"/>
      <c r="UM49" s="550"/>
      <c r="UN49" s="550"/>
      <c r="UO49" s="550"/>
      <c r="UP49" s="550"/>
      <c r="UQ49" s="550"/>
      <c r="UR49" s="550"/>
      <c r="US49" s="550"/>
      <c r="UT49" s="550"/>
      <c r="UU49" s="550"/>
      <c r="UV49" s="550"/>
      <c r="UW49" s="550"/>
      <c r="UX49" s="550"/>
      <c r="UY49" s="550"/>
      <c r="UZ49" s="550"/>
      <c r="VA49" s="550"/>
      <c r="VB49" s="550"/>
      <c r="VC49" s="550"/>
      <c r="VD49" s="550"/>
      <c r="VE49" s="550"/>
      <c r="VF49" s="550"/>
      <c r="VG49" s="550"/>
      <c r="VH49" s="550"/>
      <c r="VI49" s="550"/>
      <c r="VJ49" s="550"/>
      <c r="VK49" s="550"/>
      <c r="VL49" s="550"/>
      <c r="VM49" s="550"/>
      <c r="VN49" s="550"/>
      <c r="VO49" s="550"/>
      <c r="VP49" s="550"/>
      <c r="VQ49" s="550"/>
      <c r="VR49" s="550"/>
      <c r="VS49" s="550"/>
      <c r="VT49" s="550"/>
      <c r="VU49" s="550"/>
      <c r="VV49" s="550"/>
      <c r="VW49" s="550"/>
      <c r="VX49" s="550"/>
      <c r="VY49" s="550"/>
      <c r="VZ49" s="550"/>
      <c r="WA49" s="550"/>
      <c r="WB49" s="550"/>
      <c r="WC49" s="550"/>
      <c r="WD49" s="550"/>
      <c r="WE49" s="550"/>
      <c r="WF49" s="550"/>
      <c r="WG49" s="550"/>
      <c r="WH49" s="550"/>
      <c r="WI49" s="550"/>
      <c r="WJ49" s="550"/>
      <c r="WK49" s="550"/>
      <c r="WL49" s="550"/>
      <c r="WM49" s="550"/>
      <c r="WN49" s="550"/>
      <c r="WO49" s="550"/>
      <c r="WP49" s="550"/>
      <c r="WQ49" s="550"/>
      <c r="WR49" s="550"/>
      <c r="WS49" s="550"/>
      <c r="WT49" s="550"/>
      <c r="WU49" s="550"/>
      <c r="WV49" s="550"/>
      <c r="WW49" s="550"/>
      <c r="WX49" s="550"/>
      <c r="WY49" s="550"/>
      <c r="WZ49" s="550"/>
      <c r="XA49" s="550"/>
      <c r="XB49" s="550"/>
      <c r="XC49" s="550"/>
      <c r="XD49" s="550"/>
      <c r="XE49" s="550"/>
      <c r="XF49" s="550"/>
      <c r="XG49" s="550"/>
      <c r="XH49" s="550"/>
      <c r="XI49" s="550"/>
      <c r="XJ49" s="550"/>
      <c r="XK49" s="550"/>
      <c r="XL49" s="550"/>
      <c r="XM49" s="550"/>
      <c r="XN49" s="550"/>
      <c r="XO49" s="550"/>
      <c r="XP49" s="550"/>
      <c r="XQ49" s="550"/>
      <c r="XR49" s="550"/>
      <c r="XS49" s="550"/>
      <c r="XT49" s="550"/>
      <c r="XU49" s="550"/>
      <c r="XV49" s="550"/>
      <c r="XW49" s="550"/>
      <c r="XX49" s="550"/>
      <c r="XY49" s="550"/>
      <c r="XZ49" s="550"/>
      <c r="YA49" s="550"/>
      <c r="YB49" s="550"/>
      <c r="YC49" s="550"/>
      <c r="YD49" s="550"/>
      <c r="YE49" s="550"/>
      <c r="YF49" s="550"/>
      <c r="YG49" s="550"/>
      <c r="YH49" s="550"/>
      <c r="YI49" s="550"/>
      <c r="YJ49" s="550"/>
      <c r="YK49" s="550"/>
      <c r="YL49" s="550"/>
      <c r="YM49" s="550"/>
      <c r="YN49" s="550"/>
      <c r="YO49" s="550"/>
      <c r="YP49" s="550"/>
      <c r="YQ49" s="550"/>
      <c r="YR49" s="550"/>
      <c r="YS49" s="550"/>
      <c r="YT49" s="550"/>
      <c r="YU49" s="550"/>
      <c r="YV49" s="550"/>
      <c r="YW49" s="550"/>
      <c r="YX49" s="550"/>
      <c r="YY49" s="550"/>
      <c r="YZ49" s="550"/>
      <c r="ZA49" s="550"/>
      <c r="ZB49" s="550"/>
      <c r="ZC49" s="550"/>
      <c r="ZD49" s="550"/>
      <c r="ZE49" s="550"/>
      <c r="ZF49" s="550"/>
      <c r="ZG49" s="550"/>
      <c r="ZH49" s="550"/>
      <c r="ZI49" s="550"/>
      <c r="ZJ49" s="550"/>
      <c r="ZK49" s="550"/>
      <c r="ZL49" s="550"/>
      <c r="ZM49" s="550"/>
      <c r="ZN49" s="550"/>
      <c r="ZO49" s="550"/>
      <c r="ZP49" s="550"/>
      <c r="ZQ49" s="550"/>
      <c r="ZR49" s="550"/>
      <c r="ZS49" s="550"/>
      <c r="ZT49" s="550"/>
      <c r="ZU49" s="550"/>
      <c r="ZV49" s="550"/>
      <c r="ZW49" s="550"/>
      <c r="ZX49" s="550"/>
      <c r="ZY49" s="550"/>
      <c r="ZZ49" s="550"/>
      <c r="AAA49" s="550"/>
      <c r="AAB49" s="550"/>
      <c r="AAC49" s="550"/>
      <c r="AAD49" s="550"/>
      <c r="AAE49" s="550"/>
      <c r="AAF49" s="550"/>
      <c r="AAG49" s="550"/>
      <c r="AAH49" s="550"/>
      <c r="AAI49" s="550"/>
      <c r="AAJ49" s="550"/>
      <c r="AAK49" s="550"/>
      <c r="AAL49" s="550"/>
      <c r="AAM49" s="550"/>
      <c r="AAN49" s="550"/>
      <c r="AAO49" s="550"/>
      <c r="AAP49" s="550"/>
      <c r="AAQ49" s="550"/>
      <c r="AAR49" s="550"/>
      <c r="AAS49" s="550"/>
      <c r="AAT49" s="550"/>
      <c r="AAU49" s="550"/>
      <c r="AAV49" s="550"/>
      <c r="AAW49" s="550"/>
      <c r="AAX49" s="550"/>
      <c r="AAY49" s="550"/>
      <c r="AAZ49" s="550"/>
      <c r="ABA49" s="550"/>
      <c r="ABB49" s="550"/>
      <c r="ABC49" s="550"/>
      <c r="ABD49" s="550"/>
      <c r="ABE49" s="550"/>
      <c r="ABF49" s="550"/>
      <c r="ABG49" s="550"/>
      <c r="ABH49" s="550"/>
      <c r="ABI49" s="550"/>
      <c r="ABJ49" s="550"/>
      <c r="ABK49" s="550"/>
      <c r="ABL49" s="550"/>
      <c r="ABM49" s="550"/>
      <c r="ABN49" s="550"/>
      <c r="ABO49" s="550"/>
      <c r="ABP49" s="550"/>
      <c r="ABQ49" s="550"/>
      <c r="ABR49" s="550"/>
      <c r="ABS49" s="550"/>
      <c r="ABT49" s="550"/>
      <c r="ABU49" s="550"/>
      <c r="ABV49" s="550"/>
      <c r="ABW49" s="550"/>
      <c r="ABX49" s="550"/>
      <c r="ABY49" s="550"/>
      <c r="ABZ49" s="550"/>
      <c r="ACA49" s="550"/>
      <c r="ACB49" s="550"/>
      <c r="ACC49" s="550"/>
      <c r="ACD49" s="550"/>
      <c r="ACE49" s="550"/>
      <c r="ACF49" s="550"/>
      <c r="ACG49" s="550"/>
      <c r="ACH49" s="550"/>
      <c r="ACI49" s="550"/>
      <c r="ACJ49" s="550"/>
      <c r="ACK49" s="550"/>
      <c r="ACL49" s="550"/>
      <c r="ACM49" s="550"/>
      <c r="ACN49" s="550"/>
      <c r="ACO49" s="550"/>
      <c r="ACP49" s="550"/>
      <c r="ACQ49" s="550"/>
      <c r="ACR49" s="550"/>
      <c r="ACS49" s="550"/>
      <c r="ACT49" s="550"/>
      <c r="ACU49" s="550"/>
      <c r="ACV49" s="550"/>
      <c r="ACW49" s="550"/>
      <c r="ACX49" s="550"/>
      <c r="ACY49" s="550"/>
      <c r="ACZ49" s="550"/>
      <c r="ADA49" s="550"/>
      <c r="ADB49" s="550"/>
      <c r="ADC49" s="550"/>
      <c r="ADD49" s="550"/>
      <c r="ADE49" s="550"/>
      <c r="ADF49" s="550"/>
      <c r="ADG49" s="550"/>
      <c r="ADH49" s="550"/>
      <c r="ADI49" s="550"/>
      <c r="ADJ49" s="550"/>
      <c r="ADK49" s="550"/>
      <c r="ADL49" s="550"/>
      <c r="ADM49" s="550"/>
      <c r="ADN49" s="550"/>
      <c r="ADO49" s="550"/>
      <c r="ADP49" s="550"/>
      <c r="ADQ49" s="550"/>
      <c r="ADR49" s="550"/>
      <c r="ADS49" s="550"/>
      <c r="ADT49" s="550"/>
      <c r="ADU49" s="550"/>
      <c r="ADV49" s="550"/>
      <c r="ADW49" s="550"/>
      <c r="ADX49" s="550"/>
      <c r="ADY49" s="550"/>
      <c r="ADZ49" s="550"/>
      <c r="AEA49" s="550"/>
      <c r="AEB49" s="550"/>
      <c r="AEC49" s="550"/>
      <c r="AED49" s="550"/>
      <c r="AEE49" s="550"/>
      <c r="AEF49" s="550"/>
      <c r="AEG49" s="550"/>
      <c r="AEH49" s="550"/>
      <c r="AEI49" s="550"/>
      <c r="AEJ49" s="550"/>
      <c r="AEK49" s="550"/>
      <c r="AEL49" s="550"/>
      <c r="AEM49" s="550"/>
      <c r="AEN49" s="550"/>
      <c r="AEO49" s="550"/>
      <c r="AEP49" s="550"/>
      <c r="AEQ49" s="550"/>
      <c r="AER49" s="550"/>
      <c r="AES49" s="550"/>
      <c r="AET49" s="550"/>
      <c r="AEU49" s="550"/>
      <c r="AEV49" s="550"/>
      <c r="AEW49" s="550"/>
      <c r="AEX49" s="550"/>
      <c r="AEY49" s="550"/>
      <c r="AEZ49" s="550"/>
      <c r="AFA49" s="550"/>
      <c r="AFB49" s="550"/>
      <c r="AFC49" s="550"/>
      <c r="AFD49" s="550"/>
      <c r="AFE49" s="550"/>
      <c r="AFF49" s="550"/>
      <c r="AFG49" s="550"/>
      <c r="AFH49" s="550"/>
      <c r="AFI49" s="550"/>
      <c r="AFJ49" s="550"/>
      <c r="AFK49" s="550"/>
      <c r="AFL49" s="550"/>
      <c r="AFM49" s="550"/>
      <c r="AFN49" s="550"/>
      <c r="AFO49" s="550"/>
      <c r="AFP49" s="550"/>
      <c r="AFQ49" s="550"/>
      <c r="AFR49" s="550"/>
      <c r="AFS49" s="550"/>
      <c r="AFT49" s="550"/>
      <c r="AFU49" s="550"/>
      <c r="AFV49" s="550"/>
      <c r="AFW49" s="550"/>
      <c r="AFX49" s="550"/>
      <c r="AFY49" s="550"/>
      <c r="AFZ49" s="550"/>
      <c r="AGA49" s="550"/>
      <c r="AGB49" s="550"/>
      <c r="AGC49" s="550"/>
      <c r="AGD49" s="550"/>
      <c r="AGE49" s="550"/>
      <c r="AGF49" s="550"/>
      <c r="AGG49" s="550"/>
      <c r="AGH49" s="550"/>
      <c r="AGI49" s="550"/>
      <c r="AGJ49" s="550"/>
      <c r="AGK49" s="550"/>
      <c r="AGL49" s="550"/>
      <c r="AGM49" s="550"/>
      <c r="AGN49" s="550"/>
      <c r="AGO49" s="550"/>
      <c r="AGP49" s="550"/>
      <c r="AGQ49" s="550"/>
      <c r="AGR49" s="550"/>
      <c r="AGS49" s="550"/>
      <c r="AGT49" s="550"/>
      <c r="AGU49" s="550"/>
      <c r="AGV49" s="550"/>
      <c r="AGW49" s="550"/>
      <c r="AGX49" s="550"/>
      <c r="AGY49" s="550"/>
      <c r="AGZ49" s="550"/>
      <c r="AHA49" s="550"/>
      <c r="AHB49" s="550"/>
      <c r="AHC49" s="550"/>
      <c r="AHD49" s="550"/>
      <c r="AHE49" s="550"/>
      <c r="AHF49" s="550"/>
      <c r="AHG49" s="550"/>
      <c r="AHH49" s="550"/>
      <c r="AHI49" s="550"/>
      <c r="AHJ49" s="550"/>
      <c r="AHK49" s="550"/>
      <c r="AHL49" s="550"/>
      <c r="AHM49" s="550"/>
      <c r="AHN49" s="550"/>
      <c r="AHO49" s="550"/>
      <c r="AHP49" s="550"/>
      <c r="AHQ49" s="550"/>
      <c r="AHR49" s="550"/>
      <c r="AHS49" s="550"/>
      <c r="AHT49" s="550"/>
      <c r="AHU49" s="550"/>
      <c r="AHV49" s="550"/>
      <c r="AHW49" s="550"/>
      <c r="AHX49" s="550"/>
      <c r="AHY49" s="550"/>
      <c r="AHZ49" s="550"/>
      <c r="AIA49" s="550"/>
      <c r="AIB49" s="550"/>
      <c r="AIC49" s="550"/>
      <c r="AID49" s="550"/>
      <c r="AIE49" s="550"/>
      <c r="AIF49" s="550"/>
      <c r="AIG49" s="550"/>
      <c r="AIH49" s="550"/>
      <c r="AII49" s="550"/>
      <c r="AIJ49" s="550"/>
      <c r="AIK49" s="550"/>
      <c r="AIL49" s="550"/>
      <c r="AIM49" s="550"/>
      <c r="AIN49" s="550"/>
      <c r="AIO49" s="550"/>
      <c r="AIP49" s="550"/>
      <c r="AIQ49" s="550"/>
      <c r="AIR49" s="550"/>
      <c r="AIS49" s="550"/>
      <c r="AIT49" s="550"/>
      <c r="AIU49" s="550"/>
      <c r="AIV49" s="550"/>
      <c r="AIW49" s="550"/>
      <c r="AIX49" s="550"/>
      <c r="AIY49" s="550"/>
      <c r="AIZ49" s="550"/>
      <c r="AJA49" s="550"/>
      <c r="AJB49" s="550"/>
      <c r="AJC49" s="550"/>
      <c r="AJD49" s="550"/>
      <c r="AJE49" s="550"/>
      <c r="AJF49" s="550"/>
      <c r="AJG49" s="550"/>
      <c r="AJH49" s="550"/>
      <c r="AJI49" s="550"/>
      <c r="AJJ49" s="550"/>
      <c r="AJK49" s="550"/>
      <c r="AJL49" s="550"/>
      <c r="AJM49" s="550"/>
      <c r="AJN49" s="550"/>
      <c r="AJO49" s="550"/>
      <c r="AJP49" s="550"/>
      <c r="AJQ49" s="550"/>
      <c r="AJR49" s="550"/>
      <c r="AJS49" s="550"/>
      <c r="AJT49" s="550"/>
      <c r="AJU49" s="550"/>
      <c r="AJV49" s="550"/>
      <c r="AJW49" s="550"/>
      <c r="AJX49" s="550"/>
      <c r="AJY49" s="550"/>
      <c r="AJZ49" s="550"/>
      <c r="AKA49" s="550"/>
      <c r="AKB49" s="550"/>
      <c r="AKC49" s="550"/>
      <c r="AKD49" s="550"/>
      <c r="AKE49" s="550"/>
      <c r="AKF49" s="550"/>
      <c r="AKG49" s="550"/>
      <c r="AKH49" s="550"/>
      <c r="AKI49" s="550"/>
      <c r="AKJ49" s="550"/>
      <c r="AKK49" s="550"/>
      <c r="AKL49" s="550"/>
      <c r="AKM49" s="550"/>
      <c r="AKN49" s="550"/>
      <c r="AKO49" s="550"/>
      <c r="AKP49" s="550"/>
      <c r="AKQ49" s="550"/>
      <c r="AKR49" s="550"/>
      <c r="AKS49" s="550"/>
      <c r="AKT49" s="550"/>
      <c r="AKU49" s="550"/>
      <c r="AKV49" s="550"/>
      <c r="AKW49" s="550"/>
      <c r="AKX49" s="550"/>
      <c r="AKY49" s="550"/>
      <c r="AKZ49" s="550"/>
      <c r="ALA49" s="550"/>
      <c r="ALB49" s="550"/>
      <c r="ALC49" s="550"/>
      <c r="ALD49" s="550"/>
      <c r="ALE49" s="550"/>
      <c r="ALF49" s="550"/>
      <c r="ALG49" s="550"/>
      <c r="ALH49" s="550"/>
      <c r="ALI49" s="550"/>
      <c r="ALJ49" s="550"/>
      <c r="ALK49" s="550"/>
      <c r="ALL49" s="550"/>
      <c r="ALM49" s="550"/>
      <c r="ALN49" s="550"/>
      <c r="ALO49" s="550"/>
      <c r="ALP49" s="550"/>
      <c r="ALQ49" s="550"/>
      <c r="ALR49" s="550"/>
      <c r="ALS49" s="550"/>
      <c r="ALT49" s="550"/>
      <c r="ALU49" s="550"/>
      <c r="ALV49" s="550"/>
      <c r="ALW49" s="550"/>
      <c r="ALX49" s="550"/>
      <c r="ALY49" s="550"/>
      <c r="ALZ49" s="550"/>
      <c r="AMA49" s="550"/>
      <c r="AMB49" s="550"/>
    </row>
    <row r="50" spans="1:1016" ht="59.25" customHeight="1">
      <c r="A50" s="525" t="s">
        <v>120</v>
      </c>
      <c r="B50" s="370" t="s">
        <v>105</v>
      </c>
      <c r="C50" s="493" t="s">
        <v>27</v>
      </c>
      <c r="D50" s="526" t="s">
        <v>94</v>
      </c>
      <c r="E50" s="493" t="s">
        <v>95</v>
      </c>
      <c r="F50" s="523">
        <f>SUPER!M40</f>
        <v>2633.8050000000003</v>
      </c>
      <c r="G50" s="497">
        <f t="shared" si="1"/>
        <v>13.76</v>
      </c>
      <c r="H50" s="498">
        <f t="shared" si="2"/>
        <v>36241.156800000004</v>
      </c>
      <c r="J50" s="547">
        <v>10.87</v>
      </c>
      <c r="L50" s="466">
        <f t="shared" si="0"/>
        <v>13.76</v>
      </c>
    </row>
    <row r="51" spans="1:1016" ht="59.25" customHeight="1">
      <c r="A51" s="525" t="s">
        <v>121</v>
      </c>
      <c r="B51" s="370" t="s">
        <v>107</v>
      </c>
      <c r="C51" s="493" t="s">
        <v>27</v>
      </c>
      <c r="D51" s="532" t="s">
        <v>108</v>
      </c>
      <c r="E51" s="493" t="s">
        <v>64</v>
      </c>
      <c r="F51" s="523">
        <f>SUPER!M37</f>
        <v>112.93</v>
      </c>
      <c r="G51" s="497">
        <f t="shared" si="1"/>
        <v>485.3</v>
      </c>
      <c r="H51" s="498">
        <f t="shared" si="2"/>
        <v>54804.929000000004</v>
      </c>
      <c r="J51" s="547">
        <v>383.3</v>
      </c>
      <c r="L51" s="466">
        <f t="shared" si="0"/>
        <v>485.3</v>
      </c>
    </row>
    <row r="52" spans="1:1016" ht="59.25" customHeight="1">
      <c r="A52" s="525" t="s">
        <v>122</v>
      </c>
      <c r="B52" s="492" t="s">
        <v>110</v>
      </c>
      <c r="C52" s="493" t="s">
        <v>27</v>
      </c>
      <c r="D52" s="536" t="s">
        <v>111</v>
      </c>
      <c r="E52" s="493" t="s">
        <v>95</v>
      </c>
      <c r="F52" s="523">
        <f>SUPER!M41</f>
        <v>15057.945</v>
      </c>
      <c r="G52" s="497">
        <f t="shared" si="1"/>
        <v>13.79</v>
      </c>
      <c r="H52" s="498">
        <f t="shared" si="2"/>
        <v>207649.06154999998</v>
      </c>
      <c r="J52" s="547">
        <v>10.89</v>
      </c>
      <c r="L52" s="466">
        <f t="shared" si="0"/>
        <v>13.79</v>
      </c>
    </row>
    <row r="53" spans="1:1016" s="458" customFormat="1" ht="33.950000000000003" customHeight="1">
      <c r="A53" s="516">
        <v>6</v>
      </c>
      <c r="B53" s="516"/>
      <c r="C53" s="518"/>
      <c r="D53" s="512" t="s">
        <v>123</v>
      </c>
      <c r="E53" s="519"/>
      <c r="F53" s="520"/>
      <c r="G53" s="499"/>
      <c r="H53" s="521" t="str">
        <f t="shared" si="2"/>
        <v/>
      </c>
      <c r="I53" s="546"/>
      <c r="J53" s="549"/>
      <c r="K53" s="546"/>
      <c r="L53" s="546">
        <f t="shared" si="0"/>
        <v>0</v>
      </c>
      <c r="M53" s="546"/>
      <c r="N53" s="546"/>
      <c r="O53" s="546"/>
      <c r="P53" s="546"/>
      <c r="Q53" s="546"/>
      <c r="R53" s="546"/>
      <c r="S53" s="546"/>
      <c r="T53" s="546"/>
      <c r="U53" s="546"/>
      <c r="V53" s="546"/>
      <c r="W53" s="546"/>
      <c r="X53" s="546"/>
      <c r="Y53" s="546"/>
      <c r="Z53" s="546"/>
      <c r="AA53" s="546"/>
      <c r="AB53" s="546"/>
      <c r="AC53" s="546"/>
      <c r="AD53" s="546"/>
      <c r="AE53" s="546"/>
      <c r="AF53" s="546"/>
      <c r="AG53" s="546"/>
      <c r="AH53" s="546"/>
      <c r="AI53" s="546"/>
      <c r="AJ53" s="546"/>
      <c r="AK53" s="546"/>
      <c r="AL53" s="546"/>
      <c r="AM53" s="546"/>
      <c r="AN53" s="546"/>
      <c r="AO53" s="546"/>
      <c r="AP53" s="546"/>
      <c r="AQ53" s="546"/>
      <c r="AR53" s="546"/>
      <c r="AS53" s="546"/>
      <c r="AT53" s="546"/>
      <c r="AU53" s="546"/>
      <c r="AV53" s="546"/>
      <c r="AW53" s="546"/>
      <c r="AX53" s="546"/>
      <c r="AY53" s="546"/>
      <c r="AZ53" s="546"/>
      <c r="BA53" s="546"/>
      <c r="BB53" s="546"/>
      <c r="BC53" s="546"/>
      <c r="BD53" s="546"/>
      <c r="BE53" s="546"/>
      <c r="BF53" s="546"/>
      <c r="BG53" s="546"/>
      <c r="BH53" s="546"/>
      <c r="BI53" s="546"/>
      <c r="BJ53" s="546"/>
      <c r="BK53" s="546"/>
      <c r="BL53" s="546"/>
      <c r="BM53" s="546"/>
      <c r="BN53" s="546"/>
      <c r="BO53" s="546"/>
      <c r="BP53" s="546"/>
      <c r="BQ53" s="546"/>
      <c r="BR53" s="546"/>
      <c r="BS53" s="546"/>
      <c r="BT53" s="546"/>
      <c r="BU53" s="546"/>
      <c r="BV53" s="546"/>
      <c r="BW53" s="546"/>
      <c r="BX53" s="546"/>
      <c r="BY53" s="546"/>
      <c r="BZ53" s="546"/>
      <c r="CA53" s="546"/>
      <c r="CB53" s="546"/>
      <c r="CC53" s="546"/>
      <c r="CD53" s="546"/>
      <c r="CE53" s="546"/>
      <c r="CF53" s="546"/>
      <c r="CG53" s="546"/>
      <c r="CH53" s="546"/>
      <c r="CI53" s="546"/>
      <c r="CJ53" s="546"/>
      <c r="CK53" s="546"/>
      <c r="CL53" s="546"/>
      <c r="CM53" s="546"/>
      <c r="CN53" s="546"/>
      <c r="CO53" s="546"/>
      <c r="CP53" s="546"/>
      <c r="CQ53" s="546"/>
      <c r="CR53" s="546"/>
      <c r="CS53" s="546"/>
      <c r="CT53" s="546"/>
      <c r="CU53" s="546"/>
      <c r="CV53" s="546"/>
      <c r="CW53" s="546"/>
      <c r="CX53" s="546"/>
      <c r="CY53" s="546"/>
      <c r="CZ53" s="546"/>
      <c r="DA53" s="546"/>
      <c r="DB53" s="546"/>
      <c r="DC53" s="546"/>
      <c r="DD53" s="546"/>
      <c r="DE53" s="546"/>
      <c r="DF53" s="546"/>
      <c r="DG53" s="546"/>
      <c r="DH53" s="546"/>
      <c r="DI53" s="546"/>
      <c r="DJ53" s="546"/>
      <c r="DK53" s="546"/>
      <c r="DL53" s="546"/>
      <c r="DM53" s="546"/>
      <c r="DN53" s="546"/>
      <c r="DO53" s="546"/>
      <c r="DP53" s="546"/>
      <c r="DQ53" s="546"/>
      <c r="DR53" s="546"/>
      <c r="DS53" s="546"/>
      <c r="DT53" s="546"/>
      <c r="DU53" s="546"/>
      <c r="DV53" s="546"/>
      <c r="DW53" s="546"/>
      <c r="DX53" s="546"/>
      <c r="DY53" s="546"/>
      <c r="DZ53" s="546"/>
      <c r="EA53" s="546"/>
      <c r="EB53" s="546"/>
      <c r="EC53" s="546"/>
      <c r="ED53" s="546"/>
      <c r="EE53" s="546"/>
      <c r="EF53" s="546"/>
      <c r="EG53" s="546"/>
      <c r="EH53" s="546"/>
      <c r="EI53" s="546"/>
      <c r="EJ53" s="546"/>
      <c r="EK53" s="546"/>
      <c r="EL53" s="546"/>
      <c r="EM53" s="546"/>
      <c r="EN53" s="546"/>
      <c r="EO53" s="546"/>
      <c r="EP53" s="546"/>
      <c r="EQ53" s="546"/>
      <c r="ER53" s="546"/>
      <c r="ES53" s="546"/>
      <c r="ET53" s="546"/>
      <c r="EU53" s="546"/>
      <c r="EV53" s="546"/>
      <c r="EW53" s="546"/>
      <c r="EX53" s="546"/>
      <c r="EY53" s="546"/>
      <c r="EZ53" s="546"/>
      <c r="FA53" s="546"/>
      <c r="FB53" s="546"/>
      <c r="FC53" s="546"/>
      <c r="FD53" s="546"/>
      <c r="FE53" s="546"/>
      <c r="FF53" s="546"/>
      <c r="FG53" s="546"/>
      <c r="FH53" s="546"/>
      <c r="FI53" s="546"/>
      <c r="FJ53" s="546"/>
      <c r="FK53" s="546"/>
      <c r="FL53" s="546"/>
      <c r="FM53" s="546"/>
      <c r="FN53" s="546"/>
      <c r="FO53" s="546"/>
      <c r="FP53" s="546"/>
      <c r="FQ53" s="546"/>
      <c r="FR53" s="546"/>
      <c r="FS53" s="546"/>
      <c r="FT53" s="546"/>
      <c r="FU53" s="546"/>
      <c r="FV53" s="546"/>
      <c r="FW53" s="546"/>
      <c r="FX53" s="546"/>
      <c r="FY53" s="546"/>
      <c r="FZ53" s="546"/>
      <c r="GA53" s="546"/>
      <c r="GB53" s="546"/>
      <c r="GC53" s="546"/>
      <c r="GD53" s="546"/>
      <c r="GE53" s="546"/>
      <c r="GF53" s="546"/>
      <c r="GG53" s="546"/>
      <c r="GH53" s="546"/>
      <c r="GI53" s="546"/>
      <c r="GJ53" s="546"/>
      <c r="GK53" s="546"/>
      <c r="GL53" s="546"/>
      <c r="GM53" s="546"/>
      <c r="GN53" s="546"/>
      <c r="GO53" s="546"/>
      <c r="GP53" s="546"/>
      <c r="GQ53" s="546"/>
      <c r="GR53" s="546"/>
      <c r="GS53" s="546"/>
      <c r="GT53" s="546"/>
      <c r="GU53" s="546"/>
      <c r="GV53" s="546"/>
      <c r="GW53" s="546"/>
      <c r="GX53" s="546"/>
      <c r="GY53" s="546"/>
      <c r="GZ53" s="546"/>
      <c r="HA53" s="546"/>
      <c r="HB53" s="546"/>
      <c r="HC53" s="546"/>
      <c r="HD53" s="546"/>
      <c r="HE53" s="546"/>
      <c r="HF53" s="546"/>
      <c r="HG53" s="546"/>
      <c r="HH53" s="546"/>
      <c r="HI53" s="546"/>
      <c r="HJ53" s="546"/>
      <c r="HK53" s="546"/>
      <c r="HL53" s="546"/>
      <c r="HM53" s="546"/>
      <c r="HN53" s="546"/>
      <c r="HO53" s="546"/>
      <c r="HP53" s="546"/>
      <c r="HQ53" s="546"/>
      <c r="HR53" s="546"/>
      <c r="HS53" s="546"/>
      <c r="HT53" s="546"/>
      <c r="HU53" s="546"/>
      <c r="HV53" s="546"/>
      <c r="HW53" s="546"/>
      <c r="HX53" s="546"/>
      <c r="HY53" s="546"/>
      <c r="HZ53" s="546"/>
      <c r="IA53" s="546"/>
      <c r="IB53" s="546"/>
      <c r="IC53" s="546"/>
      <c r="ID53" s="546"/>
      <c r="IE53" s="546"/>
      <c r="IF53" s="546"/>
      <c r="IG53" s="546"/>
      <c r="IH53" s="546"/>
      <c r="II53" s="546"/>
      <c r="IJ53" s="546"/>
      <c r="IK53" s="546"/>
      <c r="IL53" s="546"/>
      <c r="IM53" s="546"/>
      <c r="IN53" s="546"/>
      <c r="IO53" s="546"/>
      <c r="IP53" s="546"/>
      <c r="IQ53" s="546"/>
      <c r="IR53" s="546"/>
      <c r="IS53" s="546"/>
      <c r="IT53" s="546"/>
      <c r="IU53" s="546"/>
      <c r="IV53" s="546"/>
      <c r="IW53" s="546"/>
      <c r="IX53" s="546"/>
      <c r="IY53" s="546"/>
      <c r="IZ53" s="546"/>
      <c r="JA53" s="546"/>
      <c r="JB53" s="546"/>
      <c r="JC53" s="546"/>
      <c r="JD53" s="546"/>
      <c r="JE53" s="546"/>
      <c r="JF53" s="546"/>
      <c r="JG53" s="546"/>
      <c r="JH53" s="546"/>
      <c r="JI53" s="546"/>
      <c r="JJ53" s="546"/>
      <c r="JK53" s="546"/>
      <c r="JL53" s="546"/>
      <c r="JM53" s="546"/>
      <c r="JN53" s="546"/>
      <c r="JO53" s="546"/>
      <c r="JP53" s="546"/>
      <c r="JQ53" s="546"/>
      <c r="JR53" s="546"/>
      <c r="JS53" s="546"/>
      <c r="JT53" s="546"/>
      <c r="JU53" s="546"/>
      <c r="JV53" s="546"/>
      <c r="JW53" s="546"/>
      <c r="JX53" s="546"/>
      <c r="JY53" s="546"/>
      <c r="JZ53" s="546"/>
      <c r="KA53" s="546"/>
      <c r="KB53" s="546"/>
      <c r="KC53" s="546"/>
      <c r="KD53" s="546"/>
      <c r="KE53" s="546"/>
      <c r="KF53" s="546"/>
      <c r="KG53" s="546"/>
      <c r="KH53" s="546"/>
      <c r="KI53" s="546"/>
      <c r="KJ53" s="546"/>
      <c r="KK53" s="546"/>
      <c r="KL53" s="546"/>
      <c r="KM53" s="546"/>
      <c r="KN53" s="546"/>
      <c r="KO53" s="546"/>
      <c r="KP53" s="546"/>
      <c r="KQ53" s="546"/>
      <c r="KR53" s="546"/>
      <c r="KS53" s="546"/>
      <c r="KT53" s="546"/>
      <c r="KU53" s="546"/>
      <c r="KV53" s="546"/>
      <c r="KW53" s="546"/>
      <c r="KX53" s="546"/>
      <c r="KY53" s="546"/>
      <c r="KZ53" s="546"/>
      <c r="LA53" s="546"/>
      <c r="LB53" s="546"/>
      <c r="LC53" s="546"/>
      <c r="LD53" s="546"/>
      <c r="LE53" s="546"/>
      <c r="LF53" s="546"/>
      <c r="LG53" s="546"/>
      <c r="LH53" s="546"/>
      <c r="LI53" s="546"/>
      <c r="LJ53" s="546"/>
      <c r="LK53" s="546"/>
      <c r="LL53" s="546"/>
      <c r="LM53" s="546"/>
      <c r="LN53" s="546"/>
      <c r="LO53" s="546"/>
      <c r="LP53" s="546"/>
      <c r="LQ53" s="546"/>
      <c r="LR53" s="546"/>
      <c r="LS53" s="546"/>
      <c r="LT53" s="546"/>
      <c r="LU53" s="546"/>
      <c r="LV53" s="546"/>
      <c r="LW53" s="546"/>
      <c r="LX53" s="546"/>
      <c r="LY53" s="546"/>
      <c r="LZ53" s="546"/>
      <c r="MA53" s="546"/>
      <c r="MB53" s="546"/>
      <c r="MC53" s="546"/>
      <c r="MD53" s="546"/>
      <c r="ME53" s="546"/>
      <c r="MF53" s="546"/>
      <c r="MG53" s="546"/>
      <c r="MH53" s="546"/>
      <c r="MI53" s="546"/>
      <c r="MJ53" s="546"/>
      <c r="MK53" s="546"/>
      <c r="ML53" s="546"/>
      <c r="MM53" s="546"/>
      <c r="MN53" s="546"/>
      <c r="MO53" s="546"/>
      <c r="MP53" s="546"/>
      <c r="MQ53" s="546"/>
      <c r="MR53" s="546"/>
      <c r="MS53" s="546"/>
      <c r="MT53" s="546"/>
      <c r="MU53" s="546"/>
      <c r="MV53" s="546"/>
      <c r="MW53" s="546"/>
      <c r="MX53" s="546"/>
      <c r="MY53" s="546"/>
      <c r="MZ53" s="546"/>
      <c r="NA53" s="546"/>
      <c r="NB53" s="546"/>
      <c r="NC53" s="546"/>
      <c r="ND53" s="546"/>
      <c r="NE53" s="546"/>
      <c r="NF53" s="546"/>
      <c r="NG53" s="546"/>
      <c r="NH53" s="546"/>
      <c r="NI53" s="546"/>
      <c r="NJ53" s="546"/>
      <c r="NK53" s="546"/>
      <c r="NL53" s="546"/>
      <c r="NM53" s="546"/>
      <c r="NN53" s="546"/>
      <c r="NO53" s="546"/>
      <c r="NP53" s="546"/>
      <c r="NQ53" s="546"/>
      <c r="NR53" s="546"/>
      <c r="NS53" s="546"/>
      <c r="NT53" s="546"/>
      <c r="NU53" s="546"/>
      <c r="NV53" s="546"/>
      <c r="NW53" s="546"/>
      <c r="NX53" s="546"/>
      <c r="NY53" s="546"/>
      <c r="NZ53" s="546"/>
      <c r="OA53" s="546"/>
      <c r="OB53" s="546"/>
      <c r="OC53" s="546"/>
      <c r="OD53" s="546"/>
      <c r="OE53" s="546"/>
      <c r="OF53" s="546"/>
      <c r="OG53" s="546"/>
      <c r="OH53" s="546"/>
      <c r="OI53" s="546"/>
      <c r="OJ53" s="546"/>
      <c r="OK53" s="546"/>
      <c r="OL53" s="546"/>
      <c r="OM53" s="546"/>
      <c r="ON53" s="546"/>
      <c r="OO53" s="546"/>
      <c r="OP53" s="546"/>
      <c r="OQ53" s="546"/>
      <c r="OR53" s="546"/>
      <c r="OS53" s="546"/>
      <c r="OT53" s="546"/>
      <c r="OU53" s="546"/>
      <c r="OV53" s="546"/>
      <c r="OW53" s="546"/>
      <c r="OX53" s="546"/>
      <c r="OY53" s="546"/>
      <c r="OZ53" s="546"/>
      <c r="PA53" s="546"/>
      <c r="PB53" s="546"/>
      <c r="PC53" s="546"/>
      <c r="PD53" s="546"/>
      <c r="PE53" s="546"/>
      <c r="PF53" s="546"/>
      <c r="PG53" s="546"/>
      <c r="PH53" s="546"/>
      <c r="PI53" s="546"/>
      <c r="PJ53" s="546"/>
      <c r="PK53" s="546"/>
      <c r="PL53" s="546"/>
      <c r="PM53" s="546"/>
      <c r="PN53" s="546"/>
      <c r="PO53" s="546"/>
      <c r="PP53" s="546"/>
      <c r="PQ53" s="546"/>
      <c r="PR53" s="546"/>
      <c r="PS53" s="546"/>
      <c r="PT53" s="546"/>
      <c r="PU53" s="546"/>
      <c r="PV53" s="546"/>
      <c r="PW53" s="546"/>
      <c r="PX53" s="546"/>
      <c r="PY53" s="546"/>
      <c r="PZ53" s="546"/>
      <c r="QA53" s="546"/>
      <c r="QB53" s="546"/>
      <c r="QC53" s="546"/>
      <c r="QD53" s="546"/>
      <c r="QE53" s="546"/>
      <c r="QF53" s="546"/>
      <c r="QG53" s="546"/>
      <c r="QH53" s="546"/>
      <c r="QI53" s="546"/>
      <c r="QJ53" s="546"/>
      <c r="QK53" s="546"/>
      <c r="QL53" s="546"/>
      <c r="QM53" s="546"/>
      <c r="QN53" s="546"/>
      <c r="QO53" s="546"/>
      <c r="QP53" s="546"/>
      <c r="QQ53" s="546"/>
      <c r="QR53" s="546"/>
      <c r="QS53" s="546"/>
      <c r="QT53" s="546"/>
      <c r="QU53" s="546"/>
      <c r="QV53" s="546"/>
      <c r="QW53" s="546"/>
      <c r="QX53" s="546"/>
      <c r="QY53" s="546"/>
      <c r="QZ53" s="546"/>
      <c r="RA53" s="546"/>
      <c r="RB53" s="546"/>
      <c r="RC53" s="546"/>
      <c r="RD53" s="546"/>
      <c r="RE53" s="546"/>
      <c r="RF53" s="546"/>
      <c r="RG53" s="546"/>
      <c r="RH53" s="546"/>
      <c r="RI53" s="546"/>
      <c r="RJ53" s="546"/>
      <c r="RK53" s="546"/>
      <c r="RL53" s="546"/>
      <c r="RM53" s="546"/>
      <c r="RN53" s="546"/>
      <c r="RO53" s="546"/>
      <c r="RP53" s="546"/>
      <c r="RQ53" s="546"/>
      <c r="RR53" s="546"/>
      <c r="RS53" s="546"/>
      <c r="RT53" s="546"/>
      <c r="RU53" s="546"/>
      <c r="RV53" s="546"/>
      <c r="RW53" s="546"/>
      <c r="RX53" s="546"/>
      <c r="RY53" s="546"/>
      <c r="RZ53" s="546"/>
      <c r="SA53" s="546"/>
      <c r="SB53" s="546"/>
      <c r="SC53" s="546"/>
      <c r="SD53" s="546"/>
      <c r="SE53" s="546"/>
      <c r="SF53" s="546"/>
      <c r="SG53" s="546"/>
      <c r="SH53" s="546"/>
      <c r="SI53" s="546"/>
      <c r="SJ53" s="546"/>
      <c r="SK53" s="546"/>
      <c r="SL53" s="546"/>
      <c r="SM53" s="546"/>
      <c r="SN53" s="546"/>
      <c r="SO53" s="546"/>
      <c r="SP53" s="546"/>
      <c r="SQ53" s="546"/>
      <c r="SR53" s="546"/>
      <c r="SS53" s="546"/>
      <c r="ST53" s="546"/>
      <c r="SU53" s="546"/>
      <c r="SV53" s="546"/>
      <c r="SW53" s="546"/>
      <c r="SX53" s="546"/>
      <c r="SY53" s="546"/>
      <c r="SZ53" s="546"/>
      <c r="TA53" s="546"/>
      <c r="TB53" s="546"/>
      <c r="TC53" s="546"/>
      <c r="TD53" s="546"/>
      <c r="TE53" s="546"/>
      <c r="TF53" s="546"/>
      <c r="TG53" s="546"/>
      <c r="TH53" s="546"/>
      <c r="TI53" s="546"/>
      <c r="TJ53" s="546"/>
      <c r="TK53" s="546"/>
      <c r="TL53" s="546"/>
      <c r="TM53" s="546"/>
      <c r="TN53" s="546"/>
      <c r="TO53" s="546"/>
      <c r="TP53" s="546"/>
      <c r="TQ53" s="546"/>
      <c r="TR53" s="546"/>
      <c r="TS53" s="546"/>
      <c r="TT53" s="546"/>
      <c r="TU53" s="546"/>
      <c r="TV53" s="546"/>
      <c r="TW53" s="546"/>
      <c r="TX53" s="546"/>
      <c r="TY53" s="546"/>
      <c r="TZ53" s="546"/>
      <c r="UA53" s="546"/>
      <c r="UB53" s="546"/>
      <c r="UC53" s="546"/>
      <c r="UD53" s="546"/>
      <c r="UE53" s="546"/>
      <c r="UF53" s="546"/>
      <c r="UG53" s="546"/>
      <c r="UH53" s="546"/>
      <c r="UI53" s="546"/>
      <c r="UJ53" s="546"/>
      <c r="UK53" s="546"/>
      <c r="UL53" s="546"/>
      <c r="UM53" s="546"/>
      <c r="UN53" s="546"/>
      <c r="UO53" s="546"/>
      <c r="UP53" s="546"/>
      <c r="UQ53" s="546"/>
      <c r="UR53" s="546"/>
      <c r="US53" s="546"/>
      <c r="UT53" s="546"/>
      <c r="UU53" s="546"/>
      <c r="UV53" s="546"/>
      <c r="UW53" s="546"/>
      <c r="UX53" s="546"/>
      <c r="UY53" s="546"/>
      <c r="UZ53" s="546"/>
      <c r="VA53" s="546"/>
      <c r="VB53" s="546"/>
      <c r="VC53" s="546"/>
      <c r="VD53" s="546"/>
      <c r="VE53" s="546"/>
      <c r="VF53" s="546"/>
      <c r="VG53" s="546"/>
      <c r="VH53" s="546"/>
      <c r="VI53" s="546"/>
      <c r="VJ53" s="546"/>
      <c r="VK53" s="546"/>
      <c r="VL53" s="546"/>
      <c r="VM53" s="546"/>
      <c r="VN53" s="546"/>
      <c r="VO53" s="546"/>
      <c r="VP53" s="546"/>
      <c r="VQ53" s="546"/>
      <c r="VR53" s="546"/>
      <c r="VS53" s="546"/>
      <c r="VT53" s="546"/>
      <c r="VU53" s="546"/>
      <c r="VV53" s="546"/>
      <c r="VW53" s="546"/>
      <c r="VX53" s="546"/>
      <c r="VY53" s="546"/>
      <c r="VZ53" s="546"/>
      <c r="WA53" s="546"/>
      <c r="WB53" s="546"/>
      <c r="WC53" s="546"/>
      <c r="WD53" s="546"/>
      <c r="WE53" s="546"/>
      <c r="WF53" s="546"/>
      <c r="WG53" s="546"/>
      <c r="WH53" s="546"/>
      <c r="WI53" s="546"/>
      <c r="WJ53" s="546"/>
      <c r="WK53" s="546"/>
      <c r="WL53" s="546"/>
      <c r="WM53" s="546"/>
      <c r="WN53" s="546"/>
      <c r="WO53" s="546"/>
      <c r="WP53" s="546"/>
      <c r="WQ53" s="546"/>
      <c r="WR53" s="546"/>
      <c r="WS53" s="546"/>
      <c r="WT53" s="546"/>
      <c r="WU53" s="546"/>
      <c r="WV53" s="546"/>
      <c r="WW53" s="546"/>
      <c r="WX53" s="546"/>
      <c r="WY53" s="546"/>
      <c r="WZ53" s="546"/>
      <c r="XA53" s="546"/>
      <c r="XB53" s="546"/>
      <c r="XC53" s="546"/>
      <c r="XD53" s="546"/>
      <c r="XE53" s="546"/>
      <c r="XF53" s="546"/>
      <c r="XG53" s="546"/>
      <c r="XH53" s="546"/>
      <c r="XI53" s="546"/>
      <c r="XJ53" s="546"/>
      <c r="XK53" s="546"/>
      <c r="XL53" s="546"/>
      <c r="XM53" s="546"/>
      <c r="XN53" s="546"/>
      <c r="XO53" s="546"/>
      <c r="XP53" s="546"/>
      <c r="XQ53" s="546"/>
      <c r="XR53" s="546"/>
      <c r="XS53" s="546"/>
      <c r="XT53" s="546"/>
      <c r="XU53" s="546"/>
      <c r="XV53" s="546"/>
      <c r="XW53" s="546"/>
      <c r="XX53" s="546"/>
      <c r="XY53" s="546"/>
      <c r="XZ53" s="546"/>
      <c r="YA53" s="546"/>
      <c r="YB53" s="546"/>
      <c r="YC53" s="546"/>
      <c r="YD53" s="546"/>
      <c r="YE53" s="546"/>
      <c r="YF53" s="546"/>
      <c r="YG53" s="546"/>
      <c r="YH53" s="546"/>
      <c r="YI53" s="546"/>
      <c r="YJ53" s="546"/>
      <c r="YK53" s="546"/>
      <c r="YL53" s="546"/>
      <c r="YM53" s="546"/>
      <c r="YN53" s="546"/>
      <c r="YO53" s="546"/>
      <c r="YP53" s="546"/>
      <c r="YQ53" s="546"/>
      <c r="YR53" s="546"/>
      <c r="YS53" s="546"/>
      <c r="YT53" s="546"/>
      <c r="YU53" s="546"/>
      <c r="YV53" s="546"/>
      <c r="YW53" s="546"/>
      <c r="YX53" s="546"/>
      <c r="YY53" s="546"/>
      <c r="YZ53" s="546"/>
      <c r="ZA53" s="546"/>
      <c r="ZB53" s="546"/>
      <c r="ZC53" s="546"/>
      <c r="ZD53" s="546"/>
      <c r="ZE53" s="546"/>
      <c r="ZF53" s="546"/>
      <c r="ZG53" s="546"/>
      <c r="ZH53" s="546"/>
      <c r="ZI53" s="546"/>
      <c r="ZJ53" s="546"/>
      <c r="ZK53" s="546"/>
      <c r="ZL53" s="546"/>
      <c r="ZM53" s="546"/>
      <c r="ZN53" s="546"/>
      <c r="ZO53" s="546"/>
      <c r="ZP53" s="546"/>
      <c r="ZQ53" s="546"/>
      <c r="ZR53" s="546"/>
      <c r="ZS53" s="546"/>
      <c r="ZT53" s="546"/>
      <c r="ZU53" s="546"/>
      <c r="ZV53" s="546"/>
      <c r="ZW53" s="546"/>
      <c r="ZX53" s="546"/>
      <c r="ZY53" s="546"/>
      <c r="ZZ53" s="546"/>
      <c r="AAA53" s="546"/>
      <c r="AAB53" s="546"/>
      <c r="AAC53" s="546"/>
      <c r="AAD53" s="546"/>
      <c r="AAE53" s="546"/>
      <c r="AAF53" s="546"/>
      <c r="AAG53" s="546"/>
      <c r="AAH53" s="546"/>
      <c r="AAI53" s="546"/>
      <c r="AAJ53" s="546"/>
      <c r="AAK53" s="546"/>
      <c r="AAL53" s="546"/>
      <c r="AAM53" s="546"/>
      <c r="AAN53" s="546"/>
      <c r="AAO53" s="546"/>
      <c r="AAP53" s="546"/>
      <c r="AAQ53" s="546"/>
      <c r="AAR53" s="546"/>
      <c r="AAS53" s="546"/>
      <c r="AAT53" s="546"/>
      <c r="AAU53" s="546"/>
      <c r="AAV53" s="546"/>
      <c r="AAW53" s="546"/>
      <c r="AAX53" s="546"/>
      <c r="AAY53" s="546"/>
      <c r="AAZ53" s="546"/>
      <c r="ABA53" s="546"/>
      <c r="ABB53" s="546"/>
      <c r="ABC53" s="546"/>
      <c r="ABD53" s="546"/>
      <c r="ABE53" s="546"/>
      <c r="ABF53" s="546"/>
      <c r="ABG53" s="546"/>
      <c r="ABH53" s="546"/>
      <c r="ABI53" s="546"/>
      <c r="ABJ53" s="546"/>
      <c r="ABK53" s="546"/>
      <c r="ABL53" s="546"/>
      <c r="ABM53" s="546"/>
      <c r="ABN53" s="546"/>
      <c r="ABO53" s="546"/>
      <c r="ABP53" s="546"/>
      <c r="ABQ53" s="546"/>
      <c r="ABR53" s="546"/>
      <c r="ABS53" s="546"/>
      <c r="ABT53" s="546"/>
      <c r="ABU53" s="546"/>
      <c r="ABV53" s="546"/>
      <c r="ABW53" s="546"/>
      <c r="ABX53" s="546"/>
      <c r="ABY53" s="546"/>
      <c r="ABZ53" s="546"/>
      <c r="ACA53" s="546"/>
      <c r="ACB53" s="546"/>
      <c r="ACC53" s="546"/>
      <c r="ACD53" s="546"/>
      <c r="ACE53" s="546"/>
      <c r="ACF53" s="546"/>
      <c r="ACG53" s="546"/>
      <c r="ACH53" s="546"/>
      <c r="ACI53" s="546"/>
      <c r="ACJ53" s="546"/>
      <c r="ACK53" s="546"/>
      <c r="ACL53" s="546"/>
      <c r="ACM53" s="546"/>
      <c r="ACN53" s="546"/>
      <c r="ACO53" s="546"/>
      <c r="ACP53" s="546"/>
      <c r="ACQ53" s="546"/>
      <c r="ACR53" s="546"/>
      <c r="ACS53" s="546"/>
      <c r="ACT53" s="546"/>
      <c r="ACU53" s="546"/>
      <c r="ACV53" s="546"/>
      <c r="ACW53" s="546"/>
      <c r="ACX53" s="546"/>
      <c r="ACY53" s="546"/>
      <c r="ACZ53" s="546"/>
      <c r="ADA53" s="546"/>
      <c r="ADB53" s="546"/>
      <c r="ADC53" s="546"/>
      <c r="ADD53" s="546"/>
      <c r="ADE53" s="546"/>
      <c r="ADF53" s="546"/>
      <c r="ADG53" s="546"/>
      <c r="ADH53" s="546"/>
      <c r="ADI53" s="546"/>
      <c r="ADJ53" s="546"/>
      <c r="ADK53" s="546"/>
      <c r="ADL53" s="546"/>
      <c r="ADM53" s="546"/>
      <c r="ADN53" s="546"/>
      <c r="ADO53" s="546"/>
      <c r="ADP53" s="546"/>
      <c r="ADQ53" s="546"/>
      <c r="ADR53" s="546"/>
      <c r="ADS53" s="546"/>
      <c r="ADT53" s="546"/>
      <c r="ADU53" s="546"/>
      <c r="ADV53" s="546"/>
      <c r="ADW53" s="546"/>
      <c r="ADX53" s="546"/>
      <c r="ADY53" s="546"/>
      <c r="ADZ53" s="546"/>
      <c r="AEA53" s="546"/>
      <c r="AEB53" s="546"/>
      <c r="AEC53" s="546"/>
      <c r="AED53" s="546"/>
      <c r="AEE53" s="546"/>
      <c r="AEF53" s="546"/>
      <c r="AEG53" s="546"/>
      <c r="AEH53" s="546"/>
      <c r="AEI53" s="546"/>
      <c r="AEJ53" s="546"/>
      <c r="AEK53" s="546"/>
      <c r="AEL53" s="546"/>
      <c r="AEM53" s="546"/>
      <c r="AEN53" s="546"/>
      <c r="AEO53" s="546"/>
      <c r="AEP53" s="546"/>
      <c r="AEQ53" s="546"/>
      <c r="AER53" s="546"/>
      <c r="AES53" s="546"/>
      <c r="AET53" s="546"/>
      <c r="AEU53" s="546"/>
      <c r="AEV53" s="546"/>
      <c r="AEW53" s="546"/>
      <c r="AEX53" s="546"/>
      <c r="AEY53" s="546"/>
      <c r="AEZ53" s="546"/>
      <c r="AFA53" s="546"/>
      <c r="AFB53" s="546"/>
      <c r="AFC53" s="546"/>
      <c r="AFD53" s="546"/>
      <c r="AFE53" s="546"/>
      <c r="AFF53" s="546"/>
      <c r="AFG53" s="546"/>
      <c r="AFH53" s="546"/>
      <c r="AFI53" s="546"/>
      <c r="AFJ53" s="546"/>
      <c r="AFK53" s="546"/>
      <c r="AFL53" s="546"/>
      <c r="AFM53" s="546"/>
      <c r="AFN53" s="546"/>
      <c r="AFO53" s="546"/>
      <c r="AFP53" s="546"/>
      <c r="AFQ53" s="546"/>
      <c r="AFR53" s="546"/>
      <c r="AFS53" s="546"/>
      <c r="AFT53" s="546"/>
      <c r="AFU53" s="546"/>
      <c r="AFV53" s="546"/>
      <c r="AFW53" s="546"/>
      <c r="AFX53" s="546"/>
      <c r="AFY53" s="546"/>
      <c r="AFZ53" s="546"/>
      <c r="AGA53" s="546"/>
      <c r="AGB53" s="546"/>
      <c r="AGC53" s="546"/>
      <c r="AGD53" s="546"/>
      <c r="AGE53" s="546"/>
      <c r="AGF53" s="546"/>
      <c r="AGG53" s="546"/>
      <c r="AGH53" s="546"/>
      <c r="AGI53" s="546"/>
      <c r="AGJ53" s="546"/>
      <c r="AGK53" s="546"/>
      <c r="AGL53" s="546"/>
      <c r="AGM53" s="546"/>
      <c r="AGN53" s="546"/>
      <c r="AGO53" s="546"/>
      <c r="AGP53" s="546"/>
      <c r="AGQ53" s="546"/>
      <c r="AGR53" s="546"/>
      <c r="AGS53" s="546"/>
      <c r="AGT53" s="546"/>
      <c r="AGU53" s="546"/>
      <c r="AGV53" s="546"/>
      <c r="AGW53" s="546"/>
      <c r="AGX53" s="546"/>
      <c r="AGY53" s="546"/>
      <c r="AGZ53" s="546"/>
      <c r="AHA53" s="546"/>
      <c r="AHB53" s="546"/>
      <c r="AHC53" s="546"/>
      <c r="AHD53" s="546"/>
      <c r="AHE53" s="546"/>
      <c r="AHF53" s="546"/>
      <c r="AHG53" s="546"/>
      <c r="AHH53" s="546"/>
      <c r="AHI53" s="546"/>
      <c r="AHJ53" s="546"/>
      <c r="AHK53" s="546"/>
      <c r="AHL53" s="546"/>
      <c r="AHM53" s="546"/>
      <c r="AHN53" s="546"/>
      <c r="AHO53" s="546"/>
      <c r="AHP53" s="546"/>
      <c r="AHQ53" s="546"/>
      <c r="AHR53" s="546"/>
      <c r="AHS53" s="546"/>
      <c r="AHT53" s="546"/>
      <c r="AHU53" s="546"/>
      <c r="AHV53" s="546"/>
      <c r="AHW53" s="546"/>
      <c r="AHX53" s="546"/>
      <c r="AHY53" s="546"/>
      <c r="AHZ53" s="546"/>
      <c r="AIA53" s="546"/>
      <c r="AIB53" s="546"/>
      <c r="AIC53" s="546"/>
      <c r="AID53" s="546"/>
      <c r="AIE53" s="546"/>
      <c r="AIF53" s="546"/>
      <c r="AIG53" s="546"/>
      <c r="AIH53" s="546"/>
      <c r="AII53" s="546"/>
      <c r="AIJ53" s="546"/>
      <c r="AIK53" s="546"/>
      <c r="AIL53" s="546"/>
      <c r="AIM53" s="546"/>
      <c r="AIN53" s="546"/>
      <c r="AIO53" s="546"/>
      <c r="AIP53" s="546"/>
      <c r="AIQ53" s="546"/>
      <c r="AIR53" s="546"/>
      <c r="AIS53" s="546"/>
      <c r="AIT53" s="546"/>
      <c r="AIU53" s="546"/>
      <c r="AIV53" s="546"/>
      <c r="AIW53" s="546"/>
      <c r="AIX53" s="546"/>
      <c r="AIY53" s="546"/>
      <c r="AIZ53" s="546"/>
      <c r="AJA53" s="546"/>
      <c r="AJB53" s="546"/>
      <c r="AJC53" s="546"/>
      <c r="AJD53" s="546"/>
      <c r="AJE53" s="546"/>
      <c r="AJF53" s="546"/>
      <c r="AJG53" s="546"/>
      <c r="AJH53" s="546"/>
      <c r="AJI53" s="546"/>
      <c r="AJJ53" s="546"/>
      <c r="AJK53" s="546"/>
      <c r="AJL53" s="546"/>
      <c r="AJM53" s="546"/>
      <c r="AJN53" s="546"/>
      <c r="AJO53" s="546"/>
      <c r="AJP53" s="546"/>
      <c r="AJQ53" s="546"/>
      <c r="AJR53" s="546"/>
      <c r="AJS53" s="546"/>
      <c r="AJT53" s="546"/>
      <c r="AJU53" s="546"/>
      <c r="AJV53" s="546"/>
      <c r="AJW53" s="546"/>
      <c r="AJX53" s="546"/>
      <c r="AJY53" s="546"/>
      <c r="AJZ53" s="546"/>
      <c r="AKA53" s="546"/>
      <c r="AKB53" s="546"/>
      <c r="AKC53" s="546"/>
      <c r="AKD53" s="546"/>
      <c r="AKE53" s="546"/>
      <c r="AKF53" s="546"/>
      <c r="AKG53" s="546"/>
      <c r="AKH53" s="546"/>
      <c r="AKI53" s="546"/>
      <c r="AKJ53" s="546"/>
      <c r="AKK53" s="546"/>
      <c r="AKL53" s="546"/>
      <c r="AKM53" s="546"/>
      <c r="AKN53" s="546"/>
      <c r="AKO53" s="546"/>
      <c r="AKP53" s="546"/>
      <c r="AKQ53" s="546"/>
      <c r="AKR53" s="546"/>
      <c r="AKS53" s="546"/>
      <c r="AKT53" s="546"/>
      <c r="AKU53" s="546"/>
      <c r="AKV53" s="546"/>
      <c r="AKW53" s="546"/>
      <c r="AKX53" s="546"/>
      <c r="AKY53" s="546"/>
      <c r="AKZ53" s="546"/>
      <c r="ALA53" s="546"/>
      <c r="ALB53" s="546"/>
      <c r="ALC53" s="546"/>
      <c r="ALD53" s="546"/>
      <c r="ALE53" s="546"/>
      <c r="ALF53" s="546"/>
      <c r="ALG53" s="546"/>
      <c r="ALH53" s="546"/>
      <c r="ALI53" s="546"/>
      <c r="ALJ53" s="546"/>
      <c r="ALK53" s="546"/>
      <c r="ALL53" s="546"/>
      <c r="ALM53" s="546"/>
      <c r="ALN53" s="546"/>
      <c r="ALO53" s="546"/>
      <c r="ALP53" s="546"/>
      <c r="ALQ53" s="546"/>
      <c r="ALR53" s="546"/>
      <c r="ALS53" s="546"/>
      <c r="ALT53" s="546"/>
      <c r="ALU53" s="546"/>
      <c r="ALV53" s="546"/>
      <c r="ALW53" s="546"/>
      <c r="ALX53" s="546"/>
      <c r="ALY53" s="546"/>
      <c r="ALZ53" s="546"/>
      <c r="AMA53" s="546"/>
      <c r="AMB53" s="546"/>
    </row>
    <row r="54" spans="1:1016" s="458" customFormat="1" ht="33.950000000000003" customHeight="1">
      <c r="A54" s="516" t="s">
        <v>124</v>
      </c>
      <c r="B54" s="516"/>
      <c r="C54" s="518"/>
      <c r="D54" s="512" t="s">
        <v>125</v>
      </c>
      <c r="E54" s="519"/>
      <c r="F54" s="520"/>
      <c r="G54" s="499"/>
      <c r="H54" s="521" t="str">
        <f t="shared" si="2"/>
        <v/>
      </c>
      <c r="I54" s="546"/>
      <c r="J54" s="549"/>
      <c r="K54" s="546"/>
      <c r="L54" s="546">
        <f t="shared" si="0"/>
        <v>0</v>
      </c>
      <c r="M54" s="546"/>
      <c r="N54" s="546"/>
      <c r="O54" s="546"/>
      <c r="P54" s="546"/>
      <c r="Q54" s="546"/>
      <c r="R54" s="546"/>
      <c r="S54" s="546"/>
      <c r="T54" s="546"/>
      <c r="U54" s="546"/>
      <c r="V54" s="546"/>
      <c r="W54" s="546"/>
      <c r="X54" s="546"/>
      <c r="Y54" s="546"/>
      <c r="Z54" s="546"/>
      <c r="AA54" s="546"/>
      <c r="AB54" s="546"/>
      <c r="AC54" s="546"/>
      <c r="AD54" s="546"/>
      <c r="AE54" s="546"/>
      <c r="AF54" s="546"/>
      <c r="AG54" s="546"/>
      <c r="AH54" s="546"/>
      <c r="AI54" s="546"/>
      <c r="AJ54" s="546"/>
      <c r="AK54" s="546"/>
      <c r="AL54" s="546"/>
      <c r="AM54" s="546"/>
      <c r="AN54" s="546"/>
      <c r="AO54" s="546"/>
      <c r="AP54" s="546"/>
      <c r="AQ54" s="546"/>
      <c r="AR54" s="546"/>
      <c r="AS54" s="546"/>
      <c r="AT54" s="546"/>
      <c r="AU54" s="546"/>
      <c r="AV54" s="546"/>
      <c r="AW54" s="546"/>
      <c r="AX54" s="546"/>
      <c r="AY54" s="546"/>
      <c r="AZ54" s="546"/>
      <c r="BA54" s="546"/>
      <c r="BB54" s="546"/>
      <c r="BC54" s="546"/>
      <c r="BD54" s="546"/>
      <c r="BE54" s="546"/>
      <c r="BF54" s="546"/>
      <c r="BG54" s="546"/>
      <c r="BH54" s="546"/>
      <c r="BI54" s="546"/>
      <c r="BJ54" s="546"/>
      <c r="BK54" s="546"/>
      <c r="BL54" s="546"/>
      <c r="BM54" s="546"/>
      <c r="BN54" s="546"/>
      <c r="BO54" s="546"/>
      <c r="BP54" s="546"/>
      <c r="BQ54" s="546"/>
      <c r="BR54" s="546"/>
      <c r="BS54" s="546"/>
      <c r="BT54" s="546"/>
      <c r="BU54" s="546"/>
      <c r="BV54" s="546"/>
      <c r="BW54" s="546"/>
      <c r="BX54" s="546"/>
      <c r="BY54" s="546"/>
      <c r="BZ54" s="546"/>
      <c r="CA54" s="546"/>
      <c r="CB54" s="546"/>
      <c r="CC54" s="546"/>
      <c r="CD54" s="546"/>
      <c r="CE54" s="546"/>
      <c r="CF54" s="546"/>
      <c r="CG54" s="546"/>
      <c r="CH54" s="546"/>
      <c r="CI54" s="546"/>
      <c r="CJ54" s="546"/>
      <c r="CK54" s="546"/>
      <c r="CL54" s="546"/>
      <c r="CM54" s="546"/>
      <c r="CN54" s="546"/>
      <c r="CO54" s="546"/>
      <c r="CP54" s="546"/>
      <c r="CQ54" s="546"/>
      <c r="CR54" s="546"/>
      <c r="CS54" s="546"/>
      <c r="CT54" s="546"/>
      <c r="CU54" s="546"/>
      <c r="CV54" s="546"/>
      <c r="CW54" s="546"/>
      <c r="CX54" s="546"/>
      <c r="CY54" s="546"/>
      <c r="CZ54" s="546"/>
      <c r="DA54" s="546"/>
      <c r="DB54" s="546"/>
      <c r="DC54" s="546"/>
      <c r="DD54" s="546"/>
      <c r="DE54" s="546"/>
      <c r="DF54" s="546"/>
      <c r="DG54" s="546"/>
      <c r="DH54" s="546"/>
      <c r="DI54" s="546"/>
      <c r="DJ54" s="546"/>
      <c r="DK54" s="546"/>
      <c r="DL54" s="546"/>
      <c r="DM54" s="546"/>
      <c r="DN54" s="546"/>
      <c r="DO54" s="546"/>
      <c r="DP54" s="546"/>
      <c r="DQ54" s="546"/>
      <c r="DR54" s="546"/>
      <c r="DS54" s="546"/>
      <c r="DT54" s="546"/>
      <c r="DU54" s="546"/>
      <c r="DV54" s="546"/>
      <c r="DW54" s="546"/>
      <c r="DX54" s="546"/>
      <c r="DY54" s="546"/>
      <c r="DZ54" s="546"/>
      <c r="EA54" s="546"/>
      <c r="EB54" s="546"/>
      <c r="EC54" s="546"/>
      <c r="ED54" s="546"/>
      <c r="EE54" s="546"/>
      <c r="EF54" s="546"/>
      <c r="EG54" s="546"/>
      <c r="EH54" s="546"/>
      <c r="EI54" s="546"/>
      <c r="EJ54" s="546"/>
      <c r="EK54" s="546"/>
      <c r="EL54" s="546"/>
      <c r="EM54" s="546"/>
      <c r="EN54" s="546"/>
      <c r="EO54" s="546"/>
      <c r="EP54" s="546"/>
      <c r="EQ54" s="546"/>
      <c r="ER54" s="546"/>
      <c r="ES54" s="546"/>
      <c r="ET54" s="546"/>
      <c r="EU54" s="546"/>
      <c r="EV54" s="546"/>
      <c r="EW54" s="546"/>
      <c r="EX54" s="546"/>
      <c r="EY54" s="546"/>
      <c r="EZ54" s="546"/>
      <c r="FA54" s="546"/>
      <c r="FB54" s="546"/>
      <c r="FC54" s="546"/>
      <c r="FD54" s="546"/>
      <c r="FE54" s="546"/>
      <c r="FF54" s="546"/>
      <c r="FG54" s="546"/>
      <c r="FH54" s="546"/>
      <c r="FI54" s="546"/>
      <c r="FJ54" s="546"/>
      <c r="FK54" s="546"/>
      <c r="FL54" s="546"/>
      <c r="FM54" s="546"/>
      <c r="FN54" s="546"/>
      <c r="FO54" s="546"/>
      <c r="FP54" s="546"/>
      <c r="FQ54" s="546"/>
      <c r="FR54" s="546"/>
      <c r="FS54" s="546"/>
      <c r="FT54" s="546"/>
      <c r="FU54" s="546"/>
      <c r="FV54" s="546"/>
      <c r="FW54" s="546"/>
      <c r="FX54" s="546"/>
      <c r="FY54" s="546"/>
      <c r="FZ54" s="546"/>
      <c r="GA54" s="546"/>
      <c r="GB54" s="546"/>
      <c r="GC54" s="546"/>
      <c r="GD54" s="546"/>
      <c r="GE54" s="546"/>
      <c r="GF54" s="546"/>
      <c r="GG54" s="546"/>
      <c r="GH54" s="546"/>
      <c r="GI54" s="546"/>
      <c r="GJ54" s="546"/>
      <c r="GK54" s="546"/>
      <c r="GL54" s="546"/>
      <c r="GM54" s="546"/>
      <c r="GN54" s="546"/>
      <c r="GO54" s="546"/>
      <c r="GP54" s="546"/>
      <c r="GQ54" s="546"/>
      <c r="GR54" s="546"/>
      <c r="GS54" s="546"/>
      <c r="GT54" s="546"/>
      <c r="GU54" s="546"/>
      <c r="GV54" s="546"/>
      <c r="GW54" s="546"/>
      <c r="GX54" s="546"/>
      <c r="GY54" s="546"/>
      <c r="GZ54" s="546"/>
      <c r="HA54" s="546"/>
      <c r="HB54" s="546"/>
      <c r="HC54" s="546"/>
      <c r="HD54" s="546"/>
      <c r="HE54" s="546"/>
      <c r="HF54" s="546"/>
      <c r="HG54" s="546"/>
      <c r="HH54" s="546"/>
      <c r="HI54" s="546"/>
      <c r="HJ54" s="546"/>
      <c r="HK54" s="546"/>
      <c r="HL54" s="546"/>
      <c r="HM54" s="546"/>
      <c r="HN54" s="546"/>
      <c r="HO54" s="546"/>
      <c r="HP54" s="546"/>
      <c r="HQ54" s="546"/>
      <c r="HR54" s="546"/>
      <c r="HS54" s="546"/>
      <c r="HT54" s="546"/>
      <c r="HU54" s="546"/>
      <c r="HV54" s="546"/>
      <c r="HW54" s="546"/>
      <c r="HX54" s="546"/>
      <c r="HY54" s="546"/>
      <c r="HZ54" s="546"/>
      <c r="IA54" s="546"/>
      <c r="IB54" s="546"/>
      <c r="IC54" s="546"/>
      <c r="ID54" s="546"/>
      <c r="IE54" s="546"/>
      <c r="IF54" s="546"/>
      <c r="IG54" s="546"/>
      <c r="IH54" s="546"/>
      <c r="II54" s="546"/>
      <c r="IJ54" s="546"/>
      <c r="IK54" s="546"/>
      <c r="IL54" s="546"/>
      <c r="IM54" s="546"/>
      <c r="IN54" s="546"/>
      <c r="IO54" s="546"/>
      <c r="IP54" s="546"/>
      <c r="IQ54" s="546"/>
      <c r="IR54" s="546"/>
      <c r="IS54" s="546"/>
      <c r="IT54" s="546"/>
      <c r="IU54" s="546"/>
      <c r="IV54" s="546"/>
      <c r="IW54" s="546"/>
      <c r="IX54" s="546"/>
      <c r="IY54" s="546"/>
      <c r="IZ54" s="546"/>
      <c r="JA54" s="546"/>
      <c r="JB54" s="546"/>
      <c r="JC54" s="546"/>
      <c r="JD54" s="546"/>
      <c r="JE54" s="546"/>
      <c r="JF54" s="546"/>
      <c r="JG54" s="546"/>
      <c r="JH54" s="546"/>
      <c r="JI54" s="546"/>
      <c r="JJ54" s="546"/>
      <c r="JK54" s="546"/>
      <c r="JL54" s="546"/>
      <c r="JM54" s="546"/>
      <c r="JN54" s="546"/>
      <c r="JO54" s="546"/>
      <c r="JP54" s="546"/>
      <c r="JQ54" s="546"/>
      <c r="JR54" s="546"/>
      <c r="JS54" s="546"/>
      <c r="JT54" s="546"/>
      <c r="JU54" s="546"/>
      <c r="JV54" s="546"/>
      <c r="JW54" s="546"/>
      <c r="JX54" s="546"/>
      <c r="JY54" s="546"/>
      <c r="JZ54" s="546"/>
      <c r="KA54" s="546"/>
      <c r="KB54" s="546"/>
      <c r="KC54" s="546"/>
      <c r="KD54" s="546"/>
      <c r="KE54" s="546"/>
      <c r="KF54" s="546"/>
      <c r="KG54" s="546"/>
      <c r="KH54" s="546"/>
      <c r="KI54" s="546"/>
      <c r="KJ54" s="546"/>
      <c r="KK54" s="546"/>
      <c r="KL54" s="546"/>
      <c r="KM54" s="546"/>
      <c r="KN54" s="546"/>
      <c r="KO54" s="546"/>
      <c r="KP54" s="546"/>
      <c r="KQ54" s="546"/>
      <c r="KR54" s="546"/>
      <c r="KS54" s="546"/>
      <c r="KT54" s="546"/>
      <c r="KU54" s="546"/>
      <c r="KV54" s="546"/>
      <c r="KW54" s="546"/>
      <c r="KX54" s="546"/>
      <c r="KY54" s="546"/>
      <c r="KZ54" s="546"/>
      <c r="LA54" s="546"/>
      <c r="LB54" s="546"/>
      <c r="LC54" s="546"/>
      <c r="LD54" s="546"/>
      <c r="LE54" s="546"/>
      <c r="LF54" s="546"/>
      <c r="LG54" s="546"/>
      <c r="LH54" s="546"/>
      <c r="LI54" s="546"/>
      <c r="LJ54" s="546"/>
      <c r="LK54" s="546"/>
      <c r="LL54" s="546"/>
      <c r="LM54" s="546"/>
      <c r="LN54" s="546"/>
      <c r="LO54" s="546"/>
      <c r="LP54" s="546"/>
      <c r="LQ54" s="546"/>
      <c r="LR54" s="546"/>
      <c r="LS54" s="546"/>
      <c r="LT54" s="546"/>
      <c r="LU54" s="546"/>
      <c r="LV54" s="546"/>
      <c r="LW54" s="546"/>
      <c r="LX54" s="546"/>
      <c r="LY54" s="546"/>
      <c r="LZ54" s="546"/>
      <c r="MA54" s="546"/>
      <c r="MB54" s="546"/>
      <c r="MC54" s="546"/>
      <c r="MD54" s="546"/>
      <c r="ME54" s="546"/>
      <c r="MF54" s="546"/>
      <c r="MG54" s="546"/>
      <c r="MH54" s="546"/>
      <c r="MI54" s="546"/>
      <c r="MJ54" s="546"/>
      <c r="MK54" s="546"/>
      <c r="ML54" s="546"/>
      <c r="MM54" s="546"/>
      <c r="MN54" s="546"/>
      <c r="MO54" s="546"/>
      <c r="MP54" s="546"/>
      <c r="MQ54" s="546"/>
      <c r="MR54" s="546"/>
      <c r="MS54" s="546"/>
      <c r="MT54" s="546"/>
      <c r="MU54" s="546"/>
      <c r="MV54" s="546"/>
      <c r="MW54" s="546"/>
      <c r="MX54" s="546"/>
      <c r="MY54" s="546"/>
      <c r="MZ54" s="546"/>
      <c r="NA54" s="546"/>
      <c r="NB54" s="546"/>
      <c r="NC54" s="546"/>
      <c r="ND54" s="546"/>
      <c r="NE54" s="546"/>
      <c r="NF54" s="546"/>
      <c r="NG54" s="546"/>
      <c r="NH54" s="546"/>
      <c r="NI54" s="546"/>
      <c r="NJ54" s="546"/>
      <c r="NK54" s="546"/>
      <c r="NL54" s="546"/>
      <c r="NM54" s="546"/>
      <c r="NN54" s="546"/>
      <c r="NO54" s="546"/>
      <c r="NP54" s="546"/>
      <c r="NQ54" s="546"/>
      <c r="NR54" s="546"/>
      <c r="NS54" s="546"/>
      <c r="NT54" s="546"/>
      <c r="NU54" s="546"/>
      <c r="NV54" s="546"/>
      <c r="NW54" s="546"/>
      <c r="NX54" s="546"/>
      <c r="NY54" s="546"/>
      <c r="NZ54" s="546"/>
      <c r="OA54" s="546"/>
      <c r="OB54" s="546"/>
      <c r="OC54" s="546"/>
      <c r="OD54" s="546"/>
      <c r="OE54" s="546"/>
      <c r="OF54" s="546"/>
      <c r="OG54" s="546"/>
      <c r="OH54" s="546"/>
      <c r="OI54" s="546"/>
      <c r="OJ54" s="546"/>
      <c r="OK54" s="546"/>
      <c r="OL54" s="546"/>
      <c r="OM54" s="546"/>
      <c r="ON54" s="546"/>
      <c r="OO54" s="546"/>
      <c r="OP54" s="546"/>
      <c r="OQ54" s="546"/>
      <c r="OR54" s="546"/>
      <c r="OS54" s="546"/>
      <c r="OT54" s="546"/>
      <c r="OU54" s="546"/>
      <c r="OV54" s="546"/>
      <c r="OW54" s="546"/>
      <c r="OX54" s="546"/>
      <c r="OY54" s="546"/>
      <c r="OZ54" s="546"/>
      <c r="PA54" s="546"/>
      <c r="PB54" s="546"/>
      <c r="PC54" s="546"/>
      <c r="PD54" s="546"/>
      <c r="PE54" s="546"/>
      <c r="PF54" s="546"/>
      <c r="PG54" s="546"/>
      <c r="PH54" s="546"/>
      <c r="PI54" s="546"/>
      <c r="PJ54" s="546"/>
      <c r="PK54" s="546"/>
      <c r="PL54" s="546"/>
      <c r="PM54" s="546"/>
      <c r="PN54" s="546"/>
      <c r="PO54" s="546"/>
      <c r="PP54" s="546"/>
      <c r="PQ54" s="546"/>
      <c r="PR54" s="546"/>
      <c r="PS54" s="546"/>
      <c r="PT54" s="546"/>
      <c r="PU54" s="546"/>
      <c r="PV54" s="546"/>
      <c r="PW54" s="546"/>
      <c r="PX54" s="546"/>
      <c r="PY54" s="546"/>
      <c r="PZ54" s="546"/>
      <c r="QA54" s="546"/>
      <c r="QB54" s="546"/>
      <c r="QC54" s="546"/>
      <c r="QD54" s="546"/>
      <c r="QE54" s="546"/>
      <c r="QF54" s="546"/>
      <c r="QG54" s="546"/>
      <c r="QH54" s="546"/>
      <c r="QI54" s="546"/>
      <c r="QJ54" s="546"/>
      <c r="QK54" s="546"/>
      <c r="QL54" s="546"/>
      <c r="QM54" s="546"/>
      <c r="QN54" s="546"/>
      <c r="QO54" s="546"/>
      <c r="QP54" s="546"/>
      <c r="QQ54" s="546"/>
      <c r="QR54" s="546"/>
      <c r="QS54" s="546"/>
      <c r="QT54" s="546"/>
      <c r="QU54" s="546"/>
      <c r="QV54" s="546"/>
      <c r="QW54" s="546"/>
      <c r="QX54" s="546"/>
      <c r="QY54" s="546"/>
      <c r="QZ54" s="546"/>
      <c r="RA54" s="546"/>
      <c r="RB54" s="546"/>
      <c r="RC54" s="546"/>
      <c r="RD54" s="546"/>
      <c r="RE54" s="546"/>
      <c r="RF54" s="546"/>
      <c r="RG54" s="546"/>
      <c r="RH54" s="546"/>
      <c r="RI54" s="546"/>
      <c r="RJ54" s="546"/>
      <c r="RK54" s="546"/>
      <c r="RL54" s="546"/>
      <c r="RM54" s="546"/>
      <c r="RN54" s="546"/>
      <c r="RO54" s="546"/>
      <c r="RP54" s="546"/>
      <c r="RQ54" s="546"/>
      <c r="RR54" s="546"/>
      <c r="RS54" s="546"/>
      <c r="RT54" s="546"/>
      <c r="RU54" s="546"/>
      <c r="RV54" s="546"/>
      <c r="RW54" s="546"/>
      <c r="RX54" s="546"/>
      <c r="RY54" s="546"/>
      <c r="RZ54" s="546"/>
      <c r="SA54" s="546"/>
      <c r="SB54" s="546"/>
      <c r="SC54" s="546"/>
      <c r="SD54" s="546"/>
      <c r="SE54" s="546"/>
      <c r="SF54" s="546"/>
      <c r="SG54" s="546"/>
      <c r="SH54" s="546"/>
      <c r="SI54" s="546"/>
      <c r="SJ54" s="546"/>
      <c r="SK54" s="546"/>
      <c r="SL54" s="546"/>
      <c r="SM54" s="546"/>
      <c r="SN54" s="546"/>
      <c r="SO54" s="546"/>
      <c r="SP54" s="546"/>
      <c r="SQ54" s="546"/>
      <c r="SR54" s="546"/>
      <c r="SS54" s="546"/>
      <c r="ST54" s="546"/>
      <c r="SU54" s="546"/>
      <c r="SV54" s="546"/>
      <c r="SW54" s="546"/>
      <c r="SX54" s="546"/>
      <c r="SY54" s="546"/>
      <c r="SZ54" s="546"/>
      <c r="TA54" s="546"/>
      <c r="TB54" s="546"/>
      <c r="TC54" s="546"/>
      <c r="TD54" s="546"/>
      <c r="TE54" s="546"/>
      <c r="TF54" s="546"/>
      <c r="TG54" s="546"/>
      <c r="TH54" s="546"/>
      <c r="TI54" s="546"/>
      <c r="TJ54" s="546"/>
      <c r="TK54" s="546"/>
      <c r="TL54" s="546"/>
      <c r="TM54" s="546"/>
      <c r="TN54" s="546"/>
      <c r="TO54" s="546"/>
      <c r="TP54" s="546"/>
      <c r="TQ54" s="546"/>
      <c r="TR54" s="546"/>
      <c r="TS54" s="546"/>
      <c r="TT54" s="546"/>
      <c r="TU54" s="546"/>
      <c r="TV54" s="546"/>
      <c r="TW54" s="546"/>
      <c r="TX54" s="546"/>
      <c r="TY54" s="546"/>
      <c r="TZ54" s="546"/>
      <c r="UA54" s="546"/>
      <c r="UB54" s="546"/>
      <c r="UC54" s="546"/>
      <c r="UD54" s="546"/>
      <c r="UE54" s="546"/>
      <c r="UF54" s="546"/>
      <c r="UG54" s="546"/>
      <c r="UH54" s="546"/>
      <c r="UI54" s="546"/>
      <c r="UJ54" s="546"/>
      <c r="UK54" s="546"/>
      <c r="UL54" s="546"/>
      <c r="UM54" s="546"/>
      <c r="UN54" s="546"/>
      <c r="UO54" s="546"/>
      <c r="UP54" s="546"/>
      <c r="UQ54" s="546"/>
      <c r="UR54" s="546"/>
      <c r="US54" s="546"/>
      <c r="UT54" s="546"/>
      <c r="UU54" s="546"/>
      <c r="UV54" s="546"/>
      <c r="UW54" s="546"/>
      <c r="UX54" s="546"/>
      <c r="UY54" s="546"/>
      <c r="UZ54" s="546"/>
      <c r="VA54" s="546"/>
      <c r="VB54" s="546"/>
      <c r="VC54" s="546"/>
      <c r="VD54" s="546"/>
      <c r="VE54" s="546"/>
      <c r="VF54" s="546"/>
      <c r="VG54" s="546"/>
      <c r="VH54" s="546"/>
      <c r="VI54" s="546"/>
      <c r="VJ54" s="546"/>
      <c r="VK54" s="546"/>
      <c r="VL54" s="546"/>
      <c r="VM54" s="546"/>
      <c r="VN54" s="546"/>
      <c r="VO54" s="546"/>
      <c r="VP54" s="546"/>
      <c r="VQ54" s="546"/>
      <c r="VR54" s="546"/>
      <c r="VS54" s="546"/>
      <c r="VT54" s="546"/>
      <c r="VU54" s="546"/>
      <c r="VV54" s="546"/>
      <c r="VW54" s="546"/>
      <c r="VX54" s="546"/>
      <c r="VY54" s="546"/>
      <c r="VZ54" s="546"/>
      <c r="WA54" s="546"/>
      <c r="WB54" s="546"/>
      <c r="WC54" s="546"/>
      <c r="WD54" s="546"/>
      <c r="WE54" s="546"/>
      <c r="WF54" s="546"/>
      <c r="WG54" s="546"/>
      <c r="WH54" s="546"/>
      <c r="WI54" s="546"/>
      <c r="WJ54" s="546"/>
      <c r="WK54" s="546"/>
      <c r="WL54" s="546"/>
      <c r="WM54" s="546"/>
      <c r="WN54" s="546"/>
      <c r="WO54" s="546"/>
      <c r="WP54" s="546"/>
      <c r="WQ54" s="546"/>
      <c r="WR54" s="546"/>
      <c r="WS54" s="546"/>
      <c r="WT54" s="546"/>
      <c r="WU54" s="546"/>
      <c r="WV54" s="546"/>
      <c r="WW54" s="546"/>
      <c r="WX54" s="546"/>
      <c r="WY54" s="546"/>
      <c r="WZ54" s="546"/>
      <c r="XA54" s="546"/>
      <c r="XB54" s="546"/>
      <c r="XC54" s="546"/>
      <c r="XD54" s="546"/>
      <c r="XE54" s="546"/>
      <c r="XF54" s="546"/>
      <c r="XG54" s="546"/>
      <c r="XH54" s="546"/>
      <c r="XI54" s="546"/>
      <c r="XJ54" s="546"/>
      <c r="XK54" s="546"/>
      <c r="XL54" s="546"/>
      <c r="XM54" s="546"/>
      <c r="XN54" s="546"/>
      <c r="XO54" s="546"/>
      <c r="XP54" s="546"/>
      <c r="XQ54" s="546"/>
      <c r="XR54" s="546"/>
      <c r="XS54" s="546"/>
      <c r="XT54" s="546"/>
      <c r="XU54" s="546"/>
      <c r="XV54" s="546"/>
      <c r="XW54" s="546"/>
      <c r="XX54" s="546"/>
      <c r="XY54" s="546"/>
      <c r="XZ54" s="546"/>
      <c r="YA54" s="546"/>
      <c r="YB54" s="546"/>
      <c r="YC54" s="546"/>
      <c r="YD54" s="546"/>
      <c r="YE54" s="546"/>
      <c r="YF54" s="546"/>
      <c r="YG54" s="546"/>
      <c r="YH54" s="546"/>
      <c r="YI54" s="546"/>
      <c r="YJ54" s="546"/>
      <c r="YK54" s="546"/>
      <c r="YL54" s="546"/>
      <c r="YM54" s="546"/>
      <c r="YN54" s="546"/>
      <c r="YO54" s="546"/>
      <c r="YP54" s="546"/>
      <c r="YQ54" s="546"/>
      <c r="YR54" s="546"/>
      <c r="YS54" s="546"/>
      <c r="YT54" s="546"/>
      <c r="YU54" s="546"/>
      <c r="YV54" s="546"/>
      <c r="YW54" s="546"/>
      <c r="YX54" s="546"/>
      <c r="YY54" s="546"/>
      <c r="YZ54" s="546"/>
      <c r="ZA54" s="546"/>
      <c r="ZB54" s="546"/>
      <c r="ZC54" s="546"/>
      <c r="ZD54" s="546"/>
      <c r="ZE54" s="546"/>
      <c r="ZF54" s="546"/>
      <c r="ZG54" s="546"/>
      <c r="ZH54" s="546"/>
      <c r="ZI54" s="546"/>
      <c r="ZJ54" s="546"/>
      <c r="ZK54" s="546"/>
      <c r="ZL54" s="546"/>
      <c r="ZM54" s="546"/>
      <c r="ZN54" s="546"/>
      <c r="ZO54" s="546"/>
      <c r="ZP54" s="546"/>
      <c r="ZQ54" s="546"/>
      <c r="ZR54" s="546"/>
      <c r="ZS54" s="546"/>
      <c r="ZT54" s="546"/>
      <c r="ZU54" s="546"/>
      <c r="ZV54" s="546"/>
      <c r="ZW54" s="546"/>
      <c r="ZX54" s="546"/>
      <c r="ZY54" s="546"/>
      <c r="ZZ54" s="546"/>
      <c r="AAA54" s="546"/>
      <c r="AAB54" s="546"/>
      <c r="AAC54" s="546"/>
      <c r="AAD54" s="546"/>
      <c r="AAE54" s="546"/>
      <c r="AAF54" s="546"/>
      <c r="AAG54" s="546"/>
      <c r="AAH54" s="546"/>
      <c r="AAI54" s="546"/>
      <c r="AAJ54" s="546"/>
      <c r="AAK54" s="546"/>
      <c r="AAL54" s="546"/>
      <c r="AAM54" s="546"/>
      <c r="AAN54" s="546"/>
      <c r="AAO54" s="546"/>
      <c r="AAP54" s="546"/>
      <c r="AAQ54" s="546"/>
      <c r="AAR54" s="546"/>
      <c r="AAS54" s="546"/>
      <c r="AAT54" s="546"/>
      <c r="AAU54" s="546"/>
      <c r="AAV54" s="546"/>
      <c r="AAW54" s="546"/>
      <c r="AAX54" s="546"/>
      <c r="AAY54" s="546"/>
      <c r="AAZ54" s="546"/>
      <c r="ABA54" s="546"/>
      <c r="ABB54" s="546"/>
      <c r="ABC54" s="546"/>
      <c r="ABD54" s="546"/>
      <c r="ABE54" s="546"/>
      <c r="ABF54" s="546"/>
      <c r="ABG54" s="546"/>
      <c r="ABH54" s="546"/>
      <c r="ABI54" s="546"/>
      <c r="ABJ54" s="546"/>
      <c r="ABK54" s="546"/>
      <c r="ABL54" s="546"/>
      <c r="ABM54" s="546"/>
      <c r="ABN54" s="546"/>
      <c r="ABO54" s="546"/>
      <c r="ABP54" s="546"/>
      <c r="ABQ54" s="546"/>
      <c r="ABR54" s="546"/>
      <c r="ABS54" s="546"/>
      <c r="ABT54" s="546"/>
      <c r="ABU54" s="546"/>
      <c r="ABV54" s="546"/>
      <c r="ABW54" s="546"/>
      <c r="ABX54" s="546"/>
      <c r="ABY54" s="546"/>
      <c r="ABZ54" s="546"/>
      <c r="ACA54" s="546"/>
      <c r="ACB54" s="546"/>
      <c r="ACC54" s="546"/>
      <c r="ACD54" s="546"/>
      <c r="ACE54" s="546"/>
      <c r="ACF54" s="546"/>
      <c r="ACG54" s="546"/>
      <c r="ACH54" s="546"/>
      <c r="ACI54" s="546"/>
      <c r="ACJ54" s="546"/>
      <c r="ACK54" s="546"/>
      <c r="ACL54" s="546"/>
      <c r="ACM54" s="546"/>
      <c r="ACN54" s="546"/>
      <c r="ACO54" s="546"/>
      <c r="ACP54" s="546"/>
      <c r="ACQ54" s="546"/>
      <c r="ACR54" s="546"/>
      <c r="ACS54" s="546"/>
      <c r="ACT54" s="546"/>
      <c r="ACU54" s="546"/>
      <c r="ACV54" s="546"/>
      <c r="ACW54" s="546"/>
      <c r="ACX54" s="546"/>
      <c r="ACY54" s="546"/>
      <c r="ACZ54" s="546"/>
      <c r="ADA54" s="546"/>
      <c r="ADB54" s="546"/>
      <c r="ADC54" s="546"/>
      <c r="ADD54" s="546"/>
      <c r="ADE54" s="546"/>
      <c r="ADF54" s="546"/>
      <c r="ADG54" s="546"/>
      <c r="ADH54" s="546"/>
      <c r="ADI54" s="546"/>
      <c r="ADJ54" s="546"/>
      <c r="ADK54" s="546"/>
      <c r="ADL54" s="546"/>
      <c r="ADM54" s="546"/>
      <c r="ADN54" s="546"/>
      <c r="ADO54" s="546"/>
      <c r="ADP54" s="546"/>
      <c r="ADQ54" s="546"/>
      <c r="ADR54" s="546"/>
      <c r="ADS54" s="546"/>
      <c r="ADT54" s="546"/>
      <c r="ADU54" s="546"/>
      <c r="ADV54" s="546"/>
      <c r="ADW54" s="546"/>
      <c r="ADX54" s="546"/>
      <c r="ADY54" s="546"/>
      <c r="ADZ54" s="546"/>
      <c r="AEA54" s="546"/>
      <c r="AEB54" s="546"/>
      <c r="AEC54" s="546"/>
      <c r="AED54" s="546"/>
      <c r="AEE54" s="546"/>
      <c r="AEF54" s="546"/>
      <c r="AEG54" s="546"/>
      <c r="AEH54" s="546"/>
      <c r="AEI54" s="546"/>
      <c r="AEJ54" s="546"/>
      <c r="AEK54" s="546"/>
      <c r="AEL54" s="546"/>
      <c r="AEM54" s="546"/>
      <c r="AEN54" s="546"/>
      <c r="AEO54" s="546"/>
      <c r="AEP54" s="546"/>
      <c r="AEQ54" s="546"/>
      <c r="AER54" s="546"/>
      <c r="AES54" s="546"/>
      <c r="AET54" s="546"/>
      <c r="AEU54" s="546"/>
      <c r="AEV54" s="546"/>
      <c r="AEW54" s="546"/>
      <c r="AEX54" s="546"/>
      <c r="AEY54" s="546"/>
      <c r="AEZ54" s="546"/>
      <c r="AFA54" s="546"/>
      <c r="AFB54" s="546"/>
      <c r="AFC54" s="546"/>
      <c r="AFD54" s="546"/>
      <c r="AFE54" s="546"/>
      <c r="AFF54" s="546"/>
      <c r="AFG54" s="546"/>
      <c r="AFH54" s="546"/>
      <c r="AFI54" s="546"/>
      <c r="AFJ54" s="546"/>
      <c r="AFK54" s="546"/>
      <c r="AFL54" s="546"/>
      <c r="AFM54" s="546"/>
      <c r="AFN54" s="546"/>
      <c r="AFO54" s="546"/>
      <c r="AFP54" s="546"/>
      <c r="AFQ54" s="546"/>
      <c r="AFR54" s="546"/>
      <c r="AFS54" s="546"/>
      <c r="AFT54" s="546"/>
      <c r="AFU54" s="546"/>
      <c r="AFV54" s="546"/>
      <c r="AFW54" s="546"/>
      <c r="AFX54" s="546"/>
      <c r="AFY54" s="546"/>
      <c r="AFZ54" s="546"/>
      <c r="AGA54" s="546"/>
      <c r="AGB54" s="546"/>
      <c r="AGC54" s="546"/>
      <c r="AGD54" s="546"/>
      <c r="AGE54" s="546"/>
      <c r="AGF54" s="546"/>
      <c r="AGG54" s="546"/>
      <c r="AGH54" s="546"/>
      <c r="AGI54" s="546"/>
      <c r="AGJ54" s="546"/>
      <c r="AGK54" s="546"/>
      <c r="AGL54" s="546"/>
      <c r="AGM54" s="546"/>
      <c r="AGN54" s="546"/>
      <c r="AGO54" s="546"/>
      <c r="AGP54" s="546"/>
      <c r="AGQ54" s="546"/>
      <c r="AGR54" s="546"/>
      <c r="AGS54" s="546"/>
      <c r="AGT54" s="546"/>
      <c r="AGU54" s="546"/>
      <c r="AGV54" s="546"/>
      <c r="AGW54" s="546"/>
      <c r="AGX54" s="546"/>
      <c r="AGY54" s="546"/>
      <c r="AGZ54" s="546"/>
      <c r="AHA54" s="546"/>
      <c r="AHB54" s="546"/>
      <c r="AHC54" s="546"/>
      <c r="AHD54" s="546"/>
      <c r="AHE54" s="546"/>
      <c r="AHF54" s="546"/>
      <c r="AHG54" s="546"/>
      <c r="AHH54" s="546"/>
      <c r="AHI54" s="546"/>
      <c r="AHJ54" s="546"/>
      <c r="AHK54" s="546"/>
      <c r="AHL54" s="546"/>
      <c r="AHM54" s="546"/>
      <c r="AHN54" s="546"/>
      <c r="AHO54" s="546"/>
      <c r="AHP54" s="546"/>
      <c r="AHQ54" s="546"/>
      <c r="AHR54" s="546"/>
      <c r="AHS54" s="546"/>
      <c r="AHT54" s="546"/>
      <c r="AHU54" s="546"/>
      <c r="AHV54" s="546"/>
      <c r="AHW54" s="546"/>
      <c r="AHX54" s="546"/>
      <c r="AHY54" s="546"/>
      <c r="AHZ54" s="546"/>
      <c r="AIA54" s="546"/>
      <c r="AIB54" s="546"/>
      <c r="AIC54" s="546"/>
      <c r="AID54" s="546"/>
      <c r="AIE54" s="546"/>
      <c r="AIF54" s="546"/>
      <c r="AIG54" s="546"/>
      <c r="AIH54" s="546"/>
      <c r="AII54" s="546"/>
      <c r="AIJ54" s="546"/>
      <c r="AIK54" s="546"/>
      <c r="AIL54" s="546"/>
      <c r="AIM54" s="546"/>
      <c r="AIN54" s="546"/>
      <c r="AIO54" s="546"/>
      <c r="AIP54" s="546"/>
      <c r="AIQ54" s="546"/>
      <c r="AIR54" s="546"/>
      <c r="AIS54" s="546"/>
      <c r="AIT54" s="546"/>
      <c r="AIU54" s="546"/>
      <c r="AIV54" s="546"/>
      <c r="AIW54" s="546"/>
      <c r="AIX54" s="546"/>
      <c r="AIY54" s="546"/>
      <c r="AIZ54" s="546"/>
      <c r="AJA54" s="546"/>
      <c r="AJB54" s="546"/>
      <c r="AJC54" s="546"/>
      <c r="AJD54" s="546"/>
      <c r="AJE54" s="546"/>
      <c r="AJF54" s="546"/>
      <c r="AJG54" s="546"/>
      <c r="AJH54" s="546"/>
      <c r="AJI54" s="546"/>
      <c r="AJJ54" s="546"/>
      <c r="AJK54" s="546"/>
      <c r="AJL54" s="546"/>
      <c r="AJM54" s="546"/>
      <c r="AJN54" s="546"/>
      <c r="AJO54" s="546"/>
      <c r="AJP54" s="546"/>
      <c r="AJQ54" s="546"/>
      <c r="AJR54" s="546"/>
      <c r="AJS54" s="546"/>
      <c r="AJT54" s="546"/>
      <c r="AJU54" s="546"/>
      <c r="AJV54" s="546"/>
      <c r="AJW54" s="546"/>
      <c r="AJX54" s="546"/>
      <c r="AJY54" s="546"/>
      <c r="AJZ54" s="546"/>
      <c r="AKA54" s="546"/>
      <c r="AKB54" s="546"/>
      <c r="AKC54" s="546"/>
      <c r="AKD54" s="546"/>
      <c r="AKE54" s="546"/>
      <c r="AKF54" s="546"/>
      <c r="AKG54" s="546"/>
      <c r="AKH54" s="546"/>
      <c r="AKI54" s="546"/>
      <c r="AKJ54" s="546"/>
      <c r="AKK54" s="546"/>
      <c r="AKL54" s="546"/>
      <c r="AKM54" s="546"/>
      <c r="AKN54" s="546"/>
      <c r="AKO54" s="546"/>
      <c r="AKP54" s="546"/>
      <c r="AKQ54" s="546"/>
      <c r="AKR54" s="546"/>
      <c r="AKS54" s="546"/>
      <c r="AKT54" s="546"/>
      <c r="AKU54" s="546"/>
      <c r="AKV54" s="546"/>
      <c r="AKW54" s="546"/>
      <c r="AKX54" s="546"/>
      <c r="AKY54" s="546"/>
      <c r="AKZ54" s="546"/>
      <c r="ALA54" s="546"/>
      <c r="ALB54" s="546"/>
      <c r="ALC54" s="546"/>
      <c r="ALD54" s="546"/>
      <c r="ALE54" s="546"/>
      <c r="ALF54" s="546"/>
      <c r="ALG54" s="546"/>
      <c r="ALH54" s="546"/>
      <c r="ALI54" s="546"/>
      <c r="ALJ54" s="546"/>
      <c r="ALK54" s="546"/>
      <c r="ALL54" s="546"/>
      <c r="ALM54" s="546"/>
      <c r="ALN54" s="546"/>
      <c r="ALO54" s="546"/>
      <c r="ALP54" s="546"/>
      <c r="ALQ54" s="546"/>
      <c r="ALR54" s="546"/>
      <c r="ALS54" s="546"/>
      <c r="ALT54" s="546"/>
      <c r="ALU54" s="546"/>
      <c r="ALV54" s="546"/>
      <c r="ALW54" s="546"/>
      <c r="ALX54" s="546"/>
      <c r="ALY54" s="546"/>
      <c r="ALZ54" s="546"/>
      <c r="AMA54" s="546"/>
      <c r="AMB54" s="546"/>
    </row>
    <row r="55" spans="1:1016" ht="59.25" customHeight="1">
      <c r="A55" s="525" t="s">
        <v>126</v>
      </c>
      <c r="B55" s="538">
        <v>12444</v>
      </c>
      <c r="C55" s="528" t="s">
        <v>127</v>
      </c>
      <c r="D55" s="539" t="s">
        <v>128</v>
      </c>
      <c r="E55" s="493" t="s">
        <v>86</v>
      </c>
      <c r="F55" s="523">
        <v>21.72</v>
      </c>
      <c r="G55" s="497">
        <f t="shared" si="1"/>
        <v>679.95</v>
      </c>
      <c r="H55" s="498">
        <f t="shared" si="2"/>
        <v>14768.514000000001</v>
      </c>
      <c r="J55" s="547">
        <v>537.04</v>
      </c>
      <c r="L55" s="466">
        <f t="shared" si="0"/>
        <v>679.95</v>
      </c>
    </row>
    <row r="56" spans="1:1016" s="458" customFormat="1" ht="36.950000000000003" customHeight="1">
      <c r="A56" s="540" t="s">
        <v>129</v>
      </c>
      <c r="B56" s="540"/>
      <c r="C56" s="541"/>
      <c r="D56" s="512" t="s">
        <v>130</v>
      </c>
      <c r="E56" s="519"/>
      <c r="F56" s="520"/>
      <c r="G56" s="499"/>
      <c r="H56" s="521" t="str">
        <f t="shared" si="2"/>
        <v/>
      </c>
      <c r="I56" s="546"/>
      <c r="J56" s="549"/>
      <c r="K56" s="546"/>
      <c r="L56" s="546">
        <f t="shared" si="0"/>
        <v>0</v>
      </c>
      <c r="M56" s="546"/>
      <c r="N56" s="546"/>
      <c r="O56" s="546"/>
      <c r="P56" s="546"/>
      <c r="Q56" s="546"/>
      <c r="R56" s="546"/>
      <c r="S56" s="546"/>
      <c r="T56" s="546"/>
      <c r="U56" s="546"/>
      <c r="V56" s="546"/>
      <c r="W56" s="546"/>
      <c r="X56" s="546"/>
      <c r="Y56" s="546"/>
      <c r="Z56" s="546"/>
      <c r="AA56" s="546"/>
      <c r="AB56" s="546"/>
      <c r="AC56" s="546"/>
      <c r="AD56" s="546"/>
      <c r="AE56" s="546"/>
      <c r="AF56" s="546"/>
      <c r="AG56" s="546"/>
      <c r="AH56" s="546"/>
      <c r="AI56" s="546"/>
      <c r="AJ56" s="546"/>
      <c r="AK56" s="546"/>
      <c r="AL56" s="546"/>
      <c r="AM56" s="546"/>
      <c r="AN56" s="546"/>
      <c r="AO56" s="546"/>
      <c r="AP56" s="546"/>
      <c r="AQ56" s="546"/>
      <c r="AR56" s="546"/>
      <c r="AS56" s="546"/>
      <c r="AT56" s="546"/>
      <c r="AU56" s="546"/>
      <c r="AV56" s="546"/>
      <c r="AW56" s="546"/>
      <c r="AX56" s="546"/>
      <c r="AY56" s="546"/>
      <c r="AZ56" s="546"/>
      <c r="BA56" s="546"/>
      <c r="BB56" s="546"/>
      <c r="BC56" s="546"/>
      <c r="BD56" s="546"/>
      <c r="BE56" s="546"/>
      <c r="BF56" s="546"/>
      <c r="BG56" s="546"/>
      <c r="BH56" s="546"/>
      <c r="BI56" s="546"/>
      <c r="BJ56" s="546"/>
      <c r="BK56" s="546"/>
      <c r="BL56" s="546"/>
      <c r="BM56" s="546"/>
      <c r="BN56" s="546"/>
      <c r="BO56" s="546"/>
      <c r="BP56" s="546"/>
      <c r="BQ56" s="546"/>
      <c r="BR56" s="546"/>
      <c r="BS56" s="546"/>
      <c r="BT56" s="546"/>
      <c r="BU56" s="546"/>
      <c r="BV56" s="546"/>
      <c r="BW56" s="546"/>
      <c r="BX56" s="546"/>
      <c r="BY56" s="546"/>
      <c r="BZ56" s="546"/>
      <c r="CA56" s="546"/>
      <c r="CB56" s="546"/>
      <c r="CC56" s="546"/>
      <c r="CD56" s="546"/>
      <c r="CE56" s="546"/>
      <c r="CF56" s="546"/>
      <c r="CG56" s="546"/>
      <c r="CH56" s="546"/>
      <c r="CI56" s="546"/>
      <c r="CJ56" s="546"/>
      <c r="CK56" s="546"/>
      <c r="CL56" s="546"/>
      <c r="CM56" s="546"/>
      <c r="CN56" s="546"/>
      <c r="CO56" s="546"/>
      <c r="CP56" s="546"/>
      <c r="CQ56" s="546"/>
      <c r="CR56" s="546"/>
      <c r="CS56" s="546"/>
      <c r="CT56" s="546"/>
      <c r="CU56" s="546"/>
      <c r="CV56" s="546"/>
      <c r="CW56" s="546"/>
      <c r="CX56" s="546"/>
      <c r="CY56" s="546"/>
      <c r="CZ56" s="546"/>
      <c r="DA56" s="546"/>
      <c r="DB56" s="546"/>
      <c r="DC56" s="546"/>
      <c r="DD56" s="546"/>
      <c r="DE56" s="546"/>
      <c r="DF56" s="546"/>
      <c r="DG56" s="546"/>
      <c r="DH56" s="546"/>
      <c r="DI56" s="546"/>
      <c r="DJ56" s="546"/>
      <c r="DK56" s="546"/>
      <c r="DL56" s="546"/>
      <c r="DM56" s="546"/>
      <c r="DN56" s="546"/>
      <c r="DO56" s="546"/>
      <c r="DP56" s="546"/>
      <c r="DQ56" s="546"/>
      <c r="DR56" s="546"/>
      <c r="DS56" s="546"/>
      <c r="DT56" s="546"/>
      <c r="DU56" s="546"/>
      <c r="DV56" s="546"/>
      <c r="DW56" s="546"/>
      <c r="DX56" s="546"/>
      <c r="DY56" s="546"/>
      <c r="DZ56" s="546"/>
      <c r="EA56" s="546"/>
      <c r="EB56" s="546"/>
      <c r="EC56" s="546"/>
      <c r="ED56" s="546"/>
      <c r="EE56" s="546"/>
      <c r="EF56" s="546"/>
      <c r="EG56" s="546"/>
      <c r="EH56" s="546"/>
      <c r="EI56" s="546"/>
      <c r="EJ56" s="546"/>
      <c r="EK56" s="546"/>
      <c r="EL56" s="546"/>
      <c r="EM56" s="546"/>
      <c r="EN56" s="546"/>
      <c r="EO56" s="546"/>
      <c r="EP56" s="546"/>
      <c r="EQ56" s="546"/>
      <c r="ER56" s="546"/>
      <c r="ES56" s="546"/>
      <c r="ET56" s="546"/>
      <c r="EU56" s="546"/>
      <c r="EV56" s="546"/>
      <c r="EW56" s="546"/>
      <c r="EX56" s="546"/>
      <c r="EY56" s="546"/>
      <c r="EZ56" s="546"/>
      <c r="FA56" s="546"/>
      <c r="FB56" s="546"/>
      <c r="FC56" s="546"/>
      <c r="FD56" s="546"/>
      <c r="FE56" s="546"/>
      <c r="FF56" s="546"/>
      <c r="FG56" s="546"/>
      <c r="FH56" s="546"/>
      <c r="FI56" s="546"/>
      <c r="FJ56" s="546"/>
      <c r="FK56" s="546"/>
      <c r="FL56" s="546"/>
      <c r="FM56" s="546"/>
      <c r="FN56" s="546"/>
      <c r="FO56" s="546"/>
      <c r="FP56" s="546"/>
      <c r="FQ56" s="546"/>
      <c r="FR56" s="546"/>
      <c r="FS56" s="546"/>
      <c r="FT56" s="546"/>
      <c r="FU56" s="546"/>
      <c r="FV56" s="546"/>
      <c r="FW56" s="546"/>
      <c r="FX56" s="546"/>
      <c r="FY56" s="546"/>
      <c r="FZ56" s="546"/>
      <c r="GA56" s="546"/>
      <c r="GB56" s="546"/>
      <c r="GC56" s="546"/>
      <c r="GD56" s="546"/>
      <c r="GE56" s="546"/>
      <c r="GF56" s="546"/>
      <c r="GG56" s="546"/>
      <c r="GH56" s="546"/>
      <c r="GI56" s="546"/>
      <c r="GJ56" s="546"/>
      <c r="GK56" s="546"/>
      <c r="GL56" s="546"/>
      <c r="GM56" s="546"/>
      <c r="GN56" s="546"/>
      <c r="GO56" s="546"/>
      <c r="GP56" s="546"/>
      <c r="GQ56" s="546"/>
      <c r="GR56" s="546"/>
      <c r="GS56" s="546"/>
      <c r="GT56" s="546"/>
      <c r="GU56" s="546"/>
      <c r="GV56" s="546"/>
      <c r="GW56" s="546"/>
      <c r="GX56" s="546"/>
      <c r="GY56" s="546"/>
      <c r="GZ56" s="546"/>
      <c r="HA56" s="546"/>
      <c r="HB56" s="546"/>
      <c r="HC56" s="546"/>
      <c r="HD56" s="546"/>
      <c r="HE56" s="546"/>
      <c r="HF56" s="546"/>
      <c r="HG56" s="546"/>
      <c r="HH56" s="546"/>
      <c r="HI56" s="546"/>
      <c r="HJ56" s="546"/>
      <c r="HK56" s="546"/>
      <c r="HL56" s="546"/>
      <c r="HM56" s="546"/>
      <c r="HN56" s="546"/>
      <c r="HO56" s="546"/>
      <c r="HP56" s="546"/>
      <c r="HQ56" s="546"/>
      <c r="HR56" s="546"/>
      <c r="HS56" s="546"/>
      <c r="HT56" s="546"/>
      <c r="HU56" s="546"/>
      <c r="HV56" s="546"/>
      <c r="HW56" s="546"/>
      <c r="HX56" s="546"/>
      <c r="HY56" s="546"/>
      <c r="HZ56" s="546"/>
      <c r="IA56" s="546"/>
      <c r="IB56" s="546"/>
      <c r="IC56" s="546"/>
      <c r="ID56" s="546"/>
      <c r="IE56" s="546"/>
      <c r="IF56" s="546"/>
      <c r="IG56" s="546"/>
      <c r="IH56" s="546"/>
      <c r="II56" s="546"/>
      <c r="IJ56" s="546"/>
      <c r="IK56" s="546"/>
      <c r="IL56" s="546"/>
      <c r="IM56" s="546"/>
      <c r="IN56" s="546"/>
      <c r="IO56" s="546"/>
      <c r="IP56" s="546"/>
      <c r="IQ56" s="546"/>
      <c r="IR56" s="546"/>
      <c r="IS56" s="546"/>
      <c r="IT56" s="546"/>
      <c r="IU56" s="546"/>
      <c r="IV56" s="546"/>
      <c r="IW56" s="546"/>
      <c r="IX56" s="546"/>
      <c r="IY56" s="546"/>
      <c r="IZ56" s="546"/>
      <c r="JA56" s="546"/>
      <c r="JB56" s="546"/>
      <c r="JC56" s="546"/>
      <c r="JD56" s="546"/>
      <c r="JE56" s="546"/>
      <c r="JF56" s="546"/>
      <c r="JG56" s="546"/>
      <c r="JH56" s="546"/>
      <c r="JI56" s="546"/>
      <c r="JJ56" s="546"/>
      <c r="JK56" s="546"/>
      <c r="JL56" s="546"/>
      <c r="JM56" s="546"/>
      <c r="JN56" s="546"/>
      <c r="JO56" s="546"/>
      <c r="JP56" s="546"/>
      <c r="JQ56" s="546"/>
      <c r="JR56" s="546"/>
      <c r="JS56" s="546"/>
      <c r="JT56" s="546"/>
      <c r="JU56" s="546"/>
      <c r="JV56" s="546"/>
      <c r="JW56" s="546"/>
      <c r="JX56" s="546"/>
      <c r="JY56" s="546"/>
      <c r="JZ56" s="546"/>
      <c r="KA56" s="546"/>
      <c r="KB56" s="546"/>
      <c r="KC56" s="546"/>
      <c r="KD56" s="546"/>
      <c r="KE56" s="546"/>
      <c r="KF56" s="546"/>
      <c r="KG56" s="546"/>
      <c r="KH56" s="546"/>
      <c r="KI56" s="546"/>
      <c r="KJ56" s="546"/>
      <c r="KK56" s="546"/>
      <c r="KL56" s="546"/>
      <c r="KM56" s="546"/>
      <c r="KN56" s="546"/>
      <c r="KO56" s="546"/>
      <c r="KP56" s="546"/>
      <c r="KQ56" s="546"/>
      <c r="KR56" s="546"/>
      <c r="KS56" s="546"/>
      <c r="KT56" s="546"/>
      <c r="KU56" s="546"/>
      <c r="KV56" s="546"/>
      <c r="KW56" s="546"/>
      <c r="KX56" s="546"/>
      <c r="KY56" s="546"/>
      <c r="KZ56" s="546"/>
      <c r="LA56" s="546"/>
      <c r="LB56" s="546"/>
      <c r="LC56" s="546"/>
      <c r="LD56" s="546"/>
      <c r="LE56" s="546"/>
      <c r="LF56" s="546"/>
      <c r="LG56" s="546"/>
      <c r="LH56" s="546"/>
      <c r="LI56" s="546"/>
      <c r="LJ56" s="546"/>
      <c r="LK56" s="546"/>
      <c r="LL56" s="546"/>
      <c r="LM56" s="546"/>
      <c r="LN56" s="546"/>
      <c r="LO56" s="546"/>
      <c r="LP56" s="546"/>
      <c r="LQ56" s="546"/>
      <c r="LR56" s="546"/>
      <c r="LS56" s="546"/>
      <c r="LT56" s="546"/>
      <c r="LU56" s="546"/>
      <c r="LV56" s="546"/>
      <c r="LW56" s="546"/>
      <c r="LX56" s="546"/>
      <c r="LY56" s="546"/>
      <c r="LZ56" s="546"/>
      <c r="MA56" s="546"/>
      <c r="MB56" s="546"/>
      <c r="MC56" s="546"/>
      <c r="MD56" s="546"/>
      <c r="ME56" s="546"/>
      <c r="MF56" s="546"/>
      <c r="MG56" s="546"/>
      <c r="MH56" s="546"/>
      <c r="MI56" s="546"/>
      <c r="MJ56" s="546"/>
      <c r="MK56" s="546"/>
      <c r="ML56" s="546"/>
      <c r="MM56" s="546"/>
      <c r="MN56" s="546"/>
      <c r="MO56" s="546"/>
      <c r="MP56" s="546"/>
      <c r="MQ56" s="546"/>
      <c r="MR56" s="546"/>
      <c r="MS56" s="546"/>
      <c r="MT56" s="546"/>
      <c r="MU56" s="546"/>
      <c r="MV56" s="546"/>
      <c r="MW56" s="546"/>
      <c r="MX56" s="546"/>
      <c r="MY56" s="546"/>
      <c r="MZ56" s="546"/>
      <c r="NA56" s="546"/>
      <c r="NB56" s="546"/>
      <c r="NC56" s="546"/>
      <c r="ND56" s="546"/>
      <c r="NE56" s="546"/>
      <c r="NF56" s="546"/>
      <c r="NG56" s="546"/>
      <c r="NH56" s="546"/>
      <c r="NI56" s="546"/>
      <c r="NJ56" s="546"/>
      <c r="NK56" s="546"/>
      <c r="NL56" s="546"/>
      <c r="NM56" s="546"/>
      <c r="NN56" s="546"/>
      <c r="NO56" s="546"/>
      <c r="NP56" s="546"/>
      <c r="NQ56" s="546"/>
      <c r="NR56" s="546"/>
      <c r="NS56" s="546"/>
      <c r="NT56" s="546"/>
      <c r="NU56" s="546"/>
      <c r="NV56" s="546"/>
      <c r="NW56" s="546"/>
      <c r="NX56" s="546"/>
      <c r="NY56" s="546"/>
      <c r="NZ56" s="546"/>
      <c r="OA56" s="546"/>
      <c r="OB56" s="546"/>
      <c r="OC56" s="546"/>
      <c r="OD56" s="546"/>
      <c r="OE56" s="546"/>
      <c r="OF56" s="546"/>
      <c r="OG56" s="546"/>
      <c r="OH56" s="546"/>
      <c r="OI56" s="546"/>
      <c r="OJ56" s="546"/>
      <c r="OK56" s="546"/>
      <c r="OL56" s="546"/>
      <c r="OM56" s="546"/>
      <c r="ON56" s="546"/>
      <c r="OO56" s="546"/>
      <c r="OP56" s="546"/>
      <c r="OQ56" s="546"/>
      <c r="OR56" s="546"/>
      <c r="OS56" s="546"/>
      <c r="OT56" s="546"/>
      <c r="OU56" s="546"/>
      <c r="OV56" s="546"/>
      <c r="OW56" s="546"/>
      <c r="OX56" s="546"/>
      <c r="OY56" s="546"/>
      <c r="OZ56" s="546"/>
      <c r="PA56" s="546"/>
      <c r="PB56" s="546"/>
      <c r="PC56" s="546"/>
      <c r="PD56" s="546"/>
      <c r="PE56" s="546"/>
      <c r="PF56" s="546"/>
      <c r="PG56" s="546"/>
      <c r="PH56" s="546"/>
      <c r="PI56" s="546"/>
      <c r="PJ56" s="546"/>
      <c r="PK56" s="546"/>
      <c r="PL56" s="546"/>
      <c r="PM56" s="546"/>
      <c r="PN56" s="546"/>
      <c r="PO56" s="546"/>
      <c r="PP56" s="546"/>
      <c r="PQ56" s="546"/>
      <c r="PR56" s="546"/>
      <c r="PS56" s="546"/>
      <c r="PT56" s="546"/>
      <c r="PU56" s="546"/>
      <c r="PV56" s="546"/>
      <c r="PW56" s="546"/>
      <c r="PX56" s="546"/>
      <c r="PY56" s="546"/>
      <c r="PZ56" s="546"/>
      <c r="QA56" s="546"/>
      <c r="QB56" s="546"/>
      <c r="QC56" s="546"/>
      <c r="QD56" s="546"/>
      <c r="QE56" s="546"/>
      <c r="QF56" s="546"/>
      <c r="QG56" s="546"/>
      <c r="QH56" s="546"/>
      <c r="QI56" s="546"/>
      <c r="QJ56" s="546"/>
      <c r="QK56" s="546"/>
      <c r="QL56" s="546"/>
      <c r="QM56" s="546"/>
      <c r="QN56" s="546"/>
      <c r="QO56" s="546"/>
      <c r="QP56" s="546"/>
      <c r="QQ56" s="546"/>
      <c r="QR56" s="546"/>
      <c r="QS56" s="546"/>
      <c r="QT56" s="546"/>
      <c r="QU56" s="546"/>
      <c r="QV56" s="546"/>
      <c r="QW56" s="546"/>
      <c r="QX56" s="546"/>
      <c r="QY56" s="546"/>
      <c r="QZ56" s="546"/>
      <c r="RA56" s="546"/>
      <c r="RB56" s="546"/>
      <c r="RC56" s="546"/>
      <c r="RD56" s="546"/>
      <c r="RE56" s="546"/>
      <c r="RF56" s="546"/>
      <c r="RG56" s="546"/>
      <c r="RH56" s="546"/>
      <c r="RI56" s="546"/>
      <c r="RJ56" s="546"/>
      <c r="RK56" s="546"/>
      <c r="RL56" s="546"/>
      <c r="RM56" s="546"/>
      <c r="RN56" s="546"/>
      <c r="RO56" s="546"/>
      <c r="RP56" s="546"/>
      <c r="RQ56" s="546"/>
      <c r="RR56" s="546"/>
      <c r="RS56" s="546"/>
      <c r="RT56" s="546"/>
      <c r="RU56" s="546"/>
      <c r="RV56" s="546"/>
      <c r="RW56" s="546"/>
      <c r="RX56" s="546"/>
      <c r="RY56" s="546"/>
      <c r="RZ56" s="546"/>
      <c r="SA56" s="546"/>
      <c r="SB56" s="546"/>
      <c r="SC56" s="546"/>
      <c r="SD56" s="546"/>
      <c r="SE56" s="546"/>
      <c r="SF56" s="546"/>
      <c r="SG56" s="546"/>
      <c r="SH56" s="546"/>
      <c r="SI56" s="546"/>
      <c r="SJ56" s="546"/>
      <c r="SK56" s="546"/>
      <c r="SL56" s="546"/>
      <c r="SM56" s="546"/>
      <c r="SN56" s="546"/>
      <c r="SO56" s="546"/>
      <c r="SP56" s="546"/>
      <c r="SQ56" s="546"/>
      <c r="SR56" s="546"/>
      <c r="SS56" s="546"/>
      <c r="ST56" s="546"/>
      <c r="SU56" s="546"/>
      <c r="SV56" s="546"/>
      <c r="SW56" s="546"/>
      <c r="SX56" s="546"/>
      <c r="SY56" s="546"/>
      <c r="SZ56" s="546"/>
      <c r="TA56" s="546"/>
      <c r="TB56" s="546"/>
      <c r="TC56" s="546"/>
      <c r="TD56" s="546"/>
      <c r="TE56" s="546"/>
      <c r="TF56" s="546"/>
      <c r="TG56" s="546"/>
      <c r="TH56" s="546"/>
      <c r="TI56" s="546"/>
      <c r="TJ56" s="546"/>
      <c r="TK56" s="546"/>
      <c r="TL56" s="546"/>
      <c r="TM56" s="546"/>
      <c r="TN56" s="546"/>
      <c r="TO56" s="546"/>
      <c r="TP56" s="546"/>
      <c r="TQ56" s="546"/>
      <c r="TR56" s="546"/>
      <c r="TS56" s="546"/>
      <c r="TT56" s="546"/>
      <c r="TU56" s="546"/>
      <c r="TV56" s="546"/>
      <c r="TW56" s="546"/>
      <c r="TX56" s="546"/>
      <c r="TY56" s="546"/>
      <c r="TZ56" s="546"/>
      <c r="UA56" s="546"/>
      <c r="UB56" s="546"/>
      <c r="UC56" s="546"/>
      <c r="UD56" s="546"/>
      <c r="UE56" s="546"/>
      <c r="UF56" s="546"/>
      <c r="UG56" s="546"/>
      <c r="UH56" s="546"/>
      <c r="UI56" s="546"/>
      <c r="UJ56" s="546"/>
      <c r="UK56" s="546"/>
      <c r="UL56" s="546"/>
      <c r="UM56" s="546"/>
      <c r="UN56" s="546"/>
      <c r="UO56" s="546"/>
      <c r="UP56" s="546"/>
      <c r="UQ56" s="546"/>
      <c r="UR56" s="546"/>
      <c r="US56" s="546"/>
      <c r="UT56" s="546"/>
      <c r="UU56" s="546"/>
      <c r="UV56" s="546"/>
      <c r="UW56" s="546"/>
      <c r="UX56" s="546"/>
      <c r="UY56" s="546"/>
      <c r="UZ56" s="546"/>
      <c r="VA56" s="546"/>
      <c r="VB56" s="546"/>
      <c r="VC56" s="546"/>
      <c r="VD56" s="546"/>
      <c r="VE56" s="546"/>
      <c r="VF56" s="546"/>
      <c r="VG56" s="546"/>
      <c r="VH56" s="546"/>
      <c r="VI56" s="546"/>
      <c r="VJ56" s="546"/>
      <c r="VK56" s="546"/>
      <c r="VL56" s="546"/>
      <c r="VM56" s="546"/>
      <c r="VN56" s="546"/>
      <c r="VO56" s="546"/>
      <c r="VP56" s="546"/>
      <c r="VQ56" s="546"/>
      <c r="VR56" s="546"/>
      <c r="VS56" s="546"/>
      <c r="VT56" s="546"/>
      <c r="VU56" s="546"/>
      <c r="VV56" s="546"/>
      <c r="VW56" s="546"/>
      <c r="VX56" s="546"/>
      <c r="VY56" s="546"/>
      <c r="VZ56" s="546"/>
      <c r="WA56" s="546"/>
      <c r="WB56" s="546"/>
      <c r="WC56" s="546"/>
      <c r="WD56" s="546"/>
      <c r="WE56" s="546"/>
      <c r="WF56" s="546"/>
      <c r="WG56" s="546"/>
      <c r="WH56" s="546"/>
      <c r="WI56" s="546"/>
      <c r="WJ56" s="546"/>
      <c r="WK56" s="546"/>
      <c r="WL56" s="546"/>
      <c r="WM56" s="546"/>
      <c r="WN56" s="546"/>
      <c r="WO56" s="546"/>
      <c r="WP56" s="546"/>
      <c r="WQ56" s="546"/>
      <c r="WR56" s="546"/>
      <c r="WS56" s="546"/>
      <c r="WT56" s="546"/>
      <c r="WU56" s="546"/>
      <c r="WV56" s="546"/>
      <c r="WW56" s="546"/>
      <c r="WX56" s="546"/>
      <c r="WY56" s="546"/>
      <c r="WZ56" s="546"/>
      <c r="XA56" s="546"/>
      <c r="XB56" s="546"/>
      <c r="XC56" s="546"/>
      <c r="XD56" s="546"/>
      <c r="XE56" s="546"/>
      <c r="XF56" s="546"/>
      <c r="XG56" s="546"/>
      <c r="XH56" s="546"/>
      <c r="XI56" s="546"/>
      <c r="XJ56" s="546"/>
      <c r="XK56" s="546"/>
      <c r="XL56" s="546"/>
      <c r="XM56" s="546"/>
      <c r="XN56" s="546"/>
      <c r="XO56" s="546"/>
      <c r="XP56" s="546"/>
      <c r="XQ56" s="546"/>
      <c r="XR56" s="546"/>
      <c r="XS56" s="546"/>
      <c r="XT56" s="546"/>
      <c r="XU56" s="546"/>
      <c r="XV56" s="546"/>
      <c r="XW56" s="546"/>
      <c r="XX56" s="546"/>
      <c r="XY56" s="546"/>
      <c r="XZ56" s="546"/>
      <c r="YA56" s="546"/>
      <c r="YB56" s="546"/>
      <c r="YC56" s="546"/>
      <c r="YD56" s="546"/>
      <c r="YE56" s="546"/>
      <c r="YF56" s="546"/>
      <c r="YG56" s="546"/>
      <c r="YH56" s="546"/>
      <c r="YI56" s="546"/>
      <c r="YJ56" s="546"/>
      <c r="YK56" s="546"/>
      <c r="YL56" s="546"/>
      <c r="YM56" s="546"/>
      <c r="YN56" s="546"/>
      <c r="YO56" s="546"/>
      <c r="YP56" s="546"/>
      <c r="YQ56" s="546"/>
      <c r="YR56" s="546"/>
      <c r="YS56" s="546"/>
      <c r="YT56" s="546"/>
      <c r="YU56" s="546"/>
      <c r="YV56" s="546"/>
      <c r="YW56" s="546"/>
      <c r="YX56" s="546"/>
      <c r="YY56" s="546"/>
      <c r="YZ56" s="546"/>
      <c r="ZA56" s="546"/>
      <c r="ZB56" s="546"/>
      <c r="ZC56" s="546"/>
      <c r="ZD56" s="546"/>
      <c r="ZE56" s="546"/>
      <c r="ZF56" s="546"/>
      <c r="ZG56" s="546"/>
      <c r="ZH56" s="546"/>
      <c r="ZI56" s="546"/>
      <c r="ZJ56" s="546"/>
      <c r="ZK56" s="546"/>
      <c r="ZL56" s="546"/>
      <c r="ZM56" s="546"/>
      <c r="ZN56" s="546"/>
      <c r="ZO56" s="546"/>
      <c r="ZP56" s="546"/>
      <c r="ZQ56" s="546"/>
      <c r="ZR56" s="546"/>
      <c r="ZS56" s="546"/>
      <c r="ZT56" s="546"/>
      <c r="ZU56" s="546"/>
      <c r="ZV56" s="546"/>
      <c r="ZW56" s="546"/>
      <c r="ZX56" s="546"/>
      <c r="ZY56" s="546"/>
      <c r="ZZ56" s="546"/>
      <c r="AAA56" s="546"/>
      <c r="AAB56" s="546"/>
      <c r="AAC56" s="546"/>
      <c r="AAD56" s="546"/>
      <c r="AAE56" s="546"/>
      <c r="AAF56" s="546"/>
      <c r="AAG56" s="546"/>
      <c r="AAH56" s="546"/>
      <c r="AAI56" s="546"/>
      <c r="AAJ56" s="546"/>
      <c r="AAK56" s="546"/>
      <c r="AAL56" s="546"/>
      <c r="AAM56" s="546"/>
      <c r="AAN56" s="546"/>
      <c r="AAO56" s="546"/>
      <c r="AAP56" s="546"/>
      <c r="AAQ56" s="546"/>
      <c r="AAR56" s="546"/>
      <c r="AAS56" s="546"/>
      <c r="AAT56" s="546"/>
      <c r="AAU56" s="546"/>
      <c r="AAV56" s="546"/>
      <c r="AAW56" s="546"/>
      <c r="AAX56" s="546"/>
      <c r="AAY56" s="546"/>
      <c r="AAZ56" s="546"/>
      <c r="ABA56" s="546"/>
      <c r="ABB56" s="546"/>
      <c r="ABC56" s="546"/>
      <c r="ABD56" s="546"/>
      <c r="ABE56" s="546"/>
      <c r="ABF56" s="546"/>
      <c r="ABG56" s="546"/>
      <c r="ABH56" s="546"/>
      <c r="ABI56" s="546"/>
      <c r="ABJ56" s="546"/>
      <c r="ABK56" s="546"/>
      <c r="ABL56" s="546"/>
      <c r="ABM56" s="546"/>
      <c r="ABN56" s="546"/>
      <c r="ABO56" s="546"/>
      <c r="ABP56" s="546"/>
      <c r="ABQ56" s="546"/>
      <c r="ABR56" s="546"/>
      <c r="ABS56" s="546"/>
      <c r="ABT56" s="546"/>
      <c r="ABU56" s="546"/>
      <c r="ABV56" s="546"/>
      <c r="ABW56" s="546"/>
      <c r="ABX56" s="546"/>
      <c r="ABY56" s="546"/>
      <c r="ABZ56" s="546"/>
      <c r="ACA56" s="546"/>
      <c r="ACB56" s="546"/>
      <c r="ACC56" s="546"/>
      <c r="ACD56" s="546"/>
      <c r="ACE56" s="546"/>
      <c r="ACF56" s="546"/>
      <c r="ACG56" s="546"/>
      <c r="ACH56" s="546"/>
      <c r="ACI56" s="546"/>
      <c r="ACJ56" s="546"/>
      <c r="ACK56" s="546"/>
      <c r="ACL56" s="546"/>
      <c r="ACM56" s="546"/>
      <c r="ACN56" s="546"/>
      <c r="ACO56" s="546"/>
      <c r="ACP56" s="546"/>
      <c r="ACQ56" s="546"/>
      <c r="ACR56" s="546"/>
      <c r="ACS56" s="546"/>
      <c r="ACT56" s="546"/>
      <c r="ACU56" s="546"/>
      <c r="ACV56" s="546"/>
      <c r="ACW56" s="546"/>
      <c r="ACX56" s="546"/>
      <c r="ACY56" s="546"/>
      <c r="ACZ56" s="546"/>
      <c r="ADA56" s="546"/>
      <c r="ADB56" s="546"/>
      <c r="ADC56" s="546"/>
      <c r="ADD56" s="546"/>
      <c r="ADE56" s="546"/>
      <c r="ADF56" s="546"/>
      <c r="ADG56" s="546"/>
      <c r="ADH56" s="546"/>
      <c r="ADI56" s="546"/>
      <c r="ADJ56" s="546"/>
      <c r="ADK56" s="546"/>
      <c r="ADL56" s="546"/>
      <c r="ADM56" s="546"/>
      <c r="ADN56" s="546"/>
      <c r="ADO56" s="546"/>
      <c r="ADP56" s="546"/>
      <c r="ADQ56" s="546"/>
      <c r="ADR56" s="546"/>
      <c r="ADS56" s="546"/>
      <c r="ADT56" s="546"/>
      <c r="ADU56" s="546"/>
      <c r="ADV56" s="546"/>
      <c r="ADW56" s="546"/>
      <c r="ADX56" s="546"/>
      <c r="ADY56" s="546"/>
      <c r="ADZ56" s="546"/>
      <c r="AEA56" s="546"/>
      <c r="AEB56" s="546"/>
      <c r="AEC56" s="546"/>
      <c r="AED56" s="546"/>
      <c r="AEE56" s="546"/>
      <c r="AEF56" s="546"/>
      <c r="AEG56" s="546"/>
      <c r="AEH56" s="546"/>
      <c r="AEI56" s="546"/>
      <c r="AEJ56" s="546"/>
      <c r="AEK56" s="546"/>
      <c r="AEL56" s="546"/>
      <c r="AEM56" s="546"/>
      <c r="AEN56" s="546"/>
      <c r="AEO56" s="546"/>
      <c r="AEP56" s="546"/>
      <c r="AEQ56" s="546"/>
      <c r="AER56" s="546"/>
      <c r="AES56" s="546"/>
      <c r="AET56" s="546"/>
      <c r="AEU56" s="546"/>
      <c r="AEV56" s="546"/>
      <c r="AEW56" s="546"/>
      <c r="AEX56" s="546"/>
      <c r="AEY56" s="546"/>
      <c r="AEZ56" s="546"/>
      <c r="AFA56" s="546"/>
      <c r="AFB56" s="546"/>
      <c r="AFC56" s="546"/>
      <c r="AFD56" s="546"/>
      <c r="AFE56" s="546"/>
      <c r="AFF56" s="546"/>
      <c r="AFG56" s="546"/>
      <c r="AFH56" s="546"/>
      <c r="AFI56" s="546"/>
      <c r="AFJ56" s="546"/>
      <c r="AFK56" s="546"/>
      <c r="AFL56" s="546"/>
      <c r="AFM56" s="546"/>
      <c r="AFN56" s="546"/>
      <c r="AFO56" s="546"/>
      <c r="AFP56" s="546"/>
      <c r="AFQ56" s="546"/>
      <c r="AFR56" s="546"/>
      <c r="AFS56" s="546"/>
      <c r="AFT56" s="546"/>
      <c r="AFU56" s="546"/>
      <c r="AFV56" s="546"/>
      <c r="AFW56" s="546"/>
      <c r="AFX56" s="546"/>
      <c r="AFY56" s="546"/>
      <c r="AFZ56" s="546"/>
      <c r="AGA56" s="546"/>
      <c r="AGB56" s="546"/>
      <c r="AGC56" s="546"/>
      <c r="AGD56" s="546"/>
      <c r="AGE56" s="546"/>
      <c r="AGF56" s="546"/>
      <c r="AGG56" s="546"/>
      <c r="AGH56" s="546"/>
      <c r="AGI56" s="546"/>
      <c r="AGJ56" s="546"/>
      <c r="AGK56" s="546"/>
      <c r="AGL56" s="546"/>
      <c r="AGM56" s="546"/>
      <c r="AGN56" s="546"/>
      <c r="AGO56" s="546"/>
      <c r="AGP56" s="546"/>
      <c r="AGQ56" s="546"/>
      <c r="AGR56" s="546"/>
      <c r="AGS56" s="546"/>
      <c r="AGT56" s="546"/>
      <c r="AGU56" s="546"/>
      <c r="AGV56" s="546"/>
      <c r="AGW56" s="546"/>
      <c r="AGX56" s="546"/>
      <c r="AGY56" s="546"/>
      <c r="AGZ56" s="546"/>
      <c r="AHA56" s="546"/>
      <c r="AHB56" s="546"/>
      <c r="AHC56" s="546"/>
      <c r="AHD56" s="546"/>
      <c r="AHE56" s="546"/>
      <c r="AHF56" s="546"/>
      <c r="AHG56" s="546"/>
      <c r="AHH56" s="546"/>
      <c r="AHI56" s="546"/>
      <c r="AHJ56" s="546"/>
      <c r="AHK56" s="546"/>
      <c r="AHL56" s="546"/>
      <c r="AHM56" s="546"/>
      <c r="AHN56" s="546"/>
      <c r="AHO56" s="546"/>
      <c r="AHP56" s="546"/>
      <c r="AHQ56" s="546"/>
      <c r="AHR56" s="546"/>
      <c r="AHS56" s="546"/>
      <c r="AHT56" s="546"/>
      <c r="AHU56" s="546"/>
      <c r="AHV56" s="546"/>
      <c r="AHW56" s="546"/>
      <c r="AHX56" s="546"/>
      <c r="AHY56" s="546"/>
      <c r="AHZ56" s="546"/>
      <c r="AIA56" s="546"/>
      <c r="AIB56" s="546"/>
      <c r="AIC56" s="546"/>
      <c r="AID56" s="546"/>
      <c r="AIE56" s="546"/>
      <c r="AIF56" s="546"/>
      <c r="AIG56" s="546"/>
      <c r="AIH56" s="546"/>
      <c r="AII56" s="546"/>
      <c r="AIJ56" s="546"/>
      <c r="AIK56" s="546"/>
      <c r="AIL56" s="546"/>
      <c r="AIM56" s="546"/>
      <c r="AIN56" s="546"/>
      <c r="AIO56" s="546"/>
      <c r="AIP56" s="546"/>
      <c r="AIQ56" s="546"/>
      <c r="AIR56" s="546"/>
      <c r="AIS56" s="546"/>
      <c r="AIT56" s="546"/>
      <c r="AIU56" s="546"/>
      <c r="AIV56" s="546"/>
      <c r="AIW56" s="546"/>
      <c r="AIX56" s="546"/>
      <c r="AIY56" s="546"/>
      <c r="AIZ56" s="546"/>
      <c r="AJA56" s="546"/>
      <c r="AJB56" s="546"/>
      <c r="AJC56" s="546"/>
      <c r="AJD56" s="546"/>
      <c r="AJE56" s="546"/>
      <c r="AJF56" s="546"/>
      <c r="AJG56" s="546"/>
      <c r="AJH56" s="546"/>
      <c r="AJI56" s="546"/>
      <c r="AJJ56" s="546"/>
      <c r="AJK56" s="546"/>
      <c r="AJL56" s="546"/>
      <c r="AJM56" s="546"/>
      <c r="AJN56" s="546"/>
      <c r="AJO56" s="546"/>
      <c r="AJP56" s="546"/>
      <c r="AJQ56" s="546"/>
      <c r="AJR56" s="546"/>
      <c r="AJS56" s="546"/>
      <c r="AJT56" s="546"/>
      <c r="AJU56" s="546"/>
      <c r="AJV56" s="546"/>
      <c r="AJW56" s="546"/>
      <c r="AJX56" s="546"/>
      <c r="AJY56" s="546"/>
      <c r="AJZ56" s="546"/>
      <c r="AKA56" s="546"/>
      <c r="AKB56" s="546"/>
      <c r="AKC56" s="546"/>
      <c r="AKD56" s="546"/>
      <c r="AKE56" s="546"/>
      <c r="AKF56" s="546"/>
      <c r="AKG56" s="546"/>
      <c r="AKH56" s="546"/>
      <c r="AKI56" s="546"/>
      <c r="AKJ56" s="546"/>
      <c r="AKK56" s="546"/>
      <c r="AKL56" s="546"/>
      <c r="AKM56" s="546"/>
      <c r="AKN56" s="546"/>
      <c r="AKO56" s="546"/>
      <c r="AKP56" s="546"/>
      <c r="AKQ56" s="546"/>
      <c r="AKR56" s="546"/>
      <c r="AKS56" s="546"/>
      <c r="AKT56" s="546"/>
      <c r="AKU56" s="546"/>
      <c r="AKV56" s="546"/>
      <c r="AKW56" s="546"/>
      <c r="AKX56" s="546"/>
      <c r="AKY56" s="546"/>
      <c r="AKZ56" s="546"/>
      <c r="ALA56" s="546"/>
      <c r="ALB56" s="546"/>
      <c r="ALC56" s="546"/>
      <c r="ALD56" s="546"/>
      <c r="ALE56" s="546"/>
      <c r="ALF56" s="546"/>
      <c r="ALG56" s="546"/>
      <c r="ALH56" s="546"/>
      <c r="ALI56" s="546"/>
      <c r="ALJ56" s="546"/>
      <c r="ALK56" s="546"/>
      <c r="ALL56" s="546"/>
      <c r="ALM56" s="546"/>
      <c r="ALN56" s="546"/>
      <c r="ALO56" s="546"/>
      <c r="ALP56" s="546"/>
      <c r="ALQ56" s="546"/>
      <c r="ALR56" s="546"/>
      <c r="ALS56" s="546"/>
      <c r="ALT56" s="546"/>
      <c r="ALU56" s="546"/>
      <c r="ALV56" s="546"/>
      <c r="ALW56" s="546"/>
      <c r="ALX56" s="546"/>
      <c r="ALY56" s="546"/>
      <c r="ALZ56" s="546"/>
      <c r="AMA56" s="546"/>
      <c r="AMB56" s="546"/>
    </row>
    <row r="57" spans="1:1016" ht="59.25" customHeight="1">
      <c r="A57" s="525" t="s">
        <v>131</v>
      </c>
      <c r="B57" s="370" t="s">
        <v>132</v>
      </c>
      <c r="C57" s="493" t="s">
        <v>27</v>
      </c>
      <c r="D57" s="507" t="s">
        <v>133</v>
      </c>
      <c r="E57" s="493" t="s">
        <v>40</v>
      </c>
      <c r="F57" s="523">
        <v>255.2</v>
      </c>
      <c r="G57" s="497">
        <f t="shared" si="1"/>
        <v>9.6999999999999993</v>
      </c>
      <c r="H57" s="498">
        <f t="shared" si="2"/>
        <v>2475.4399999999996</v>
      </c>
      <c r="J57" s="547">
        <v>7.66</v>
      </c>
      <c r="L57" s="466">
        <f t="shared" si="0"/>
        <v>9.6999999999999993</v>
      </c>
    </row>
    <row r="58" spans="1:1016" s="458" customFormat="1" ht="59.25" customHeight="1">
      <c r="A58" s="540" t="s">
        <v>134</v>
      </c>
      <c r="B58" s="540"/>
      <c r="C58" s="541"/>
      <c r="D58" s="512" t="s">
        <v>135</v>
      </c>
      <c r="E58" s="519"/>
      <c r="F58" s="520"/>
      <c r="G58" s="499"/>
      <c r="H58" s="521" t="str">
        <f t="shared" si="2"/>
        <v/>
      </c>
      <c r="I58" s="546"/>
      <c r="J58" s="549"/>
      <c r="K58" s="546"/>
      <c r="L58" s="546">
        <f t="shared" si="0"/>
        <v>0</v>
      </c>
      <c r="M58" s="546"/>
      <c r="N58" s="546"/>
      <c r="O58" s="546"/>
      <c r="P58" s="546"/>
      <c r="Q58" s="546"/>
      <c r="R58" s="546"/>
      <c r="S58" s="546"/>
      <c r="T58" s="546"/>
      <c r="U58" s="546"/>
      <c r="V58" s="546"/>
      <c r="W58" s="546"/>
      <c r="X58" s="546"/>
      <c r="Y58" s="546"/>
      <c r="Z58" s="546"/>
      <c r="AA58" s="546"/>
      <c r="AB58" s="546"/>
      <c r="AC58" s="546"/>
      <c r="AD58" s="546"/>
      <c r="AE58" s="546"/>
      <c r="AF58" s="546"/>
      <c r="AG58" s="546"/>
      <c r="AH58" s="546"/>
      <c r="AI58" s="546"/>
      <c r="AJ58" s="546"/>
      <c r="AK58" s="546"/>
      <c r="AL58" s="546"/>
      <c r="AM58" s="546"/>
      <c r="AN58" s="546"/>
      <c r="AO58" s="546"/>
      <c r="AP58" s="546"/>
      <c r="AQ58" s="546"/>
      <c r="AR58" s="546"/>
      <c r="AS58" s="546"/>
      <c r="AT58" s="546"/>
      <c r="AU58" s="546"/>
      <c r="AV58" s="546"/>
      <c r="AW58" s="546"/>
      <c r="AX58" s="546"/>
      <c r="AY58" s="546"/>
      <c r="AZ58" s="546"/>
      <c r="BA58" s="546"/>
      <c r="BB58" s="546"/>
      <c r="BC58" s="546"/>
      <c r="BD58" s="546"/>
      <c r="BE58" s="546"/>
      <c r="BF58" s="546"/>
      <c r="BG58" s="546"/>
      <c r="BH58" s="546"/>
      <c r="BI58" s="546"/>
      <c r="BJ58" s="546"/>
      <c r="BK58" s="546"/>
      <c r="BL58" s="546"/>
      <c r="BM58" s="546"/>
      <c r="BN58" s="546"/>
      <c r="BO58" s="546"/>
      <c r="BP58" s="546"/>
      <c r="BQ58" s="546"/>
      <c r="BR58" s="546"/>
      <c r="BS58" s="546"/>
      <c r="BT58" s="546"/>
      <c r="BU58" s="546"/>
      <c r="BV58" s="546"/>
      <c r="BW58" s="546"/>
      <c r="BX58" s="546"/>
      <c r="BY58" s="546"/>
      <c r="BZ58" s="546"/>
      <c r="CA58" s="546"/>
      <c r="CB58" s="546"/>
      <c r="CC58" s="546"/>
      <c r="CD58" s="546"/>
      <c r="CE58" s="546"/>
      <c r="CF58" s="546"/>
      <c r="CG58" s="546"/>
      <c r="CH58" s="546"/>
      <c r="CI58" s="546"/>
      <c r="CJ58" s="546"/>
      <c r="CK58" s="546"/>
      <c r="CL58" s="546"/>
      <c r="CM58" s="546"/>
      <c r="CN58" s="546"/>
      <c r="CO58" s="546"/>
      <c r="CP58" s="546"/>
      <c r="CQ58" s="546"/>
      <c r="CR58" s="546"/>
      <c r="CS58" s="546"/>
      <c r="CT58" s="546"/>
      <c r="CU58" s="546"/>
      <c r="CV58" s="546"/>
      <c r="CW58" s="546"/>
      <c r="CX58" s="546"/>
      <c r="CY58" s="546"/>
      <c r="CZ58" s="546"/>
      <c r="DA58" s="546"/>
      <c r="DB58" s="546"/>
      <c r="DC58" s="546"/>
      <c r="DD58" s="546"/>
      <c r="DE58" s="546"/>
      <c r="DF58" s="546"/>
      <c r="DG58" s="546"/>
      <c r="DH58" s="546"/>
      <c r="DI58" s="546"/>
      <c r="DJ58" s="546"/>
      <c r="DK58" s="546"/>
      <c r="DL58" s="546"/>
      <c r="DM58" s="546"/>
      <c r="DN58" s="546"/>
      <c r="DO58" s="546"/>
      <c r="DP58" s="546"/>
      <c r="DQ58" s="546"/>
      <c r="DR58" s="546"/>
      <c r="DS58" s="546"/>
      <c r="DT58" s="546"/>
      <c r="DU58" s="546"/>
      <c r="DV58" s="546"/>
      <c r="DW58" s="546"/>
      <c r="DX58" s="546"/>
      <c r="DY58" s="546"/>
      <c r="DZ58" s="546"/>
      <c r="EA58" s="546"/>
      <c r="EB58" s="546"/>
      <c r="EC58" s="546"/>
      <c r="ED58" s="546"/>
      <c r="EE58" s="546"/>
      <c r="EF58" s="546"/>
      <c r="EG58" s="546"/>
      <c r="EH58" s="546"/>
      <c r="EI58" s="546"/>
      <c r="EJ58" s="546"/>
      <c r="EK58" s="546"/>
      <c r="EL58" s="546"/>
      <c r="EM58" s="546"/>
      <c r="EN58" s="546"/>
      <c r="EO58" s="546"/>
      <c r="EP58" s="546"/>
      <c r="EQ58" s="546"/>
      <c r="ER58" s="546"/>
      <c r="ES58" s="546"/>
      <c r="ET58" s="546"/>
      <c r="EU58" s="546"/>
      <c r="EV58" s="546"/>
      <c r="EW58" s="546"/>
      <c r="EX58" s="546"/>
      <c r="EY58" s="546"/>
      <c r="EZ58" s="546"/>
      <c r="FA58" s="546"/>
      <c r="FB58" s="546"/>
      <c r="FC58" s="546"/>
      <c r="FD58" s="546"/>
      <c r="FE58" s="546"/>
      <c r="FF58" s="546"/>
      <c r="FG58" s="546"/>
      <c r="FH58" s="546"/>
      <c r="FI58" s="546"/>
      <c r="FJ58" s="546"/>
      <c r="FK58" s="546"/>
      <c r="FL58" s="546"/>
      <c r="FM58" s="546"/>
      <c r="FN58" s="546"/>
      <c r="FO58" s="546"/>
      <c r="FP58" s="546"/>
      <c r="FQ58" s="546"/>
      <c r="FR58" s="546"/>
      <c r="FS58" s="546"/>
      <c r="FT58" s="546"/>
      <c r="FU58" s="546"/>
      <c r="FV58" s="546"/>
      <c r="FW58" s="546"/>
      <c r="FX58" s="546"/>
      <c r="FY58" s="546"/>
      <c r="FZ58" s="546"/>
      <c r="GA58" s="546"/>
      <c r="GB58" s="546"/>
      <c r="GC58" s="546"/>
      <c r="GD58" s="546"/>
      <c r="GE58" s="546"/>
      <c r="GF58" s="546"/>
      <c r="GG58" s="546"/>
      <c r="GH58" s="546"/>
      <c r="GI58" s="546"/>
      <c r="GJ58" s="546"/>
      <c r="GK58" s="546"/>
      <c r="GL58" s="546"/>
      <c r="GM58" s="546"/>
      <c r="GN58" s="546"/>
      <c r="GO58" s="546"/>
      <c r="GP58" s="546"/>
      <c r="GQ58" s="546"/>
      <c r="GR58" s="546"/>
      <c r="GS58" s="546"/>
      <c r="GT58" s="546"/>
      <c r="GU58" s="546"/>
      <c r="GV58" s="546"/>
      <c r="GW58" s="546"/>
      <c r="GX58" s="546"/>
      <c r="GY58" s="546"/>
      <c r="GZ58" s="546"/>
      <c r="HA58" s="546"/>
      <c r="HB58" s="546"/>
      <c r="HC58" s="546"/>
      <c r="HD58" s="546"/>
      <c r="HE58" s="546"/>
      <c r="HF58" s="546"/>
      <c r="HG58" s="546"/>
      <c r="HH58" s="546"/>
      <c r="HI58" s="546"/>
      <c r="HJ58" s="546"/>
      <c r="HK58" s="546"/>
      <c r="HL58" s="546"/>
      <c r="HM58" s="546"/>
      <c r="HN58" s="546"/>
      <c r="HO58" s="546"/>
      <c r="HP58" s="546"/>
      <c r="HQ58" s="546"/>
      <c r="HR58" s="546"/>
      <c r="HS58" s="546"/>
      <c r="HT58" s="546"/>
      <c r="HU58" s="546"/>
      <c r="HV58" s="546"/>
      <c r="HW58" s="546"/>
      <c r="HX58" s="546"/>
      <c r="HY58" s="546"/>
      <c r="HZ58" s="546"/>
      <c r="IA58" s="546"/>
      <c r="IB58" s="546"/>
      <c r="IC58" s="546"/>
      <c r="ID58" s="546"/>
      <c r="IE58" s="546"/>
      <c r="IF58" s="546"/>
      <c r="IG58" s="546"/>
      <c r="IH58" s="546"/>
      <c r="II58" s="546"/>
      <c r="IJ58" s="546"/>
      <c r="IK58" s="546"/>
      <c r="IL58" s="546"/>
      <c r="IM58" s="546"/>
      <c r="IN58" s="546"/>
      <c r="IO58" s="546"/>
      <c r="IP58" s="546"/>
      <c r="IQ58" s="546"/>
      <c r="IR58" s="546"/>
      <c r="IS58" s="546"/>
      <c r="IT58" s="546"/>
      <c r="IU58" s="546"/>
      <c r="IV58" s="546"/>
      <c r="IW58" s="546"/>
      <c r="IX58" s="546"/>
      <c r="IY58" s="546"/>
      <c r="IZ58" s="546"/>
      <c r="JA58" s="546"/>
      <c r="JB58" s="546"/>
      <c r="JC58" s="546"/>
      <c r="JD58" s="546"/>
      <c r="JE58" s="546"/>
      <c r="JF58" s="546"/>
      <c r="JG58" s="546"/>
      <c r="JH58" s="546"/>
      <c r="JI58" s="546"/>
      <c r="JJ58" s="546"/>
      <c r="JK58" s="546"/>
      <c r="JL58" s="546"/>
      <c r="JM58" s="546"/>
      <c r="JN58" s="546"/>
      <c r="JO58" s="546"/>
      <c r="JP58" s="546"/>
      <c r="JQ58" s="546"/>
      <c r="JR58" s="546"/>
      <c r="JS58" s="546"/>
      <c r="JT58" s="546"/>
      <c r="JU58" s="546"/>
      <c r="JV58" s="546"/>
      <c r="JW58" s="546"/>
      <c r="JX58" s="546"/>
      <c r="JY58" s="546"/>
      <c r="JZ58" s="546"/>
      <c r="KA58" s="546"/>
      <c r="KB58" s="546"/>
      <c r="KC58" s="546"/>
      <c r="KD58" s="546"/>
      <c r="KE58" s="546"/>
      <c r="KF58" s="546"/>
      <c r="KG58" s="546"/>
      <c r="KH58" s="546"/>
      <c r="KI58" s="546"/>
      <c r="KJ58" s="546"/>
      <c r="KK58" s="546"/>
      <c r="KL58" s="546"/>
      <c r="KM58" s="546"/>
      <c r="KN58" s="546"/>
      <c r="KO58" s="546"/>
      <c r="KP58" s="546"/>
      <c r="KQ58" s="546"/>
      <c r="KR58" s="546"/>
      <c r="KS58" s="546"/>
      <c r="KT58" s="546"/>
      <c r="KU58" s="546"/>
      <c r="KV58" s="546"/>
      <c r="KW58" s="546"/>
      <c r="KX58" s="546"/>
      <c r="KY58" s="546"/>
      <c r="KZ58" s="546"/>
      <c r="LA58" s="546"/>
      <c r="LB58" s="546"/>
      <c r="LC58" s="546"/>
      <c r="LD58" s="546"/>
      <c r="LE58" s="546"/>
      <c r="LF58" s="546"/>
      <c r="LG58" s="546"/>
      <c r="LH58" s="546"/>
      <c r="LI58" s="546"/>
      <c r="LJ58" s="546"/>
      <c r="LK58" s="546"/>
      <c r="LL58" s="546"/>
      <c r="LM58" s="546"/>
      <c r="LN58" s="546"/>
      <c r="LO58" s="546"/>
      <c r="LP58" s="546"/>
      <c r="LQ58" s="546"/>
      <c r="LR58" s="546"/>
      <c r="LS58" s="546"/>
      <c r="LT58" s="546"/>
      <c r="LU58" s="546"/>
      <c r="LV58" s="546"/>
      <c r="LW58" s="546"/>
      <c r="LX58" s="546"/>
      <c r="LY58" s="546"/>
      <c r="LZ58" s="546"/>
      <c r="MA58" s="546"/>
      <c r="MB58" s="546"/>
      <c r="MC58" s="546"/>
      <c r="MD58" s="546"/>
      <c r="ME58" s="546"/>
      <c r="MF58" s="546"/>
      <c r="MG58" s="546"/>
      <c r="MH58" s="546"/>
      <c r="MI58" s="546"/>
      <c r="MJ58" s="546"/>
      <c r="MK58" s="546"/>
      <c r="ML58" s="546"/>
      <c r="MM58" s="546"/>
      <c r="MN58" s="546"/>
      <c r="MO58" s="546"/>
      <c r="MP58" s="546"/>
      <c r="MQ58" s="546"/>
      <c r="MR58" s="546"/>
      <c r="MS58" s="546"/>
      <c r="MT58" s="546"/>
      <c r="MU58" s="546"/>
      <c r="MV58" s="546"/>
      <c r="MW58" s="546"/>
      <c r="MX58" s="546"/>
      <c r="MY58" s="546"/>
      <c r="MZ58" s="546"/>
      <c r="NA58" s="546"/>
      <c r="NB58" s="546"/>
      <c r="NC58" s="546"/>
      <c r="ND58" s="546"/>
      <c r="NE58" s="546"/>
      <c r="NF58" s="546"/>
      <c r="NG58" s="546"/>
      <c r="NH58" s="546"/>
      <c r="NI58" s="546"/>
      <c r="NJ58" s="546"/>
      <c r="NK58" s="546"/>
      <c r="NL58" s="546"/>
      <c r="NM58" s="546"/>
      <c r="NN58" s="546"/>
      <c r="NO58" s="546"/>
      <c r="NP58" s="546"/>
      <c r="NQ58" s="546"/>
      <c r="NR58" s="546"/>
      <c r="NS58" s="546"/>
      <c r="NT58" s="546"/>
      <c r="NU58" s="546"/>
      <c r="NV58" s="546"/>
      <c r="NW58" s="546"/>
      <c r="NX58" s="546"/>
      <c r="NY58" s="546"/>
      <c r="NZ58" s="546"/>
      <c r="OA58" s="546"/>
      <c r="OB58" s="546"/>
      <c r="OC58" s="546"/>
      <c r="OD58" s="546"/>
      <c r="OE58" s="546"/>
      <c r="OF58" s="546"/>
      <c r="OG58" s="546"/>
      <c r="OH58" s="546"/>
      <c r="OI58" s="546"/>
      <c r="OJ58" s="546"/>
      <c r="OK58" s="546"/>
      <c r="OL58" s="546"/>
      <c r="OM58" s="546"/>
      <c r="ON58" s="546"/>
      <c r="OO58" s="546"/>
      <c r="OP58" s="546"/>
      <c r="OQ58" s="546"/>
      <c r="OR58" s="546"/>
      <c r="OS58" s="546"/>
      <c r="OT58" s="546"/>
      <c r="OU58" s="546"/>
      <c r="OV58" s="546"/>
      <c r="OW58" s="546"/>
      <c r="OX58" s="546"/>
      <c r="OY58" s="546"/>
      <c r="OZ58" s="546"/>
      <c r="PA58" s="546"/>
      <c r="PB58" s="546"/>
      <c r="PC58" s="546"/>
      <c r="PD58" s="546"/>
      <c r="PE58" s="546"/>
      <c r="PF58" s="546"/>
      <c r="PG58" s="546"/>
      <c r="PH58" s="546"/>
      <c r="PI58" s="546"/>
      <c r="PJ58" s="546"/>
      <c r="PK58" s="546"/>
      <c r="PL58" s="546"/>
      <c r="PM58" s="546"/>
      <c r="PN58" s="546"/>
      <c r="PO58" s="546"/>
      <c r="PP58" s="546"/>
      <c r="PQ58" s="546"/>
      <c r="PR58" s="546"/>
      <c r="PS58" s="546"/>
      <c r="PT58" s="546"/>
      <c r="PU58" s="546"/>
      <c r="PV58" s="546"/>
      <c r="PW58" s="546"/>
      <c r="PX58" s="546"/>
      <c r="PY58" s="546"/>
      <c r="PZ58" s="546"/>
      <c r="QA58" s="546"/>
      <c r="QB58" s="546"/>
      <c r="QC58" s="546"/>
      <c r="QD58" s="546"/>
      <c r="QE58" s="546"/>
      <c r="QF58" s="546"/>
      <c r="QG58" s="546"/>
      <c r="QH58" s="546"/>
      <c r="QI58" s="546"/>
      <c r="QJ58" s="546"/>
      <c r="QK58" s="546"/>
      <c r="QL58" s="546"/>
      <c r="QM58" s="546"/>
      <c r="QN58" s="546"/>
      <c r="QO58" s="546"/>
      <c r="QP58" s="546"/>
      <c r="QQ58" s="546"/>
      <c r="QR58" s="546"/>
      <c r="QS58" s="546"/>
      <c r="QT58" s="546"/>
      <c r="QU58" s="546"/>
      <c r="QV58" s="546"/>
      <c r="QW58" s="546"/>
      <c r="QX58" s="546"/>
      <c r="QY58" s="546"/>
      <c r="QZ58" s="546"/>
      <c r="RA58" s="546"/>
      <c r="RB58" s="546"/>
      <c r="RC58" s="546"/>
      <c r="RD58" s="546"/>
      <c r="RE58" s="546"/>
      <c r="RF58" s="546"/>
      <c r="RG58" s="546"/>
      <c r="RH58" s="546"/>
      <c r="RI58" s="546"/>
      <c r="RJ58" s="546"/>
      <c r="RK58" s="546"/>
      <c r="RL58" s="546"/>
      <c r="RM58" s="546"/>
      <c r="RN58" s="546"/>
      <c r="RO58" s="546"/>
      <c r="RP58" s="546"/>
      <c r="RQ58" s="546"/>
      <c r="RR58" s="546"/>
      <c r="RS58" s="546"/>
      <c r="RT58" s="546"/>
      <c r="RU58" s="546"/>
      <c r="RV58" s="546"/>
      <c r="RW58" s="546"/>
      <c r="RX58" s="546"/>
      <c r="RY58" s="546"/>
      <c r="RZ58" s="546"/>
      <c r="SA58" s="546"/>
      <c r="SB58" s="546"/>
      <c r="SC58" s="546"/>
      <c r="SD58" s="546"/>
      <c r="SE58" s="546"/>
      <c r="SF58" s="546"/>
      <c r="SG58" s="546"/>
      <c r="SH58" s="546"/>
      <c r="SI58" s="546"/>
      <c r="SJ58" s="546"/>
      <c r="SK58" s="546"/>
      <c r="SL58" s="546"/>
      <c r="SM58" s="546"/>
      <c r="SN58" s="546"/>
      <c r="SO58" s="546"/>
      <c r="SP58" s="546"/>
      <c r="SQ58" s="546"/>
      <c r="SR58" s="546"/>
      <c r="SS58" s="546"/>
      <c r="ST58" s="546"/>
      <c r="SU58" s="546"/>
      <c r="SV58" s="546"/>
      <c r="SW58" s="546"/>
      <c r="SX58" s="546"/>
      <c r="SY58" s="546"/>
      <c r="SZ58" s="546"/>
      <c r="TA58" s="546"/>
      <c r="TB58" s="546"/>
      <c r="TC58" s="546"/>
      <c r="TD58" s="546"/>
      <c r="TE58" s="546"/>
      <c r="TF58" s="546"/>
      <c r="TG58" s="546"/>
      <c r="TH58" s="546"/>
      <c r="TI58" s="546"/>
      <c r="TJ58" s="546"/>
      <c r="TK58" s="546"/>
      <c r="TL58" s="546"/>
      <c r="TM58" s="546"/>
      <c r="TN58" s="546"/>
      <c r="TO58" s="546"/>
      <c r="TP58" s="546"/>
      <c r="TQ58" s="546"/>
      <c r="TR58" s="546"/>
      <c r="TS58" s="546"/>
      <c r="TT58" s="546"/>
      <c r="TU58" s="546"/>
      <c r="TV58" s="546"/>
      <c r="TW58" s="546"/>
      <c r="TX58" s="546"/>
      <c r="TY58" s="546"/>
      <c r="TZ58" s="546"/>
      <c r="UA58" s="546"/>
      <c r="UB58" s="546"/>
      <c r="UC58" s="546"/>
      <c r="UD58" s="546"/>
      <c r="UE58" s="546"/>
      <c r="UF58" s="546"/>
      <c r="UG58" s="546"/>
      <c r="UH58" s="546"/>
      <c r="UI58" s="546"/>
      <c r="UJ58" s="546"/>
      <c r="UK58" s="546"/>
      <c r="UL58" s="546"/>
      <c r="UM58" s="546"/>
      <c r="UN58" s="546"/>
      <c r="UO58" s="546"/>
      <c r="UP58" s="546"/>
      <c r="UQ58" s="546"/>
      <c r="UR58" s="546"/>
      <c r="US58" s="546"/>
      <c r="UT58" s="546"/>
      <c r="UU58" s="546"/>
      <c r="UV58" s="546"/>
      <c r="UW58" s="546"/>
      <c r="UX58" s="546"/>
      <c r="UY58" s="546"/>
      <c r="UZ58" s="546"/>
      <c r="VA58" s="546"/>
      <c r="VB58" s="546"/>
      <c r="VC58" s="546"/>
      <c r="VD58" s="546"/>
      <c r="VE58" s="546"/>
      <c r="VF58" s="546"/>
      <c r="VG58" s="546"/>
      <c r="VH58" s="546"/>
      <c r="VI58" s="546"/>
      <c r="VJ58" s="546"/>
      <c r="VK58" s="546"/>
      <c r="VL58" s="546"/>
      <c r="VM58" s="546"/>
      <c r="VN58" s="546"/>
      <c r="VO58" s="546"/>
      <c r="VP58" s="546"/>
      <c r="VQ58" s="546"/>
      <c r="VR58" s="546"/>
      <c r="VS58" s="546"/>
      <c r="VT58" s="546"/>
      <c r="VU58" s="546"/>
      <c r="VV58" s="546"/>
      <c r="VW58" s="546"/>
      <c r="VX58" s="546"/>
      <c r="VY58" s="546"/>
      <c r="VZ58" s="546"/>
      <c r="WA58" s="546"/>
      <c r="WB58" s="546"/>
      <c r="WC58" s="546"/>
      <c r="WD58" s="546"/>
      <c r="WE58" s="546"/>
      <c r="WF58" s="546"/>
      <c r="WG58" s="546"/>
      <c r="WH58" s="546"/>
      <c r="WI58" s="546"/>
      <c r="WJ58" s="546"/>
      <c r="WK58" s="546"/>
      <c r="WL58" s="546"/>
      <c r="WM58" s="546"/>
      <c r="WN58" s="546"/>
      <c r="WO58" s="546"/>
      <c r="WP58" s="546"/>
      <c r="WQ58" s="546"/>
      <c r="WR58" s="546"/>
      <c r="WS58" s="546"/>
      <c r="WT58" s="546"/>
      <c r="WU58" s="546"/>
      <c r="WV58" s="546"/>
      <c r="WW58" s="546"/>
      <c r="WX58" s="546"/>
      <c r="WY58" s="546"/>
      <c r="WZ58" s="546"/>
      <c r="XA58" s="546"/>
      <c r="XB58" s="546"/>
      <c r="XC58" s="546"/>
      <c r="XD58" s="546"/>
      <c r="XE58" s="546"/>
      <c r="XF58" s="546"/>
      <c r="XG58" s="546"/>
      <c r="XH58" s="546"/>
      <c r="XI58" s="546"/>
      <c r="XJ58" s="546"/>
      <c r="XK58" s="546"/>
      <c r="XL58" s="546"/>
      <c r="XM58" s="546"/>
      <c r="XN58" s="546"/>
      <c r="XO58" s="546"/>
      <c r="XP58" s="546"/>
      <c r="XQ58" s="546"/>
      <c r="XR58" s="546"/>
      <c r="XS58" s="546"/>
      <c r="XT58" s="546"/>
      <c r="XU58" s="546"/>
      <c r="XV58" s="546"/>
      <c r="XW58" s="546"/>
      <c r="XX58" s="546"/>
      <c r="XY58" s="546"/>
      <c r="XZ58" s="546"/>
      <c r="YA58" s="546"/>
      <c r="YB58" s="546"/>
      <c r="YC58" s="546"/>
      <c r="YD58" s="546"/>
      <c r="YE58" s="546"/>
      <c r="YF58" s="546"/>
      <c r="YG58" s="546"/>
      <c r="YH58" s="546"/>
      <c r="YI58" s="546"/>
      <c r="YJ58" s="546"/>
      <c r="YK58" s="546"/>
      <c r="YL58" s="546"/>
      <c r="YM58" s="546"/>
      <c r="YN58" s="546"/>
      <c r="YO58" s="546"/>
      <c r="YP58" s="546"/>
      <c r="YQ58" s="546"/>
      <c r="YR58" s="546"/>
      <c r="YS58" s="546"/>
      <c r="YT58" s="546"/>
      <c r="YU58" s="546"/>
      <c r="YV58" s="546"/>
      <c r="YW58" s="546"/>
      <c r="YX58" s="546"/>
      <c r="YY58" s="546"/>
      <c r="YZ58" s="546"/>
      <c r="ZA58" s="546"/>
      <c r="ZB58" s="546"/>
      <c r="ZC58" s="546"/>
      <c r="ZD58" s="546"/>
      <c r="ZE58" s="546"/>
      <c r="ZF58" s="546"/>
      <c r="ZG58" s="546"/>
      <c r="ZH58" s="546"/>
      <c r="ZI58" s="546"/>
      <c r="ZJ58" s="546"/>
      <c r="ZK58" s="546"/>
      <c r="ZL58" s="546"/>
      <c r="ZM58" s="546"/>
      <c r="ZN58" s="546"/>
      <c r="ZO58" s="546"/>
      <c r="ZP58" s="546"/>
      <c r="ZQ58" s="546"/>
      <c r="ZR58" s="546"/>
      <c r="ZS58" s="546"/>
      <c r="ZT58" s="546"/>
      <c r="ZU58" s="546"/>
      <c r="ZV58" s="546"/>
      <c r="ZW58" s="546"/>
      <c r="ZX58" s="546"/>
      <c r="ZY58" s="546"/>
      <c r="ZZ58" s="546"/>
      <c r="AAA58" s="546"/>
      <c r="AAB58" s="546"/>
      <c r="AAC58" s="546"/>
      <c r="AAD58" s="546"/>
      <c r="AAE58" s="546"/>
      <c r="AAF58" s="546"/>
      <c r="AAG58" s="546"/>
      <c r="AAH58" s="546"/>
      <c r="AAI58" s="546"/>
      <c r="AAJ58" s="546"/>
      <c r="AAK58" s="546"/>
      <c r="AAL58" s="546"/>
      <c r="AAM58" s="546"/>
      <c r="AAN58" s="546"/>
      <c r="AAO58" s="546"/>
      <c r="AAP58" s="546"/>
      <c r="AAQ58" s="546"/>
      <c r="AAR58" s="546"/>
      <c r="AAS58" s="546"/>
      <c r="AAT58" s="546"/>
      <c r="AAU58" s="546"/>
      <c r="AAV58" s="546"/>
      <c r="AAW58" s="546"/>
      <c r="AAX58" s="546"/>
      <c r="AAY58" s="546"/>
      <c r="AAZ58" s="546"/>
      <c r="ABA58" s="546"/>
      <c r="ABB58" s="546"/>
      <c r="ABC58" s="546"/>
      <c r="ABD58" s="546"/>
      <c r="ABE58" s="546"/>
      <c r="ABF58" s="546"/>
      <c r="ABG58" s="546"/>
      <c r="ABH58" s="546"/>
      <c r="ABI58" s="546"/>
      <c r="ABJ58" s="546"/>
      <c r="ABK58" s="546"/>
      <c r="ABL58" s="546"/>
      <c r="ABM58" s="546"/>
      <c r="ABN58" s="546"/>
      <c r="ABO58" s="546"/>
      <c r="ABP58" s="546"/>
      <c r="ABQ58" s="546"/>
      <c r="ABR58" s="546"/>
      <c r="ABS58" s="546"/>
      <c r="ABT58" s="546"/>
      <c r="ABU58" s="546"/>
      <c r="ABV58" s="546"/>
      <c r="ABW58" s="546"/>
      <c r="ABX58" s="546"/>
      <c r="ABY58" s="546"/>
      <c r="ABZ58" s="546"/>
      <c r="ACA58" s="546"/>
      <c r="ACB58" s="546"/>
      <c r="ACC58" s="546"/>
      <c r="ACD58" s="546"/>
      <c r="ACE58" s="546"/>
      <c r="ACF58" s="546"/>
      <c r="ACG58" s="546"/>
      <c r="ACH58" s="546"/>
      <c r="ACI58" s="546"/>
      <c r="ACJ58" s="546"/>
      <c r="ACK58" s="546"/>
      <c r="ACL58" s="546"/>
      <c r="ACM58" s="546"/>
      <c r="ACN58" s="546"/>
      <c r="ACO58" s="546"/>
      <c r="ACP58" s="546"/>
      <c r="ACQ58" s="546"/>
      <c r="ACR58" s="546"/>
      <c r="ACS58" s="546"/>
      <c r="ACT58" s="546"/>
      <c r="ACU58" s="546"/>
      <c r="ACV58" s="546"/>
      <c r="ACW58" s="546"/>
      <c r="ACX58" s="546"/>
      <c r="ACY58" s="546"/>
      <c r="ACZ58" s="546"/>
      <c r="ADA58" s="546"/>
      <c r="ADB58" s="546"/>
      <c r="ADC58" s="546"/>
      <c r="ADD58" s="546"/>
      <c r="ADE58" s="546"/>
      <c r="ADF58" s="546"/>
      <c r="ADG58" s="546"/>
      <c r="ADH58" s="546"/>
      <c r="ADI58" s="546"/>
      <c r="ADJ58" s="546"/>
      <c r="ADK58" s="546"/>
      <c r="ADL58" s="546"/>
      <c r="ADM58" s="546"/>
      <c r="ADN58" s="546"/>
      <c r="ADO58" s="546"/>
      <c r="ADP58" s="546"/>
      <c r="ADQ58" s="546"/>
      <c r="ADR58" s="546"/>
      <c r="ADS58" s="546"/>
      <c r="ADT58" s="546"/>
      <c r="ADU58" s="546"/>
      <c r="ADV58" s="546"/>
      <c r="ADW58" s="546"/>
      <c r="ADX58" s="546"/>
      <c r="ADY58" s="546"/>
      <c r="ADZ58" s="546"/>
      <c r="AEA58" s="546"/>
      <c r="AEB58" s="546"/>
      <c r="AEC58" s="546"/>
      <c r="AED58" s="546"/>
      <c r="AEE58" s="546"/>
      <c r="AEF58" s="546"/>
      <c r="AEG58" s="546"/>
      <c r="AEH58" s="546"/>
      <c r="AEI58" s="546"/>
      <c r="AEJ58" s="546"/>
      <c r="AEK58" s="546"/>
      <c r="AEL58" s="546"/>
      <c r="AEM58" s="546"/>
      <c r="AEN58" s="546"/>
      <c r="AEO58" s="546"/>
      <c r="AEP58" s="546"/>
      <c r="AEQ58" s="546"/>
      <c r="AER58" s="546"/>
      <c r="AES58" s="546"/>
      <c r="AET58" s="546"/>
      <c r="AEU58" s="546"/>
      <c r="AEV58" s="546"/>
      <c r="AEW58" s="546"/>
      <c r="AEX58" s="546"/>
      <c r="AEY58" s="546"/>
      <c r="AEZ58" s="546"/>
      <c r="AFA58" s="546"/>
      <c r="AFB58" s="546"/>
      <c r="AFC58" s="546"/>
      <c r="AFD58" s="546"/>
      <c r="AFE58" s="546"/>
      <c r="AFF58" s="546"/>
      <c r="AFG58" s="546"/>
      <c r="AFH58" s="546"/>
      <c r="AFI58" s="546"/>
      <c r="AFJ58" s="546"/>
      <c r="AFK58" s="546"/>
      <c r="AFL58" s="546"/>
      <c r="AFM58" s="546"/>
      <c r="AFN58" s="546"/>
      <c r="AFO58" s="546"/>
      <c r="AFP58" s="546"/>
      <c r="AFQ58" s="546"/>
      <c r="AFR58" s="546"/>
      <c r="AFS58" s="546"/>
      <c r="AFT58" s="546"/>
      <c r="AFU58" s="546"/>
      <c r="AFV58" s="546"/>
      <c r="AFW58" s="546"/>
      <c r="AFX58" s="546"/>
      <c r="AFY58" s="546"/>
      <c r="AFZ58" s="546"/>
      <c r="AGA58" s="546"/>
      <c r="AGB58" s="546"/>
      <c r="AGC58" s="546"/>
      <c r="AGD58" s="546"/>
      <c r="AGE58" s="546"/>
      <c r="AGF58" s="546"/>
      <c r="AGG58" s="546"/>
      <c r="AGH58" s="546"/>
      <c r="AGI58" s="546"/>
      <c r="AGJ58" s="546"/>
      <c r="AGK58" s="546"/>
      <c r="AGL58" s="546"/>
      <c r="AGM58" s="546"/>
      <c r="AGN58" s="546"/>
      <c r="AGO58" s="546"/>
      <c r="AGP58" s="546"/>
      <c r="AGQ58" s="546"/>
      <c r="AGR58" s="546"/>
      <c r="AGS58" s="546"/>
      <c r="AGT58" s="546"/>
      <c r="AGU58" s="546"/>
      <c r="AGV58" s="546"/>
      <c r="AGW58" s="546"/>
      <c r="AGX58" s="546"/>
      <c r="AGY58" s="546"/>
      <c r="AGZ58" s="546"/>
      <c r="AHA58" s="546"/>
      <c r="AHB58" s="546"/>
      <c r="AHC58" s="546"/>
      <c r="AHD58" s="546"/>
      <c r="AHE58" s="546"/>
      <c r="AHF58" s="546"/>
      <c r="AHG58" s="546"/>
      <c r="AHH58" s="546"/>
      <c r="AHI58" s="546"/>
      <c r="AHJ58" s="546"/>
      <c r="AHK58" s="546"/>
      <c r="AHL58" s="546"/>
      <c r="AHM58" s="546"/>
      <c r="AHN58" s="546"/>
      <c r="AHO58" s="546"/>
      <c r="AHP58" s="546"/>
      <c r="AHQ58" s="546"/>
      <c r="AHR58" s="546"/>
      <c r="AHS58" s="546"/>
      <c r="AHT58" s="546"/>
      <c r="AHU58" s="546"/>
      <c r="AHV58" s="546"/>
      <c r="AHW58" s="546"/>
      <c r="AHX58" s="546"/>
      <c r="AHY58" s="546"/>
      <c r="AHZ58" s="546"/>
      <c r="AIA58" s="546"/>
      <c r="AIB58" s="546"/>
      <c r="AIC58" s="546"/>
      <c r="AID58" s="546"/>
      <c r="AIE58" s="546"/>
      <c r="AIF58" s="546"/>
      <c r="AIG58" s="546"/>
      <c r="AIH58" s="546"/>
      <c r="AII58" s="546"/>
      <c r="AIJ58" s="546"/>
      <c r="AIK58" s="546"/>
      <c r="AIL58" s="546"/>
      <c r="AIM58" s="546"/>
      <c r="AIN58" s="546"/>
      <c r="AIO58" s="546"/>
      <c r="AIP58" s="546"/>
      <c r="AIQ58" s="546"/>
      <c r="AIR58" s="546"/>
      <c r="AIS58" s="546"/>
      <c r="AIT58" s="546"/>
      <c r="AIU58" s="546"/>
      <c r="AIV58" s="546"/>
      <c r="AIW58" s="546"/>
      <c r="AIX58" s="546"/>
      <c r="AIY58" s="546"/>
      <c r="AIZ58" s="546"/>
      <c r="AJA58" s="546"/>
      <c r="AJB58" s="546"/>
      <c r="AJC58" s="546"/>
      <c r="AJD58" s="546"/>
      <c r="AJE58" s="546"/>
      <c r="AJF58" s="546"/>
      <c r="AJG58" s="546"/>
      <c r="AJH58" s="546"/>
      <c r="AJI58" s="546"/>
      <c r="AJJ58" s="546"/>
      <c r="AJK58" s="546"/>
      <c r="AJL58" s="546"/>
      <c r="AJM58" s="546"/>
      <c r="AJN58" s="546"/>
      <c r="AJO58" s="546"/>
      <c r="AJP58" s="546"/>
      <c r="AJQ58" s="546"/>
      <c r="AJR58" s="546"/>
      <c r="AJS58" s="546"/>
      <c r="AJT58" s="546"/>
      <c r="AJU58" s="546"/>
      <c r="AJV58" s="546"/>
      <c r="AJW58" s="546"/>
      <c r="AJX58" s="546"/>
      <c r="AJY58" s="546"/>
      <c r="AJZ58" s="546"/>
      <c r="AKA58" s="546"/>
      <c r="AKB58" s="546"/>
      <c r="AKC58" s="546"/>
      <c r="AKD58" s="546"/>
      <c r="AKE58" s="546"/>
      <c r="AKF58" s="546"/>
      <c r="AKG58" s="546"/>
      <c r="AKH58" s="546"/>
      <c r="AKI58" s="546"/>
      <c r="AKJ58" s="546"/>
      <c r="AKK58" s="546"/>
      <c r="AKL58" s="546"/>
      <c r="AKM58" s="546"/>
      <c r="AKN58" s="546"/>
      <c r="AKO58" s="546"/>
      <c r="AKP58" s="546"/>
      <c r="AKQ58" s="546"/>
      <c r="AKR58" s="546"/>
      <c r="AKS58" s="546"/>
      <c r="AKT58" s="546"/>
      <c r="AKU58" s="546"/>
      <c r="AKV58" s="546"/>
      <c r="AKW58" s="546"/>
      <c r="AKX58" s="546"/>
      <c r="AKY58" s="546"/>
      <c r="AKZ58" s="546"/>
      <c r="ALA58" s="546"/>
      <c r="ALB58" s="546"/>
      <c r="ALC58" s="546"/>
      <c r="ALD58" s="546"/>
      <c r="ALE58" s="546"/>
      <c r="ALF58" s="546"/>
      <c r="ALG58" s="546"/>
      <c r="ALH58" s="546"/>
      <c r="ALI58" s="546"/>
      <c r="ALJ58" s="546"/>
      <c r="ALK58" s="546"/>
      <c r="ALL58" s="546"/>
      <c r="ALM58" s="546"/>
      <c r="ALN58" s="546"/>
      <c r="ALO58" s="546"/>
      <c r="ALP58" s="546"/>
      <c r="ALQ58" s="546"/>
      <c r="ALR58" s="546"/>
      <c r="ALS58" s="546"/>
      <c r="ALT58" s="546"/>
      <c r="ALU58" s="546"/>
      <c r="ALV58" s="546"/>
      <c r="ALW58" s="546"/>
      <c r="ALX58" s="546"/>
      <c r="ALY58" s="546"/>
      <c r="ALZ58" s="546"/>
      <c r="AMA58" s="546"/>
      <c r="AMB58" s="546"/>
    </row>
    <row r="59" spans="1:1016" ht="81" customHeight="1">
      <c r="A59" s="525" t="s">
        <v>136</v>
      </c>
      <c r="B59" s="370" t="s">
        <v>137</v>
      </c>
      <c r="C59" s="493" t="s">
        <v>27</v>
      </c>
      <c r="D59" s="526" t="s">
        <v>138</v>
      </c>
      <c r="E59" s="493" t="s">
        <v>86</v>
      </c>
      <c r="F59" s="523">
        <v>1651.28</v>
      </c>
      <c r="G59" s="497">
        <f t="shared" si="1"/>
        <v>66.27</v>
      </c>
      <c r="H59" s="498">
        <f t="shared" si="2"/>
        <v>109430.3256</v>
      </c>
      <c r="J59" s="547">
        <v>52.34</v>
      </c>
      <c r="L59" s="466">
        <f t="shared" si="0"/>
        <v>66.27</v>
      </c>
    </row>
    <row r="60" spans="1:1016" s="458" customFormat="1" ht="35.1" customHeight="1">
      <c r="A60" s="509">
        <v>7</v>
      </c>
      <c r="B60" s="516"/>
      <c r="C60" s="518"/>
      <c r="D60" s="512" t="s">
        <v>139</v>
      </c>
      <c r="E60" s="519"/>
      <c r="F60" s="520"/>
      <c r="G60" s="499"/>
      <c r="H60" s="521" t="str">
        <f t="shared" si="2"/>
        <v/>
      </c>
      <c r="I60" s="546"/>
      <c r="J60" s="549"/>
      <c r="K60" s="546"/>
      <c r="L60" s="546">
        <f t="shared" si="0"/>
        <v>0</v>
      </c>
      <c r="M60" s="546"/>
      <c r="N60" s="546"/>
      <c r="O60" s="546"/>
      <c r="P60" s="546"/>
      <c r="Q60" s="546"/>
      <c r="R60" s="546"/>
      <c r="S60" s="546"/>
      <c r="T60" s="546"/>
      <c r="U60" s="546"/>
      <c r="V60" s="546"/>
      <c r="W60" s="546"/>
      <c r="X60" s="546"/>
      <c r="Y60" s="546"/>
      <c r="Z60" s="546"/>
      <c r="AA60" s="546"/>
      <c r="AB60" s="546"/>
      <c r="AC60" s="546"/>
      <c r="AD60" s="546"/>
      <c r="AE60" s="546"/>
      <c r="AF60" s="546"/>
      <c r="AG60" s="546"/>
      <c r="AH60" s="546"/>
      <c r="AI60" s="546"/>
      <c r="AJ60" s="546"/>
      <c r="AK60" s="546"/>
      <c r="AL60" s="546"/>
      <c r="AM60" s="546"/>
      <c r="AN60" s="546"/>
      <c r="AO60" s="546"/>
      <c r="AP60" s="546"/>
      <c r="AQ60" s="546"/>
      <c r="AR60" s="546"/>
      <c r="AS60" s="546"/>
      <c r="AT60" s="546"/>
      <c r="AU60" s="546"/>
      <c r="AV60" s="546"/>
      <c r="AW60" s="546"/>
      <c r="AX60" s="546"/>
      <c r="AY60" s="546"/>
      <c r="AZ60" s="546"/>
      <c r="BA60" s="546"/>
      <c r="BB60" s="546"/>
      <c r="BC60" s="546"/>
      <c r="BD60" s="546"/>
      <c r="BE60" s="546"/>
      <c r="BF60" s="546"/>
      <c r="BG60" s="546"/>
      <c r="BH60" s="546"/>
      <c r="BI60" s="546"/>
      <c r="BJ60" s="546"/>
      <c r="BK60" s="546"/>
      <c r="BL60" s="546"/>
      <c r="BM60" s="546"/>
      <c r="BN60" s="546"/>
      <c r="BO60" s="546"/>
      <c r="BP60" s="546"/>
      <c r="BQ60" s="546"/>
      <c r="BR60" s="546"/>
      <c r="BS60" s="546"/>
      <c r="BT60" s="546"/>
      <c r="BU60" s="546"/>
      <c r="BV60" s="546"/>
      <c r="BW60" s="546"/>
      <c r="BX60" s="546"/>
      <c r="BY60" s="546"/>
      <c r="BZ60" s="546"/>
      <c r="CA60" s="546"/>
      <c r="CB60" s="546"/>
      <c r="CC60" s="546"/>
      <c r="CD60" s="546"/>
      <c r="CE60" s="546"/>
      <c r="CF60" s="546"/>
      <c r="CG60" s="546"/>
      <c r="CH60" s="546"/>
      <c r="CI60" s="546"/>
      <c r="CJ60" s="546"/>
      <c r="CK60" s="546"/>
      <c r="CL60" s="546"/>
      <c r="CM60" s="546"/>
      <c r="CN60" s="546"/>
      <c r="CO60" s="546"/>
      <c r="CP60" s="546"/>
      <c r="CQ60" s="546"/>
      <c r="CR60" s="546"/>
      <c r="CS60" s="546"/>
      <c r="CT60" s="546"/>
      <c r="CU60" s="546"/>
      <c r="CV60" s="546"/>
      <c r="CW60" s="546"/>
      <c r="CX60" s="546"/>
      <c r="CY60" s="546"/>
      <c r="CZ60" s="546"/>
      <c r="DA60" s="546"/>
      <c r="DB60" s="546"/>
      <c r="DC60" s="546"/>
      <c r="DD60" s="546"/>
      <c r="DE60" s="546"/>
      <c r="DF60" s="546"/>
      <c r="DG60" s="546"/>
      <c r="DH60" s="546"/>
      <c r="DI60" s="546"/>
      <c r="DJ60" s="546"/>
      <c r="DK60" s="546"/>
      <c r="DL60" s="546"/>
      <c r="DM60" s="546"/>
      <c r="DN60" s="546"/>
      <c r="DO60" s="546"/>
      <c r="DP60" s="546"/>
      <c r="DQ60" s="546"/>
      <c r="DR60" s="546"/>
      <c r="DS60" s="546"/>
      <c r="DT60" s="546"/>
      <c r="DU60" s="546"/>
      <c r="DV60" s="546"/>
      <c r="DW60" s="546"/>
      <c r="DX60" s="546"/>
      <c r="DY60" s="546"/>
      <c r="DZ60" s="546"/>
      <c r="EA60" s="546"/>
      <c r="EB60" s="546"/>
      <c r="EC60" s="546"/>
      <c r="ED60" s="546"/>
      <c r="EE60" s="546"/>
      <c r="EF60" s="546"/>
      <c r="EG60" s="546"/>
      <c r="EH60" s="546"/>
      <c r="EI60" s="546"/>
      <c r="EJ60" s="546"/>
      <c r="EK60" s="546"/>
      <c r="EL60" s="546"/>
      <c r="EM60" s="546"/>
      <c r="EN60" s="546"/>
      <c r="EO60" s="546"/>
      <c r="EP60" s="546"/>
      <c r="EQ60" s="546"/>
      <c r="ER60" s="546"/>
      <c r="ES60" s="546"/>
      <c r="ET60" s="546"/>
      <c r="EU60" s="546"/>
      <c r="EV60" s="546"/>
      <c r="EW60" s="546"/>
      <c r="EX60" s="546"/>
      <c r="EY60" s="546"/>
      <c r="EZ60" s="546"/>
      <c r="FA60" s="546"/>
      <c r="FB60" s="546"/>
      <c r="FC60" s="546"/>
      <c r="FD60" s="546"/>
      <c r="FE60" s="546"/>
      <c r="FF60" s="546"/>
      <c r="FG60" s="546"/>
      <c r="FH60" s="546"/>
      <c r="FI60" s="546"/>
      <c r="FJ60" s="546"/>
      <c r="FK60" s="546"/>
      <c r="FL60" s="546"/>
      <c r="FM60" s="546"/>
      <c r="FN60" s="546"/>
      <c r="FO60" s="546"/>
      <c r="FP60" s="546"/>
      <c r="FQ60" s="546"/>
      <c r="FR60" s="546"/>
      <c r="FS60" s="546"/>
      <c r="FT60" s="546"/>
      <c r="FU60" s="546"/>
      <c r="FV60" s="546"/>
      <c r="FW60" s="546"/>
      <c r="FX60" s="546"/>
      <c r="FY60" s="546"/>
      <c r="FZ60" s="546"/>
      <c r="GA60" s="546"/>
      <c r="GB60" s="546"/>
      <c r="GC60" s="546"/>
      <c r="GD60" s="546"/>
      <c r="GE60" s="546"/>
      <c r="GF60" s="546"/>
      <c r="GG60" s="546"/>
      <c r="GH60" s="546"/>
      <c r="GI60" s="546"/>
      <c r="GJ60" s="546"/>
      <c r="GK60" s="546"/>
      <c r="GL60" s="546"/>
      <c r="GM60" s="546"/>
      <c r="GN60" s="546"/>
      <c r="GO60" s="546"/>
      <c r="GP60" s="546"/>
      <c r="GQ60" s="546"/>
      <c r="GR60" s="546"/>
      <c r="GS60" s="546"/>
      <c r="GT60" s="546"/>
      <c r="GU60" s="546"/>
      <c r="GV60" s="546"/>
      <c r="GW60" s="546"/>
      <c r="GX60" s="546"/>
      <c r="GY60" s="546"/>
      <c r="GZ60" s="546"/>
      <c r="HA60" s="546"/>
      <c r="HB60" s="546"/>
      <c r="HC60" s="546"/>
      <c r="HD60" s="546"/>
      <c r="HE60" s="546"/>
      <c r="HF60" s="546"/>
      <c r="HG60" s="546"/>
      <c r="HH60" s="546"/>
      <c r="HI60" s="546"/>
      <c r="HJ60" s="546"/>
      <c r="HK60" s="546"/>
      <c r="HL60" s="546"/>
      <c r="HM60" s="546"/>
      <c r="HN60" s="546"/>
      <c r="HO60" s="546"/>
      <c r="HP60" s="546"/>
      <c r="HQ60" s="546"/>
      <c r="HR60" s="546"/>
      <c r="HS60" s="546"/>
      <c r="HT60" s="546"/>
      <c r="HU60" s="546"/>
      <c r="HV60" s="546"/>
      <c r="HW60" s="546"/>
      <c r="HX60" s="546"/>
      <c r="HY60" s="546"/>
      <c r="HZ60" s="546"/>
      <c r="IA60" s="546"/>
      <c r="IB60" s="546"/>
      <c r="IC60" s="546"/>
      <c r="ID60" s="546"/>
      <c r="IE60" s="546"/>
      <c r="IF60" s="546"/>
      <c r="IG60" s="546"/>
      <c r="IH60" s="546"/>
      <c r="II60" s="546"/>
      <c r="IJ60" s="546"/>
      <c r="IK60" s="546"/>
      <c r="IL60" s="546"/>
      <c r="IM60" s="546"/>
      <c r="IN60" s="546"/>
      <c r="IO60" s="546"/>
      <c r="IP60" s="546"/>
      <c r="IQ60" s="546"/>
      <c r="IR60" s="546"/>
      <c r="IS60" s="546"/>
      <c r="IT60" s="546"/>
      <c r="IU60" s="546"/>
      <c r="IV60" s="546"/>
      <c r="IW60" s="546"/>
      <c r="IX60" s="546"/>
      <c r="IY60" s="546"/>
      <c r="IZ60" s="546"/>
      <c r="JA60" s="546"/>
      <c r="JB60" s="546"/>
      <c r="JC60" s="546"/>
      <c r="JD60" s="546"/>
      <c r="JE60" s="546"/>
      <c r="JF60" s="546"/>
      <c r="JG60" s="546"/>
      <c r="JH60" s="546"/>
      <c r="JI60" s="546"/>
      <c r="JJ60" s="546"/>
      <c r="JK60" s="546"/>
      <c r="JL60" s="546"/>
      <c r="JM60" s="546"/>
      <c r="JN60" s="546"/>
      <c r="JO60" s="546"/>
      <c r="JP60" s="546"/>
      <c r="JQ60" s="546"/>
      <c r="JR60" s="546"/>
      <c r="JS60" s="546"/>
      <c r="JT60" s="546"/>
      <c r="JU60" s="546"/>
      <c r="JV60" s="546"/>
      <c r="JW60" s="546"/>
      <c r="JX60" s="546"/>
      <c r="JY60" s="546"/>
      <c r="JZ60" s="546"/>
      <c r="KA60" s="546"/>
      <c r="KB60" s="546"/>
      <c r="KC60" s="546"/>
      <c r="KD60" s="546"/>
      <c r="KE60" s="546"/>
      <c r="KF60" s="546"/>
      <c r="KG60" s="546"/>
      <c r="KH60" s="546"/>
      <c r="KI60" s="546"/>
      <c r="KJ60" s="546"/>
      <c r="KK60" s="546"/>
      <c r="KL60" s="546"/>
      <c r="KM60" s="546"/>
      <c r="KN60" s="546"/>
      <c r="KO60" s="546"/>
      <c r="KP60" s="546"/>
      <c r="KQ60" s="546"/>
      <c r="KR60" s="546"/>
      <c r="KS60" s="546"/>
      <c r="KT60" s="546"/>
      <c r="KU60" s="546"/>
      <c r="KV60" s="546"/>
      <c r="KW60" s="546"/>
      <c r="KX60" s="546"/>
      <c r="KY60" s="546"/>
      <c r="KZ60" s="546"/>
      <c r="LA60" s="546"/>
      <c r="LB60" s="546"/>
      <c r="LC60" s="546"/>
      <c r="LD60" s="546"/>
      <c r="LE60" s="546"/>
      <c r="LF60" s="546"/>
      <c r="LG60" s="546"/>
      <c r="LH60" s="546"/>
      <c r="LI60" s="546"/>
      <c r="LJ60" s="546"/>
      <c r="LK60" s="546"/>
      <c r="LL60" s="546"/>
      <c r="LM60" s="546"/>
      <c r="LN60" s="546"/>
      <c r="LO60" s="546"/>
      <c r="LP60" s="546"/>
      <c r="LQ60" s="546"/>
      <c r="LR60" s="546"/>
      <c r="LS60" s="546"/>
      <c r="LT60" s="546"/>
      <c r="LU60" s="546"/>
      <c r="LV60" s="546"/>
      <c r="LW60" s="546"/>
      <c r="LX60" s="546"/>
      <c r="LY60" s="546"/>
      <c r="LZ60" s="546"/>
      <c r="MA60" s="546"/>
      <c r="MB60" s="546"/>
      <c r="MC60" s="546"/>
      <c r="MD60" s="546"/>
      <c r="ME60" s="546"/>
      <c r="MF60" s="546"/>
      <c r="MG60" s="546"/>
      <c r="MH60" s="546"/>
      <c r="MI60" s="546"/>
      <c r="MJ60" s="546"/>
      <c r="MK60" s="546"/>
      <c r="ML60" s="546"/>
      <c r="MM60" s="546"/>
      <c r="MN60" s="546"/>
      <c r="MO60" s="546"/>
      <c r="MP60" s="546"/>
      <c r="MQ60" s="546"/>
      <c r="MR60" s="546"/>
      <c r="MS60" s="546"/>
      <c r="MT60" s="546"/>
      <c r="MU60" s="546"/>
      <c r="MV60" s="546"/>
      <c r="MW60" s="546"/>
      <c r="MX60" s="546"/>
      <c r="MY60" s="546"/>
      <c r="MZ60" s="546"/>
      <c r="NA60" s="546"/>
      <c r="NB60" s="546"/>
      <c r="NC60" s="546"/>
      <c r="ND60" s="546"/>
      <c r="NE60" s="546"/>
      <c r="NF60" s="546"/>
      <c r="NG60" s="546"/>
      <c r="NH60" s="546"/>
      <c r="NI60" s="546"/>
      <c r="NJ60" s="546"/>
      <c r="NK60" s="546"/>
      <c r="NL60" s="546"/>
      <c r="NM60" s="546"/>
      <c r="NN60" s="546"/>
      <c r="NO60" s="546"/>
      <c r="NP60" s="546"/>
      <c r="NQ60" s="546"/>
      <c r="NR60" s="546"/>
      <c r="NS60" s="546"/>
      <c r="NT60" s="546"/>
      <c r="NU60" s="546"/>
      <c r="NV60" s="546"/>
      <c r="NW60" s="546"/>
      <c r="NX60" s="546"/>
      <c r="NY60" s="546"/>
      <c r="NZ60" s="546"/>
      <c r="OA60" s="546"/>
      <c r="OB60" s="546"/>
      <c r="OC60" s="546"/>
      <c r="OD60" s="546"/>
      <c r="OE60" s="546"/>
      <c r="OF60" s="546"/>
      <c r="OG60" s="546"/>
      <c r="OH60" s="546"/>
      <c r="OI60" s="546"/>
      <c r="OJ60" s="546"/>
      <c r="OK60" s="546"/>
      <c r="OL60" s="546"/>
      <c r="OM60" s="546"/>
      <c r="ON60" s="546"/>
      <c r="OO60" s="546"/>
      <c r="OP60" s="546"/>
      <c r="OQ60" s="546"/>
      <c r="OR60" s="546"/>
      <c r="OS60" s="546"/>
      <c r="OT60" s="546"/>
      <c r="OU60" s="546"/>
      <c r="OV60" s="546"/>
      <c r="OW60" s="546"/>
      <c r="OX60" s="546"/>
      <c r="OY60" s="546"/>
      <c r="OZ60" s="546"/>
      <c r="PA60" s="546"/>
      <c r="PB60" s="546"/>
      <c r="PC60" s="546"/>
      <c r="PD60" s="546"/>
      <c r="PE60" s="546"/>
      <c r="PF60" s="546"/>
      <c r="PG60" s="546"/>
      <c r="PH60" s="546"/>
      <c r="PI60" s="546"/>
      <c r="PJ60" s="546"/>
      <c r="PK60" s="546"/>
      <c r="PL60" s="546"/>
      <c r="PM60" s="546"/>
      <c r="PN60" s="546"/>
      <c r="PO60" s="546"/>
      <c r="PP60" s="546"/>
      <c r="PQ60" s="546"/>
      <c r="PR60" s="546"/>
      <c r="PS60" s="546"/>
      <c r="PT60" s="546"/>
      <c r="PU60" s="546"/>
      <c r="PV60" s="546"/>
      <c r="PW60" s="546"/>
      <c r="PX60" s="546"/>
      <c r="PY60" s="546"/>
      <c r="PZ60" s="546"/>
      <c r="QA60" s="546"/>
      <c r="QB60" s="546"/>
      <c r="QC60" s="546"/>
      <c r="QD60" s="546"/>
      <c r="QE60" s="546"/>
      <c r="QF60" s="546"/>
      <c r="QG60" s="546"/>
      <c r="QH60" s="546"/>
      <c r="QI60" s="546"/>
      <c r="QJ60" s="546"/>
      <c r="QK60" s="546"/>
      <c r="QL60" s="546"/>
      <c r="QM60" s="546"/>
      <c r="QN60" s="546"/>
      <c r="QO60" s="546"/>
      <c r="QP60" s="546"/>
      <c r="QQ60" s="546"/>
      <c r="QR60" s="546"/>
      <c r="QS60" s="546"/>
      <c r="QT60" s="546"/>
      <c r="QU60" s="546"/>
      <c r="QV60" s="546"/>
      <c r="QW60" s="546"/>
      <c r="QX60" s="546"/>
      <c r="QY60" s="546"/>
      <c r="QZ60" s="546"/>
      <c r="RA60" s="546"/>
      <c r="RB60" s="546"/>
      <c r="RC60" s="546"/>
      <c r="RD60" s="546"/>
      <c r="RE60" s="546"/>
      <c r="RF60" s="546"/>
      <c r="RG60" s="546"/>
      <c r="RH60" s="546"/>
      <c r="RI60" s="546"/>
      <c r="RJ60" s="546"/>
      <c r="RK60" s="546"/>
      <c r="RL60" s="546"/>
      <c r="RM60" s="546"/>
      <c r="RN60" s="546"/>
      <c r="RO60" s="546"/>
      <c r="RP60" s="546"/>
      <c r="RQ60" s="546"/>
      <c r="RR60" s="546"/>
      <c r="RS60" s="546"/>
      <c r="RT60" s="546"/>
      <c r="RU60" s="546"/>
      <c r="RV60" s="546"/>
      <c r="RW60" s="546"/>
      <c r="RX60" s="546"/>
      <c r="RY60" s="546"/>
      <c r="RZ60" s="546"/>
      <c r="SA60" s="546"/>
      <c r="SB60" s="546"/>
      <c r="SC60" s="546"/>
      <c r="SD60" s="546"/>
      <c r="SE60" s="546"/>
      <c r="SF60" s="546"/>
      <c r="SG60" s="546"/>
      <c r="SH60" s="546"/>
      <c r="SI60" s="546"/>
      <c r="SJ60" s="546"/>
      <c r="SK60" s="546"/>
      <c r="SL60" s="546"/>
      <c r="SM60" s="546"/>
      <c r="SN60" s="546"/>
      <c r="SO60" s="546"/>
      <c r="SP60" s="546"/>
      <c r="SQ60" s="546"/>
      <c r="SR60" s="546"/>
      <c r="SS60" s="546"/>
      <c r="ST60" s="546"/>
      <c r="SU60" s="546"/>
      <c r="SV60" s="546"/>
      <c r="SW60" s="546"/>
      <c r="SX60" s="546"/>
      <c r="SY60" s="546"/>
      <c r="SZ60" s="546"/>
      <c r="TA60" s="546"/>
      <c r="TB60" s="546"/>
      <c r="TC60" s="546"/>
      <c r="TD60" s="546"/>
      <c r="TE60" s="546"/>
      <c r="TF60" s="546"/>
      <c r="TG60" s="546"/>
      <c r="TH60" s="546"/>
      <c r="TI60" s="546"/>
      <c r="TJ60" s="546"/>
      <c r="TK60" s="546"/>
      <c r="TL60" s="546"/>
      <c r="TM60" s="546"/>
      <c r="TN60" s="546"/>
      <c r="TO60" s="546"/>
      <c r="TP60" s="546"/>
      <c r="TQ60" s="546"/>
      <c r="TR60" s="546"/>
      <c r="TS60" s="546"/>
      <c r="TT60" s="546"/>
      <c r="TU60" s="546"/>
      <c r="TV60" s="546"/>
      <c r="TW60" s="546"/>
      <c r="TX60" s="546"/>
      <c r="TY60" s="546"/>
      <c r="TZ60" s="546"/>
      <c r="UA60" s="546"/>
      <c r="UB60" s="546"/>
      <c r="UC60" s="546"/>
      <c r="UD60" s="546"/>
      <c r="UE60" s="546"/>
      <c r="UF60" s="546"/>
      <c r="UG60" s="546"/>
      <c r="UH60" s="546"/>
      <c r="UI60" s="546"/>
      <c r="UJ60" s="546"/>
      <c r="UK60" s="546"/>
      <c r="UL60" s="546"/>
      <c r="UM60" s="546"/>
      <c r="UN60" s="546"/>
      <c r="UO60" s="546"/>
      <c r="UP60" s="546"/>
      <c r="UQ60" s="546"/>
      <c r="UR60" s="546"/>
      <c r="US60" s="546"/>
      <c r="UT60" s="546"/>
      <c r="UU60" s="546"/>
      <c r="UV60" s="546"/>
      <c r="UW60" s="546"/>
      <c r="UX60" s="546"/>
      <c r="UY60" s="546"/>
      <c r="UZ60" s="546"/>
      <c r="VA60" s="546"/>
      <c r="VB60" s="546"/>
      <c r="VC60" s="546"/>
      <c r="VD60" s="546"/>
      <c r="VE60" s="546"/>
      <c r="VF60" s="546"/>
      <c r="VG60" s="546"/>
      <c r="VH60" s="546"/>
      <c r="VI60" s="546"/>
      <c r="VJ60" s="546"/>
      <c r="VK60" s="546"/>
      <c r="VL60" s="546"/>
      <c r="VM60" s="546"/>
      <c r="VN60" s="546"/>
      <c r="VO60" s="546"/>
      <c r="VP60" s="546"/>
      <c r="VQ60" s="546"/>
      <c r="VR60" s="546"/>
      <c r="VS60" s="546"/>
      <c r="VT60" s="546"/>
      <c r="VU60" s="546"/>
      <c r="VV60" s="546"/>
      <c r="VW60" s="546"/>
      <c r="VX60" s="546"/>
      <c r="VY60" s="546"/>
      <c r="VZ60" s="546"/>
      <c r="WA60" s="546"/>
      <c r="WB60" s="546"/>
      <c r="WC60" s="546"/>
      <c r="WD60" s="546"/>
      <c r="WE60" s="546"/>
      <c r="WF60" s="546"/>
      <c r="WG60" s="546"/>
      <c r="WH60" s="546"/>
      <c r="WI60" s="546"/>
      <c r="WJ60" s="546"/>
      <c r="WK60" s="546"/>
      <c r="WL60" s="546"/>
      <c r="WM60" s="546"/>
      <c r="WN60" s="546"/>
      <c r="WO60" s="546"/>
      <c r="WP60" s="546"/>
      <c r="WQ60" s="546"/>
      <c r="WR60" s="546"/>
      <c r="WS60" s="546"/>
      <c r="WT60" s="546"/>
      <c r="WU60" s="546"/>
      <c r="WV60" s="546"/>
      <c r="WW60" s="546"/>
      <c r="WX60" s="546"/>
      <c r="WY60" s="546"/>
      <c r="WZ60" s="546"/>
      <c r="XA60" s="546"/>
      <c r="XB60" s="546"/>
      <c r="XC60" s="546"/>
      <c r="XD60" s="546"/>
      <c r="XE60" s="546"/>
      <c r="XF60" s="546"/>
      <c r="XG60" s="546"/>
      <c r="XH60" s="546"/>
      <c r="XI60" s="546"/>
      <c r="XJ60" s="546"/>
      <c r="XK60" s="546"/>
      <c r="XL60" s="546"/>
      <c r="XM60" s="546"/>
      <c r="XN60" s="546"/>
      <c r="XO60" s="546"/>
      <c r="XP60" s="546"/>
      <c r="XQ60" s="546"/>
      <c r="XR60" s="546"/>
      <c r="XS60" s="546"/>
      <c r="XT60" s="546"/>
      <c r="XU60" s="546"/>
      <c r="XV60" s="546"/>
      <c r="XW60" s="546"/>
      <c r="XX60" s="546"/>
      <c r="XY60" s="546"/>
      <c r="XZ60" s="546"/>
      <c r="YA60" s="546"/>
      <c r="YB60" s="546"/>
      <c r="YC60" s="546"/>
      <c r="YD60" s="546"/>
      <c r="YE60" s="546"/>
      <c r="YF60" s="546"/>
      <c r="YG60" s="546"/>
      <c r="YH60" s="546"/>
      <c r="YI60" s="546"/>
      <c r="YJ60" s="546"/>
      <c r="YK60" s="546"/>
      <c r="YL60" s="546"/>
      <c r="YM60" s="546"/>
      <c r="YN60" s="546"/>
      <c r="YO60" s="546"/>
      <c r="YP60" s="546"/>
      <c r="YQ60" s="546"/>
      <c r="YR60" s="546"/>
      <c r="YS60" s="546"/>
      <c r="YT60" s="546"/>
      <c r="YU60" s="546"/>
      <c r="YV60" s="546"/>
      <c r="YW60" s="546"/>
      <c r="YX60" s="546"/>
      <c r="YY60" s="546"/>
      <c r="YZ60" s="546"/>
      <c r="ZA60" s="546"/>
      <c r="ZB60" s="546"/>
      <c r="ZC60" s="546"/>
      <c r="ZD60" s="546"/>
      <c r="ZE60" s="546"/>
      <c r="ZF60" s="546"/>
      <c r="ZG60" s="546"/>
      <c r="ZH60" s="546"/>
      <c r="ZI60" s="546"/>
      <c r="ZJ60" s="546"/>
      <c r="ZK60" s="546"/>
      <c r="ZL60" s="546"/>
      <c r="ZM60" s="546"/>
      <c r="ZN60" s="546"/>
      <c r="ZO60" s="546"/>
      <c r="ZP60" s="546"/>
      <c r="ZQ60" s="546"/>
      <c r="ZR60" s="546"/>
      <c r="ZS60" s="546"/>
      <c r="ZT60" s="546"/>
      <c r="ZU60" s="546"/>
      <c r="ZV60" s="546"/>
      <c r="ZW60" s="546"/>
      <c r="ZX60" s="546"/>
      <c r="ZY60" s="546"/>
      <c r="ZZ60" s="546"/>
      <c r="AAA60" s="546"/>
      <c r="AAB60" s="546"/>
      <c r="AAC60" s="546"/>
      <c r="AAD60" s="546"/>
      <c r="AAE60" s="546"/>
      <c r="AAF60" s="546"/>
      <c r="AAG60" s="546"/>
      <c r="AAH60" s="546"/>
      <c r="AAI60" s="546"/>
      <c r="AAJ60" s="546"/>
      <c r="AAK60" s="546"/>
      <c r="AAL60" s="546"/>
      <c r="AAM60" s="546"/>
      <c r="AAN60" s="546"/>
      <c r="AAO60" s="546"/>
      <c r="AAP60" s="546"/>
      <c r="AAQ60" s="546"/>
      <c r="AAR60" s="546"/>
      <c r="AAS60" s="546"/>
      <c r="AAT60" s="546"/>
      <c r="AAU60" s="546"/>
      <c r="AAV60" s="546"/>
      <c r="AAW60" s="546"/>
      <c r="AAX60" s="546"/>
      <c r="AAY60" s="546"/>
      <c r="AAZ60" s="546"/>
      <c r="ABA60" s="546"/>
      <c r="ABB60" s="546"/>
      <c r="ABC60" s="546"/>
      <c r="ABD60" s="546"/>
      <c r="ABE60" s="546"/>
      <c r="ABF60" s="546"/>
      <c r="ABG60" s="546"/>
      <c r="ABH60" s="546"/>
      <c r="ABI60" s="546"/>
      <c r="ABJ60" s="546"/>
      <c r="ABK60" s="546"/>
      <c r="ABL60" s="546"/>
      <c r="ABM60" s="546"/>
      <c r="ABN60" s="546"/>
      <c r="ABO60" s="546"/>
      <c r="ABP60" s="546"/>
      <c r="ABQ60" s="546"/>
      <c r="ABR60" s="546"/>
      <c r="ABS60" s="546"/>
      <c r="ABT60" s="546"/>
      <c r="ABU60" s="546"/>
      <c r="ABV60" s="546"/>
      <c r="ABW60" s="546"/>
      <c r="ABX60" s="546"/>
      <c r="ABY60" s="546"/>
      <c r="ABZ60" s="546"/>
      <c r="ACA60" s="546"/>
      <c r="ACB60" s="546"/>
      <c r="ACC60" s="546"/>
      <c r="ACD60" s="546"/>
      <c r="ACE60" s="546"/>
      <c r="ACF60" s="546"/>
      <c r="ACG60" s="546"/>
      <c r="ACH60" s="546"/>
      <c r="ACI60" s="546"/>
      <c r="ACJ60" s="546"/>
      <c r="ACK60" s="546"/>
      <c r="ACL60" s="546"/>
      <c r="ACM60" s="546"/>
      <c r="ACN60" s="546"/>
      <c r="ACO60" s="546"/>
      <c r="ACP60" s="546"/>
      <c r="ACQ60" s="546"/>
      <c r="ACR60" s="546"/>
      <c r="ACS60" s="546"/>
      <c r="ACT60" s="546"/>
      <c r="ACU60" s="546"/>
      <c r="ACV60" s="546"/>
      <c r="ACW60" s="546"/>
      <c r="ACX60" s="546"/>
      <c r="ACY60" s="546"/>
      <c r="ACZ60" s="546"/>
      <c r="ADA60" s="546"/>
      <c r="ADB60" s="546"/>
      <c r="ADC60" s="546"/>
      <c r="ADD60" s="546"/>
      <c r="ADE60" s="546"/>
      <c r="ADF60" s="546"/>
      <c r="ADG60" s="546"/>
      <c r="ADH60" s="546"/>
      <c r="ADI60" s="546"/>
      <c r="ADJ60" s="546"/>
      <c r="ADK60" s="546"/>
      <c r="ADL60" s="546"/>
      <c r="ADM60" s="546"/>
      <c r="ADN60" s="546"/>
      <c r="ADO60" s="546"/>
      <c r="ADP60" s="546"/>
      <c r="ADQ60" s="546"/>
      <c r="ADR60" s="546"/>
      <c r="ADS60" s="546"/>
      <c r="ADT60" s="546"/>
      <c r="ADU60" s="546"/>
      <c r="ADV60" s="546"/>
      <c r="ADW60" s="546"/>
      <c r="ADX60" s="546"/>
      <c r="ADY60" s="546"/>
      <c r="ADZ60" s="546"/>
      <c r="AEA60" s="546"/>
      <c r="AEB60" s="546"/>
      <c r="AEC60" s="546"/>
      <c r="AED60" s="546"/>
      <c r="AEE60" s="546"/>
      <c r="AEF60" s="546"/>
      <c r="AEG60" s="546"/>
      <c r="AEH60" s="546"/>
      <c r="AEI60" s="546"/>
      <c r="AEJ60" s="546"/>
      <c r="AEK60" s="546"/>
      <c r="AEL60" s="546"/>
      <c r="AEM60" s="546"/>
      <c r="AEN60" s="546"/>
      <c r="AEO60" s="546"/>
      <c r="AEP60" s="546"/>
      <c r="AEQ60" s="546"/>
      <c r="AER60" s="546"/>
      <c r="AES60" s="546"/>
      <c r="AET60" s="546"/>
      <c r="AEU60" s="546"/>
      <c r="AEV60" s="546"/>
      <c r="AEW60" s="546"/>
      <c r="AEX60" s="546"/>
      <c r="AEY60" s="546"/>
      <c r="AEZ60" s="546"/>
      <c r="AFA60" s="546"/>
      <c r="AFB60" s="546"/>
      <c r="AFC60" s="546"/>
      <c r="AFD60" s="546"/>
      <c r="AFE60" s="546"/>
      <c r="AFF60" s="546"/>
      <c r="AFG60" s="546"/>
      <c r="AFH60" s="546"/>
      <c r="AFI60" s="546"/>
      <c r="AFJ60" s="546"/>
      <c r="AFK60" s="546"/>
      <c r="AFL60" s="546"/>
      <c r="AFM60" s="546"/>
      <c r="AFN60" s="546"/>
      <c r="AFO60" s="546"/>
      <c r="AFP60" s="546"/>
      <c r="AFQ60" s="546"/>
      <c r="AFR60" s="546"/>
      <c r="AFS60" s="546"/>
      <c r="AFT60" s="546"/>
      <c r="AFU60" s="546"/>
      <c r="AFV60" s="546"/>
      <c r="AFW60" s="546"/>
      <c r="AFX60" s="546"/>
      <c r="AFY60" s="546"/>
      <c r="AFZ60" s="546"/>
      <c r="AGA60" s="546"/>
      <c r="AGB60" s="546"/>
      <c r="AGC60" s="546"/>
      <c r="AGD60" s="546"/>
      <c r="AGE60" s="546"/>
      <c r="AGF60" s="546"/>
      <c r="AGG60" s="546"/>
      <c r="AGH60" s="546"/>
      <c r="AGI60" s="546"/>
      <c r="AGJ60" s="546"/>
      <c r="AGK60" s="546"/>
      <c r="AGL60" s="546"/>
      <c r="AGM60" s="546"/>
      <c r="AGN60" s="546"/>
      <c r="AGO60" s="546"/>
      <c r="AGP60" s="546"/>
      <c r="AGQ60" s="546"/>
      <c r="AGR60" s="546"/>
      <c r="AGS60" s="546"/>
      <c r="AGT60" s="546"/>
      <c r="AGU60" s="546"/>
      <c r="AGV60" s="546"/>
      <c r="AGW60" s="546"/>
      <c r="AGX60" s="546"/>
      <c r="AGY60" s="546"/>
      <c r="AGZ60" s="546"/>
      <c r="AHA60" s="546"/>
      <c r="AHB60" s="546"/>
      <c r="AHC60" s="546"/>
      <c r="AHD60" s="546"/>
      <c r="AHE60" s="546"/>
      <c r="AHF60" s="546"/>
      <c r="AHG60" s="546"/>
      <c r="AHH60" s="546"/>
      <c r="AHI60" s="546"/>
      <c r="AHJ60" s="546"/>
      <c r="AHK60" s="546"/>
      <c r="AHL60" s="546"/>
      <c r="AHM60" s="546"/>
      <c r="AHN60" s="546"/>
      <c r="AHO60" s="546"/>
      <c r="AHP60" s="546"/>
      <c r="AHQ60" s="546"/>
      <c r="AHR60" s="546"/>
      <c r="AHS60" s="546"/>
      <c r="AHT60" s="546"/>
      <c r="AHU60" s="546"/>
      <c r="AHV60" s="546"/>
      <c r="AHW60" s="546"/>
      <c r="AHX60" s="546"/>
      <c r="AHY60" s="546"/>
      <c r="AHZ60" s="546"/>
      <c r="AIA60" s="546"/>
      <c r="AIB60" s="546"/>
      <c r="AIC60" s="546"/>
      <c r="AID60" s="546"/>
      <c r="AIE60" s="546"/>
      <c r="AIF60" s="546"/>
      <c r="AIG60" s="546"/>
      <c r="AIH60" s="546"/>
      <c r="AII60" s="546"/>
      <c r="AIJ60" s="546"/>
      <c r="AIK60" s="546"/>
      <c r="AIL60" s="546"/>
      <c r="AIM60" s="546"/>
      <c r="AIN60" s="546"/>
      <c r="AIO60" s="546"/>
      <c r="AIP60" s="546"/>
      <c r="AIQ60" s="546"/>
      <c r="AIR60" s="546"/>
      <c r="AIS60" s="546"/>
      <c r="AIT60" s="546"/>
      <c r="AIU60" s="546"/>
      <c r="AIV60" s="546"/>
      <c r="AIW60" s="546"/>
      <c r="AIX60" s="546"/>
      <c r="AIY60" s="546"/>
      <c r="AIZ60" s="546"/>
      <c r="AJA60" s="546"/>
      <c r="AJB60" s="546"/>
      <c r="AJC60" s="546"/>
      <c r="AJD60" s="546"/>
      <c r="AJE60" s="546"/>
      <c r="AJF60" s="546"/>
      <c r="AJG60" s="546"/>
      <c r="AJH60" s="546"/>
      <c r="AJI60" s="546"/>
      <c r="AJJ60" s="546"/>
      <c r="AJK60" s="546"/>
      <c r="AJL60" s="546"/>
      <c r="AJM60" s="546"/>
      <c r="AJN60" s="546"/>
      <c r="AJO60" s="546"/>
      <c r="AJP60" s="546"/>
      <c r="AJQ60" s="546"/>
      <c r="AJR60" s="546"/>
      <c r="AJS60" s="546"/>
      <c r="AJT60" s="546"/>
      <c r="AJU60" s="546"/>
      <c r="AJV60" s="546"/>
      <c r="AJW60" s="546"/>
      <c r="AJX60" s="546"/>
      <c r="AJY60" s="546"/>
      <c r="AJZ60" s="546"/>
      <c r="AKA60" s="546"/>
      <c r="AKB60" s="546"/>
      <c r="AKC60" s="546"/>
      <c r="AKD60" s="546"/>
      <c r="AKE60" s="546"/>
      <c r="AKF60" s="546"/>
      <c r="AKG60" s="546"/>
      <c r="AKH60" s="546"/>
      <c r="AKI60" s="546"/>
      <c r="AKJ60" s="546"/>
      <c r="AKK60" s="546"/>
      <c r="AKL60" s="546"/>
      <c r="AKM60" s="546"/>
      <c r="AKN60" s="546"/>
      <c r="AKO60" s="546"/>
      <c r="AKP60" s="546"/>
      <c r="AKQ60" s="546"/>
      <c r="AKR60" s="546"/>
      <c r="AKS60" s="546"/>
      <c r="AKT60" s="546"/>
      <c r="AKU60" s="546"/>
      <c r="AKV60" s="546"/>
      <c r="AKW60" s="546"/>
      <c r="AKX60" s="546"/>
      <c r="AKY60" s="546"/>
      <c r="AKZ60" s="546"/>
      <c r="ALA60" s="546"/>
      <c r="ALB60" s="546"/>
      <c r="ALC60" s="546"/>
      <c r="ALD60" s="546"/>
      <c r="ALE60" s="546"/>
      <c r="ALF60" s="546"/>
      <c r="ALG60" s="546"/>
      <c r="ALH60" s="546"/>
      <c r="ALI60" s="546"/>
      <c r="ALJ60" s="546"/>
      <c r="ALK60" s="546"/>
      <c r="ALL60" s="546"/>
      <c r="ALM60" s="546"/>
      <c r="ALN60" s="546"/>
      <c r="ALO60" s="546"/>
      <c r="ALP60" s="546"/>
      <c r="ALQ60" s="546"/>
      <c r="ALR60" s="546"/>
      <c r="ALS60" s="546"/>
      <c r="ALT60" s="546"/>
      <c r="ALU60" s="546"/>
      <c r="ALV60" s="546"/>
      <c r="ALW60" s="546"/>
      <c r="ALX60" s="546"/>
      <c r="ALY60" s="546"/>
      <c r="ALZ60" s="546"/>
      <c r="AMA60" s="546"/>
      <c r="AMB60" s="546"/>
    </row>
    <row r="61" spans="1:1016" s="458" customFormat="1" ht="35.1" customHeight="1">
      <c r="A61" s="509" t="s">
        <v>140</v>
      </c>
      <c r="B61" s="516"/>
      <c r="C61" s="541"/>
      <c r="D61" s="512" t="s">
        <v>141</v>
      </c>
      <c r="E61" s="519"/>
      <c r="F61" s="520"/>
      <c r="G61" s="499"/>
      <c r="H61" s="521" t="str">
        <f t="shared" si="2"/>
        <v/>
      </c>
      <c r="I61" s="546"/>
      <c r="J61" s="549"/>
      <c r="K61" s="546"/>
      <c r="L61" s="546">
        <f t="shared" si="0"/>
        <v>0</v>
      </c>
      <c r="M61" s="546"/>
      <c r="N61" s="546"/>
      <c r="O61" s="546"/>
      <c r="P61" s="546"/>
      <c r="Q61" s="546"/>
      <c r="R61" s="546"/>
      <c r="S61" s="546"/>
      <c r="T61" s="546"/>
      <c r="U61" s="546"/>
      <c r="V61" s="546"/>
      <c r="W61" s="546"/>
      <c r="X61" s="546"/>
      <c r="Y61" s="546"/>
      <c r="Z61" s="546"/>
      <c r="AA61" s="546"/>
      <c r="AB61" s="546"/>
      <c r="AC61" s="546"/>
      <c r="AD61" s="546"/>
      <c r="AE61" s="546"/>
      <c r="AF61" s="546"/>
      <c r="AG61" s="546"/>
      <c r="AH61" s="546"/>
      <c r="AI61" s="546"/>
      <c r="AJ61" s="546"/>
      <c r="AK61" s="546"/>
      <c r="AL61" s="546"/>
      <c r="AM61" s="546"/>
      <c r="AN61" s="546"/>
      <c r="AO61" s="546"/>
      <c r="AP61" s="546"/>
      <c r="AQ61" s="546"/>
      <c r="AR61" s="546"/>
      <c r="AS61" s="546"/>
      <c r="AT61" s="546"/>
      <c r="AU61" s="546"/>
      <c r="AV61" s="546"/>
      <c r="AW61" s="546"/>
      <c r="AX61" s="546"/>
      <c r="AY61" s="546"/>
      <c r="AZ61" s="546"/>
      <c r="BA61" s="546"/>
      <c r="BB61" s="546"/>
      <c r="BC61" s="546"/>
      <c r="BD61" s="546"/>
      <c r="BE61" s="546"/>
      <c r="BF61" s="546"/>
      <c r="BG61" s="546"/>
      <c r="BH61" s="546"/>
      <c r="BI61" s="546"/>
      <c r="BJ61" s="546"/>
      <c r="BK61" s="546"/>
      <c r="BL61" s="546"/>
      <c r="BM61" s="546"/>
      <c r="BN61" s="546"/>
      <c r="BO61" s="546"/>
      <c r="BP61" s="546"/>
      <c r="BQ61" s="546"/>
      <c r="BR61" s="546"/>
      <c r="BS61" s="546"/>
      <c r="BT61" s="546"/>
      <c r="BU61" s="546"/>
      <c r="BV61" s="546"/>
      <c r="BW61" s="546"/>
      <c r="BX61" s="546"/>
      <c r="BY61" s="546"/>
      <c r="BZ61" s="546"/>
      <c r="CA61" s="546"/>
      <c r="CB61" s="546"/>
      <c r="CC61" s="546"/>
      <c r="CD61" s="546"/>
      <c r="CE61" s="546"/>
      <c r="CF61" s="546"/>
      <c r="CG61" s="546"/>
      <c r="CH61" s="546"/>
      <c r="CI61" s="546"/>
      <c r="CJ61" s="546"/>
      <c r="CK61" s="546"/>
      <c r="CL61" s="546"/>
      <c r="CM61" s="546"/>
      <c r="CN61" s="546"/>
      <c r="CO61" s="546"/>
      <c r="CP61" s="546"/>
      <c r="CQ61" s="546"/>
      <c r="CR61" s="546"/>
      <c r="CS61" s="546"/>
      <c r="CT61" s="546"/>
      <c r="CU61" s="546"/>
      <c r="CV61" s="546"/>
      <c r="CW61" s="546"/>
      <c r="CX61" s="546"/>
      <c r="CY61" s="546"/>
      <c r="CZ61" s="546"/>
      <c r="DA61" s="546"/>
      <c r="DB61" s="546"/>
      <c r="DC61" s="546"/>
      <c r="DD61" s="546"/>
      <c r="DE61" s="546"/>
      <c r="DF61" s="546"/>
      <c r="DG61" s="546"/>
      <c r="DH61" s="546"/>
      <c r="DI61" s="546"/>
      <c r="DJ61" s="546"/>
      <c r="DK61" s="546"/>
      <c r="DL61" s="546"/>
      <c r="DM61" s="546"/>
      <c r="DN61" s="546"/>
      <c r="DO61" s="546"/>
      <c r="DP61" s="546"/>
      <c r="DQ61" s="546"/>
      <c r="DR61" s="546"/>
      <c r="DS61" s="546"/>
      <c r="DT61" s="546"/>
      <c r="DU61" s="546"/>
      <c r="DV61" s="546"/>
      <c r="DW61" s="546"/>
      <c r="DX61" s="546"/>
      <c r="DY61" s="546"/>
      <c r="DZ61" s="546"/>
      <c r="EA61" s="546"/>
      <c r="EB61" s="546"/>
      <c r="EC61" s="546"/>
      <c r="ED61" s="546"/>
      <c r="EE61" s="546"/>
      <c r="EF61" s="546"/>
      <c r="EG61" s="546"/>
      <c r="EH61" s="546"/>
      <c r="EI61" s="546"/>
      <c r="EJ61" s="546"/>
      <c r="EK61" s="546"/>
      <c r="EL61" s="546"/>
      <c r="EM61" s="546"/>
      <c r="EN61" s="546"/>
      <c r="EO61" s="546"/>
      <c r="EP61" s="546"/>
      <c r="EQ61" s="546"/>
      <c r="ER61" s="546"/>
      <c r="ES61" s="546"/>
      <c r="ET61" s="546"/>
      <c r="EU61" s="546"/>
      <c r="EV61" s="546"/>
      <c r="EW61" s="546"/>
      <c r="EX61" s="546"/>
      <c r="EY61" s="546"/>
      <c r="EZ61" s="546"/>
      <c r="FA61" s="546"/>
      <c r="FB61" s="546"/>
      <c r="FC61" s="546"/>
      <c r="FD61" s="546"/>
      <c r="FE61" s="546"/>
      <c r="FF61" s="546"/>
      <c r="FG61" s="546"/>
      <c r="FH61" s="546"/>
      <c r="FI61" s="546"/>
      <c r="FJ61" s="546"/>
      <c r="FK61" s="546"/>
      <c r="FL61" s="546"/>
      <c r="FM61" s="546"/>
      <c r="FN61" s="546"/>
      <c r="FO61" s="546"/>
      <c r="FP61" s="546"/>
      <c r="FQ61" s="546"/>
      <c r="FR61" s="546"/>
      <c r="FS61" s="546"/>
      <c r="FT61" s="546"/>
      <c r="FU61" s="546"/>
      <c r="FV61" s="546"/>
      <c r="FW61" s="546"/>
      <c r="FX61" s="546"/>
      <c r="FY61" s="546"/>
      <c r="FZ61" s="546"/>
      <c r="GA61" s="546"/>
      <c r="GB61" s="546"/>
      <c r="GC61" s="546"/>
      <c r="GD61" s="546"/>
      <c r="GE61" s="546"/>
      <c r="GF61" s="546"/>
      <c r="GG61" s="546"/>
      <c r="GH61" s="546"/>
      <c r="GI61" s="546"/>
      <c r="GJ61" s="546"/>
      <c r="GK61" s="546"/>
      <c r="GL61" s="546"/>
      <c r="GM61" s="546"/>
      <c r="GN61" s="546"/>
      <c r="GO61" s="546"/>
      <c r="GP61" s="546"/>
      <c r="GQ61" s="546"/>
      <c r="GR61" s="546"/>
      <c r="GS61" s="546"/>
      <c r="GT61" s="546"/>
      <c r="GU61" s="546"/>
      <c r="GV61" s="546"/>
      <c r="GW61" s="546"/>
      <c r="GX61" s="546"/>
      <c r="GY61" s="546"/>
      <c r="GZ61" s="546"/>
      <c r="HA61" s="546"/>
      <c r="HB61" s="546"/>
      <c r="HC61" s="546"/>
      <c r="HD61" s="546"/>
      <c r="HE61" s="546"/>
      <c r="HF61" s="546"/>
      <c r="HG61" s="546"/>
      <c r="HH61" s="546"/>
      <c r="HI61" s="546"/>
      <c r="HJ61" s="546"/>
      <c r="HK61" s="546"/>
      <c r="HL61" s="546"/>
      <c r="HM61" s="546"/>
      <c r="HN61" s="546"/>
      <c r="HO61" s="546"/>
      <c r="HP61" s="546"/>
      <c r="HQ61" s="546"/>
      <c r="HR61" s="546"/>
      <c r="HS61" s="546"/>
      <c r="HT61" s="546"/>
      <c r="HU61" s="546"/>
      <c r="HV61" s="546"/>
      <c r="HW61" s="546"/>
      <c r="HX61" s="546"/>
      <c r="HY61" s="546"/>
      <c r="HZ61" s="546"/>
      <c r="IA61" s="546"/>
      <c r="IB61" s="546"/>
      <c r="IC61" s="546"/>
      <c r="ID61" s="546"/>
      <c r="IE61" s="546"/>
      <c r="IF61" s="546"/>
      <c r="IG61" s="546"/>
      <c r="IH61" s="546"/>
      <c r="II61" s="546"/>
      <c r="IJ61" s="546"/>
      <c r="IK61" s="546"/>
      <c r="IL61" s="546"/>
      <c r="IM61" s="546"/>
      <c r="IN61" s="546"/>
      <c r="IO61" s="546"/>
      <c r="IP61" s="546"/>
      <c r="IQ61" s="546"/>
      <c r="IR61" s="546"/>
      <c r="IS61" s="546"/>
      <c r="IT61" s="546"/>
      <c r="IU61" s="546"/>
      <c r="IV61" s="546"/>
      <c r="IW61" s="546"/>
      <c r="IX61" s="546"/>
      <c r="IY61" s="546"/>
      <c r="IZ61" s="546"/>
      <c r="JA61" s="546"/>
      <c r="JB61" s="546"/>
      <c r="JC61" s="546"/>
      <c r="JD61" s="546"/>
      <c r="JE61" s="546"/>
      <c r="JF61" s="546"/>
      <c r="JG61" s="546"/>
      <c r="JH61" s="546"/>
      <c r="JI61" s="546"/>
      <c r="JJ61" s="546"/>
      <c r="JK61" s="546"/>
      <c r="JL61" s="546"/>
      <c r="JM61" s="546"/>
      <c r="JN61" s="546"/>
      <c r="JO61" s="546"/>
      <c r="JP61" s="546"/>
      <c r="JQ61" s="546"/>
      <c r="JR61" s="546"/>
      <c r="JS61" s="546"/>
      <c r="JT61" s="546"/>
      <c r="JU61" s="546"/>
      <c r="JV61" s="546"/>
      <c r="JW61" s="546"/>
      <c r="JX61" s="546"/>
      <c r="JY61" s="546"/>
      <c r="JZ61" s="546"/>
      <c r="KA61" s="546"/>
      <c r="KB61" s="546"/>
      <c r="KC61" s="546"/>
      <c r="KD61" s="546"/>
      <c r="KE61" s="546"/>
      <c r="KF61" s="546"/>
      <c r="KG61" s="546"/>
      <c r="KH61" s="546"/>
      <c r="KI61" s="546"/>
      <c r="KJ61" s="546"/>
      <c r="KK61" s="546"/>
      <c r="KL61" s="546"/>
      <c r="KM61" s="546"/>
      <c r="KN61" s="546"/>
      <c r="KO61" s="546"/>
      <c r="KP61" s="546"/>
      <c r="KQ61" s="546"/>
      <c r="KR61" s="546"/>
      <c r="KS61" s="546"/>
      <c r="KT61" s="546"/>
      <c r="KU61" s="546"/>
      <c r="KV61" s="546"/>
      <c r="KW61" s="546"/>
      <c r="KX61" s="546"/>
      <c r="KY61" s="546"/>
      <c r="KZ61" s="546"/>
      <c r="LA61" s="546"/>
      <c r="LB61" s="546"/>
      <c r="LC61" s="546"/>
      <c r="LD61" s="546"/>
      <c r="LE61" s="546"/>
      <c r="LF61" s="546"/>
      <c r="LG61" s="546"/>
      <c r="LH61" s="546"/>
      <c r="LI61" s="546"/>
      <c r="LJ61" s="546"/>
      <c r="LK61" s="546"/>
      <c r="LL61" s="546"/>
      <c r="LM61" s="546"/>
      <c r="LN61" s="546"/>
      <c r="LO61" s="546"/>
      <c r="LP61" s="546"/>
      <c r="LQ61" s="546"/>
      <c r="LR61" s="546"/>
      <c r="LS61" s="546"/>
      <c r="LT61" s="546"/>
      <c r="LU61" s="546"/>
      <c r="LV61" s="546"/>
      <c r="LW61" s="546"/>
      <c r="LX61" s="546"/>
      <c r="LY61" s="546"/>
      <c r="LZ61" s="546"/>
      <c r="MA61" s="546"/>
      <c r="MB61" s="546"/>
      <c r="MC61" s="546"/>
      <c r="MD61" s="546"/>
      <c r="ME61" s="546"/>
      <c r="MF61" s="546"/>
      <c r="MG61" s="546"/>
      <c r="MH61" s="546"/>
      <c r="MI61" s="546"/>
      <c r="MJ61" s="546"/>
      <c r="MK61" s="546"/>
      <c r="ML61" s="546"/>
      <c r="MM61" s="546"/>
      <c r="MN61" s="546"/>
      <c r="MO61" s="546"/>
      <c r="MP61" s="546"/>
      <c r="MQ61" s="546"/>
      <c r="MR61" s="546"/>
      <c r="MS61" s="546"/>
      <c r="MT61" s="546"/>
      <c r="MU61" s="546"/>
      <c r="MV61" s="546"/>
      <c r="MW61" s="546"/>
      <c r="MX61" s="546"/>
      <c r="MY61" s="546"/>
      <c r="MZ61" s="546"/>
      <c r="NA61" s="546"/>
      <c r="NB61" s="546"/>
      <c r="NC61" s="546"/>
      <c r="ND61" s="546"/>
      <c r="NE61" s="546"/>
      <c r="NF61" s="546"/>
      <c r="NG61" s="546"/>
      <c r="NH61" s="546"/>
      <c r="NI61" s="546"/>
      <c r="NJ61" s="546"/>
      <c r="NK61" s="546"/>
      <c r="NL61" s="546"/>
      <c r="NM61" s="546"/>
      <c r="NN61" s="546"/>
      <c r="NO61" s="546"/>
      <c r="NP61" s="546"/>
      <c r="NQ61" s="546"/>
      <c r="NR61" s="546"/>
      <c r="NS61" s="546"/>
      <c r="NT61" s="546"/>
      <c r="NU61" s="546"/>
      <c r="NV61" s="546"/>
      <c r="NW61" s="546"/>
      <c r="NX61" s="546"/>
      <c r="NY61" s="546"/>
      <c r="NZ61" s="546"/>
      <c r="OA61" s="546"/>
      <c r="OB61" s="546"/>
      <c r="OC61" s="546"/>
      <c r="OD61" s="546"/>
      <c r="OE61" s="546"/>
      <c r="OF61" s="546"/>
      <c r="OG61" s="546"/>
      <c r="OH61" s="546"/>
      <c r="OI61" s="546"/>
      <c r="OJ61" s="546"/>
      <c r="OK61" s="546"/>
      <c r="OL61" s="546"/>
      <c r="OM61" s="546"/>
      <c r="ON61" s="546"/>
      <c r="OO61" s="546"/>
      <c r="OP61" s="546"/>
      <c r="OQ61" s="546"/>
      <c r="OR61" s="546"/>
      <c r="OS61" s="546"/>
      <c r="OT61" s="546"/>
      <c r="OU61" s="546"/>
      <c r="OV61" s="546"/>
      <c r="OW61" s="546"/>
      <c r="OX61" s="546"/>
      <c r="OY61" s="546"/>
      <c r="OZ61" s="546"/>
      <c r="PA61" s="546"/>
      <c r="PB61" s="546"/>
      <c r="PC61" s="546"/>
      <c r="PD61" s="546"/>
      <c r="PE61" s="546"/>
      <c r="PF61" s="546"/>
      <c r="PG61" s="546"/>
      <c r="PH61" s="546"/>
      <c r="PI61" s="546"/>
      <c r="PJ61" s="546"/>
      <c r="PK61" s="546"/>
      <c r="PL61" s="546"/>
      <c r="PM61" s="546"/>
      <c r="PN61" s="546"/>
      <c r="PO61" s="546"/>
      <c r="PP61" s="546"/>
      <c r="PQ61" s="546"/>
      <c r="PR61" s="546"/>
      <c r="PS61" s="546"/>
      <c r="PT61" s="546"/>
      <c r="PU61" s="546"/>
      <c r="PV61" s="546"/>
      <c r="PW61" s="546"/>
      <c r="PX61" s="546"/>
      <c r="PY61" s="546"/>
      <c r="PZ61" s="546"/>
      <c r="QA61" s="546"/>
      <c r="QB61" s="546"/>
      <c r="QC61" s="546"/>
      <c r="QD61" s="546"/>
      <c r="QE61" s="546"/>
      <c r="QF61" s="546"/>
      <c r="QG61" s="546"/>
      <c r="QH61" s="546"/>
      <c r="QI61" s="546"/>
      <c r="QJ61" s="546"/>
      <c r="QK61" s="546"/>
      <c r="QL61" s="546"/>
      <c r="QM61" s="546"/>
      <c r="QN61" s="546"/>
      <c r="QO61" s="546"/>
      <c r="QP61" s="546"/>
      <c r="QQ61" s="546"/>
      <c r="QR61" s="546"/>
      <c r="QS61" s="546"/>
      <c r="QT61" s="546"/>
      <c r="QU61" s="546"/>
      <c r="QV61" s="546"/>
      <c r="QW61" s="546"/>
      <c r="QX61" s="546"/>
      <c r="QY61" s="546"/>
      <c r="QZ61" s="546"/>
      <c r="RA61" s="546"/>
      <c r="RB61" s="546"/>
      <c r="RC61" s="546"/>
      <c r="RD61" s="546"/>
      <c r="RE61" s="546"/>
      <c r="RF61" s="546"/>
      <c r="RG61" s="546"/>
      <c r="RH61" s="546"/>
      <c r="RI61" s="546"/>
      <c r="RJ61" s="546"/>
      <c r="RK61" s="546"/>
      <c r="RL61" s="546"/>
      <c r="RM61" s="546"/>
      <c r="RN61" s="546"/>
      <c r="RO61" s="546"/>
      <c r="RP61" s="546"/>
      <c r="RQ61" s="546"/>
      <c r="RR61" s="546"/>
      <c r="RS61" s="546"/>
      <c r="RT61" s="546"/>
      <c r="RU61" s="546"/>
      <c r="RV61" s="546"/>
      <c r="RW61" s="546"/>
      <c r="RX61" s="546"/>
      <c r="RY61" s="546"/>
      <c r="RZ61" s="546"/>
      <c r="SA61" s="546"/>
      <c r="SB61" s="546"/>
      <c r="SC61" s="546"/>
      <c r="SD61" s="546"/>
      <c r="SE61" s="546"/>
      <c r="SF61" s="546"/>
      <c r="SG61" s="546"/>
      <c r="SH61" s="546"/>
      <c r="SI61" s="546"/>
      <c r="SJ61" s="546"/>
      <c r="SK61" s="546"/>
      <c r="SL61" s="546"/>
      <c r="SM61" s="546"/>
      <c r="SN61" s="546"/>
      <c r="SO61" s="546"/>
      <c r="SP61" s="546"/>
      <c r="SQ61" s="546"/>
      <c r="SR61" s="546"/>
      <c r="SS61" s="546"/>
      <c r="ST61" s="546"/>
      <c r="SU61" s="546"/>
      <c r="SV61" s="546"/>
      <c r="SW61" s="546"/>
      <c r="SX61" s="546"/>
      <c r="SY61" s="546"/>
      <c r="SZ61" s="546"/>
      <c r="TA61" s="546"/>
      <c r="TB61" s="546"/>
      <c r="TC61" s="546"/>
      <c r="TD61" s="546"/>
      <c r="TE61" s="546"/>
      <c r="TF61" s="546"/>
      <c r="TG61" s="546"/>
      <c r="TH61" s="546"/>
      <c r="TI61" s="546"/>
      <c r="TJ61" s="546"/>
      <c r="TK61" s="546"/>
      <c r="TL61" s="546"/>
      <c r="TM61" s="546"/>
      <c r="TN61" s="546"/>
      <c r="TO61" s="546"/>
      <c r="TP61" s="546"/>
      <c r="TQ61" s="546"/>
      <c r="TR61" s="546"/>
      <c r="TS61" s="546"/>
      <c r="TT61" s="546"/>
      <c r="TU61" s="546"/>
      <c r="TV61" s="546"/>
      <c r="TW61" s="546"/>
      <c r="TX61" s="546"/>
      <c r="TY61" s="546"/>
      <c r="TZ61" s="546"/>
      <c r="UA61" s="546"/>
      <c r="UB61" s="546"/>
      <c r="UC61" s="546"/>
      <c r="UD61" s="546"/>
      <c r="UE61" s="546"/>
      <c r="UF61" s="546"/>
      <c r="UG61" s="546"/>
      <c r="UH61" s="546"/>
      <c r="UI61" s="546"/>
      <c r="UJ61" s="546"/>
      <c r="UK61" s="546"/>
      <c r="UL61" s="546"/>
      <c r="UM61" s="546"/>
      <c r="UN61" s="546"/>
      <c r="UO61" s="546"/>
      <c r="UP61" s="546"/>
      <c r="UQ61" s="546"/>
      <c r="UR61" s="546"/>
      <c r="US61" s="546"/>
      <c r="UT61" s="546"/>
      <c r="UU61" s="546"/>
      <c r="UV61" s="546"/>
      <c r="UW61" s="546"/>
      <c r="UX61" s="546"/>
      <c r="UY61" s="546"/>
      <c r="UZ61" s="546"/>
      <c r="VA61" s="546"/>
      <c r="VB61" s="546"/>
      <c r="VC61" s="546"/>
      <c r="VD61" s="546"/>
      <c r="VE61" s="546"/>
      <c r="VF61" s="546"/>
      <c r="VG61" s="546"/>
      <c r="VH61" s="546"/>
      <c r="VI61" s="546"/>
      <c r="VJ61" s="546"/>
      <c r="VK61" s="546"/>
      <c r="VL61" s="546"/>
      <c r="VM61" s="546"/>
      <c r="VN61" s="546"/>
      <c r="VO61" s="546"/>
      <c r="VP61" s="546"/>
      <c r="VQ61" s="546"/>
      <c r="VR61" s="546"/>
      <c r="VS61" s="546"/>
      <c r="VT61" s="546"/>
      <c r="VU61" s="546"/>
      <c r="VV61" s="546"/>
      <c r="VW61" s="546"/>
      <c r="VX61" s="546"/>
      <c r="VY61" s="546"/>
      <c r="VZ61" s="546"/>
      <c r="WA61" s="546"/>
      <c r="WB61" s="546"/>
      <c r="WC61" s="546"/>
      <c r="WD61" s="546"/>
      <c r="WE61" s="546"/>
      <c r="WF61" s="546"/>
      <c r="WG61" s="546"/>
      <c r="WH61" s="546"/>
      <c r="WI61" s="546"/>
      <c r="WJ61" s="546"/>
      <c r="WK61" s="546"/>
      <c r="WL61" s="546"/>
      <c r="WM61" s="546"/>
      <c r="WN61" s="546"/>
      <c r="WO61" s="546"/>
      <c r="WP61" s="546"/>
      <c r="WQ61" s="546"/>
      <c r="WR61" s="546"/>
      <c r="WS61" s="546"/>
      <c r="WT61" s="546"/>
      <c r="WU61" s="546"/>
      <c r="WV61" s="546"/>
      <c r="WW61" s="546"/>
      <c r="WX61" s="546"/>
      <c r="WY61" s="546"/>
      <c r="WZ61" s="546"/>
      <c r="XA61" s="546"/>
      <c r="XB61" s="546"/>
      <c r="XC61" s="546"/>
      <c r="XD61" s="546"/>
      <c r="XE61" s="546"/>
      <c r="XF61" s="546"/>
      <c r="XG61" s="546"/>
      <c r="XH61" s="546"/>
      <c r="XI61" s="546"/>
      <c r="XJ61" s="546"/>
      <c r="XK61" s="546"/>
      <c r="XL61" s="546"/>
      <c r="XM61" s="546"/>
      <c r="XN61" s="546"/>
      <c r="XO61" s="546"/>
      <c r="XP61" s="546"/>
      <c r="XQ61" s="546"/>
      <c r="XR61" s="546"/>
      <c r="XS61" s="546"/>
      <c r="XT61" s="546"/>
      <c r="XU61" s="546"/>
      <c r="XV61" s="546"/>
      <c r="XW61" s="546"/>
      <c r="XX61" s="546"/>
      <c r="XY61" s="546"/>
      <c r="XZ61" s="546"/>
      <c r="YA61" s="546"/>
      <c r="YB61" s="546"/>
      <c r="YC61" s="546"/>
      <c r="YD61" s="546"/>
      <c r="YE61" s="546"/>
      <c r="YF61" s="546"/>
      <c r="YG61" s="546"/>
      <c r="YH61" s="546"/>
      <c r="YI61" s="546"/>
      <c r="YJ61" s="546"/>
      <c r="YK61" s="546"/>
      <c r="YL61" s="546"/>
      <c r="YM61" s="546"/>
      <c r="YN61" s="546"/>
      <c r="YO61" s="546"/>
      <c r="YP61" s="546"/>
      <c r="YQ61" s="546"/>
      <c r="YR61" s="546"/>
      <c r="YS61" s="546"/>
      <c r="YT61" s="546"/>
      <c r="YU61" s="546"/>
      <c r="YV61" s="546"/>
      <c r="YW61" s="546"/>
      <c r="YX61" s="546"/>
      <c r="YY61" s="546"/>
      <c r="YZ61" s="546"/>
      <c r="ZA61" s="546"/>
      <c r="ZB61" s="546"/>
      <c r="ZC61" s="546"/>
      <c r="ZD61" s="546"/>
      <c r="ZE61" s="546"/>
      <c r="ZF61" s="546"/>
      <c r="ZG61" s="546"/>
      <c r="ZH61" s="546"/>
      <c r="ZI61" s="546"/>
      <c r="ZJ61" s="546"/>
      <c r="ZK61" s="546"/>
      <c r="ZL61" s="546"/>
      <c r="ZM61" s="546"/>
      <c r="ZN61" s="546"/>
      <c r="ZO61" s="546"/>
      <c r="ZP61" s="546"/>
      <c r="ZQ61" s="546"/>
      <c r="ZR61" s="546"/>
      <c r="ZS61" s="546"/>
      <c r="ZT61" s="546"/>
      <c r="ZU61" s="546"/>
      <c r="ZV61" s="546"/>
      <c r="ZW61" s="546"/>
      <c r="ZX61" s="546"/>
      <c r="ZY61" s="546"/>
      <c r="ZZ61" s="546"/>
      <c r="AAA61" s="546"/>
      <c r="AAB61" s="546"/>
      <c r="AAC61" s="546"/>
      <c r="AAD61" s="546"/>
      <c r="AAE61" s="546"/>
      <c r="AAF61" s="546"/>
      <c r="AAG61" s="546"/>
      <c r="AAH61" s="546"/>
      <c r="AAI61" s="546"/>
      <c r="AAJ61" s="546"/>
      <c r="AAK61" s="546"/>
      <c r="AAL61" s="546"/>
      <c r="AAM61" s="546"/>
      <c r="AAN61" s="546"/>
      <c r="AAO61" s="546"/>
      <c r="AAP61" s="546"/>
      <c r="AAQ61" s="546"/>
      <c r="AAR61" s="546"/>
      <c r="AAS61" s="546"/>
      <c r="AAT61" s="546"/>
      <c r="AAU61" s="546"/>
      <c r="AAV61" s="546"/>
      <c r="AAW61" s="546"/>
      <c r="AAX61" s="546"/>
      <c r="AAY61" s="546"/>
      <c r="AAZ61" s="546"/>
      <c r="ABA61" s="546"/>
      <c r="ABB61" s="546"/>
      <c r="ABC61" s="546"/>
      <c r="ABD61" s="546"/>
      <c r="ABE61" s="546"/>
      <c r="ABF61" s="546"/>
      <c r="ABG61" s="546"/>
      <c r="ABH61" s="546"/>
      <c r="ABI61" s="546"/>
      <c r="ABJ61" s="546"/>
      <c r="ABK61" s="546"/>
      <c r="ABL61" s="546"/>
      <c r="ABM61" s="546"/>
      <c r="ABN61" s="546"/>
      <c r="ABO61" s="546"/>
      <c r="ABP61" s="546"/>
      <c r="ABQ61" s="546"/>
      <c r="ABR61" s="546"/>
      <c r="ABS61" s="546"/>
      <c r="ABT61" s="546"/>
      <c r="ABU61" s="546"/>
      <c r="ABV61" s="546"/>
      <c r="ABW61" s="546"/>
      <c r="ABX61" s="546"/>
      <c r="ABY61" s="546"/>
      <c r="ABZ61" s="546"/>
      <c r="ACA61" s="546"/>
      <c r="ACB61" s="546"/>
      <c r="ACC61" s="546"/>
      <c r="ACD61" s="546"/>
      <c r="ACE61" s="546"/>
      <c r="ACF61" s="546"/>
      <c r="ACG61" s="546"/>
      <c r="ACH61" s="546"/>
      <c r="ACI61" s="546"/>
      <c r="ACJ61" s="546"/>
      <c r="ACK61" s="546"/>
      <c r="ACL61" s="546"/>
      <c r="ACM61" s="546"/>
      <c r="ACN61" s="546"/>
      <c r="ACO61" s="546"/>
      <c r="ACP61" s="546"/>
      <c r="ACQ61" s="546"/>
      <c r="ACR61" s="546"/>
      <c r="ACS61" s="546"/>
      <c r="ACT61" s="546"/>
      <c r="ACU61" s="546"/>
      <c r="ACV61" s="546"/>
      <c r="ACW61" s="546"/>
      <c r="ACX61" s="546"/>
      <c r="ACY61" s="546"/>
      <c r="ACZ61" s="546"/>
      <c r="ADA61" s="546"/>
      <c r="ADB61" s="546"/>
      <c r="ADC61" s="546"/>
      <c r="ADD61" s="546"/>
      <c r="ADE61" s="546"/>
      <c r="ADF61" s="546"/>
      <c r="ADG61" s="546"/>
      <c r="ADH61" s="546"/>
      <c r="ADI61" s="546"/>
      <c r="ADJ61" s="546"/>
      <c r="ADK61" s="546"/>
      <c r="ADL61" s="546"/>
      <c r="ADM61" s="546"/>
      <c r="ADN61" s="546"/>
      <c r="ADO61" s="546"/>
      <c r="ADP61" s="546"/>
      <c r="ADQ61" s="546"/>
      <c r="ADR61" s="546"/>
      <c r="ADS61" s="546"/>
      <c r="ADT61" s="546"/>
      <c r="ADU61" s="546"/>
      <c r="ADV61" s="546"/>
      <c r="ADW61" s="546"/>
      <c r="ADX61" s="546"/>
      <c r="ADY61" s="546"/>
      <c r="ADZ61" s="546"/>
      <c r="AEA61" s="546"/>
      <c r="AEB61" s="546"/>
      <c r="AEC61" s="546"/>
      <c r="AED61" s="546"/>
      <c r="AEE61" s="546"/>
      <c r="AEF61" s="546"/>
      <c r="AEG61" s="546"/>
      <c r="AEH61" s="546"/>
      <c r="AEI61" s="546"/>
      <c r="AEJ61" s="546"/>
      <c r="AEK61" s="546"/>
      <c r="AEL61" s="546"/>
      <c r="AEM61" s="546"/>
      <c r="AEN61" s="546"/>
      <c r="AEO61" s="546"/>
      <c r="AEP61" s="546"/>
      <c r="AEQ61" s="546"/>
      <c r="AER61" s="546"/>
      <c r="AES61" s="546"/>
      <c r="AET61" s="546"/>
      <c r="AEU61" s="546"/>
      <c r="AEV61" s="546"/>
      <c r="AEW61" s="546"/>
      <c r="AEX61" s="546"/>
      <c r="AEY61" s="546"/>
      <c r="AEZ61" s="546"/>
      <c r="AFA61" s="546"/>
      <c r="AFB61" s="546"/>
      <c r="AFC61" s="546"/>
      <c r="AFD61" s="546"/>
      <c r="AFE61" s="546"/>
      <c r="AFF61" s="546"/>
      <c r="AFG61" s="546"/>
      <c r="AFH61" s="546"/>
      <c r="AFI61" s="546"/>
      <c r="AFJ61" s="546"/>
      <c r="AFK61" s="546"/>
      <c r="AFL61" s="546"/>
      <c r="AFM61" s="546"/>
      <c r="AFN61" s="546"/>
      <c r="AFO61" s="546"/>
      <c r="AFP61" s="546"/>
      <c r="AFQ61" s="546"/>
      <c r="AFR61" s="546"/>
      <c r="AFS61" s="546"/>
      <c r="AFT61" s="546"/>
      <c r="AFU61" s="546"/>
      <c r="AFV61" s="546"/>
      <c r="AFW61" s="546"/>
      <c r="AFX61" s="546"/>
      <c r="AFY61" s="546"/>
      <c r="AFZ61" s="546"/>
      <c r="AGA61" s="546"/>
      <c r="AGB61" s="546"/>
      <c r="AGC61" s="546"/>
      <c r="AGD61" s="546"/>
      <c r="AGE61" s="546"/>
      <c r="AGF61" s="546"/>
      <c r="AGG61" s="546"/>
      <c r="AGH61" s="546"/>
      <c r="AGI61" s="546"/>
      <c r="AGJ61" s="546"/>
      <c r="AGK61" s="546"/>
      <c r="AGL61" s="546"/>
      <c r="AGM61" s="546"/>
      <c r="AGN61" s="546"/>
      <c r="AGO61" s="546"/>
      <c r="AGP61" s="546"/>
      <c r="AGQ61" s="546"/>
      <c r="AGR61" s="546"/>
      <c r="AGS61" s="546"/>
      <c r="AGT61" s="546"/>
      <c r="AGU61" s="546"/>
      <c r="AGV61" s="546"/>
      <c r="AGW61" s="546"/>
      <c r="AGX61" s="546"/>
      <c r="AGY61" s="546"/>
      <c r="AGZ61" s="546"/>
      <c r="AHA61" s="546"/>
      <c r="AHB61" s="546"/>
      <c r="AHC61" s="546"/>
      <c r="AHD61" s="546"/>
      <c r="AHE61" s="546"/>
      <c r="AHF61" s="546"/>
      <c r="AHG61" s="546"/>
      <c r="AHH61" s="546"/>
      <c r="AHI61" s="546"/>
      <c r="AHJ61" s="546"/>
      <c r="AHK61" s="546"/>
      <c r="AHL61" s="546"/>
      <c r="AHM61" s="546"/>
      <c r="AHN61" s="546"/>
      <c r="AHO61" s="546"/>
      <c r="AHP61" s="546"/>
      <c r="AHQ61" s="546"/>
      <c r="AHR61" s="546"/>
      <c r="AHS61" s="546"/>
      <c r="AHT61" s="546"/>
      <c r="AHU61" s="546"/>
      <c r="AHV61" s="546"/>
      <c r="AHW61" s="546"/>
      <c r="AHX61" s="546"/>
      <c r="AHY61" s="546"/>
      <c r="AHZ61" s="546"/>
      <c r="AIA61" s="546"/>
      <c r="AIB61" s="546"/>
      <c r="AIC61" s="546"/>
      <c r="AID61" s="546"/>
      <c r="AIE61" s="546"/>
      <c r="AIF61" s="546"/>
      <c r="AIG61" s="546"/>
      <c r="AIH61" s="546"/>
      <c r="AII61" s="546"/>
      <c r="AIJ61" s="546"/>
      <c r="AIK61" s="546"/>
      <c r="AIL61" s="546"/>
      <c r="AIM61" s="546"/>
      <c r="AIN61" s="546"/>
      <c r="AIO61" s="546"/>
      <c r="AIP61" s="546"/>
      <c r="AIQ61" s="546"/>
      <c r="AIR61" s="546"/>
      <c r="AIS61" s="546"/>
      <c r="AIT61" s="546"/>
      <c r="AIU61" s="546"/>
      <c r="AIV61" s="546"/>
      <c r="AIW61" s="546"/>
      <c r="AIX61" s="546"/>
      <c r="AIY61" s="546"/>
      <c r="AIZ61" s="546"/>
      <c r="AJA61" s="546"/>
      <c r="AJB61" s="546"/>
      <c r="AJC61" s="546"/>
      <c r="AJD61" s="546"/>
      <c r="AJE61" s="546"/>
      <c r="AJF61" s="546"/>
      <c r="AJG61" s="546"/>
      <c r="AJH61" s="546"/>
      <c r="AJI61" s="546"/>
      <c r="AJJ61" s="546"/>
      <c r="AJK61" s="546"/>
      <c r="AJL61" s="546"/>
      <c r="AJM61" s="546"/>
      <c r="AJN61" s="546"/>
      <c r="AJO61" s="546"/>
      <c r="AJP61" s="546"/>
      <c r="AJQ61" s="546"/>
      <c r="AJR61" s="546"/>
      <c r="AJS61" s="546"/>
      <c r="AJT61" s="546"/>
      <c r="AJU61" s="546"/>
      <c r="AJV61" s="546"/>
      <c r="AJW61" s="546"/>
      <c r="AJX61" s="546"/>
      <c r="AJY61" s="546"/>
      <c r="AJZ61" s="546"/>
      <c r="AKA61" s="546"/>
      <c r="AKB61" s="546"/>
      <c r="AKC61" s="546"/>
      <c r="AKD61" s="546"/>
      <c r="AKE61" s="546"/>
      <c r="AKF61" s="546"/>
      <c r="AKG61" s="546"/>
      <c r="AKH61" s="546"/>
      <c r="AKI61" s="546"/>
      <c r="AKJ61" s="546"/>
      <c r="AKK61" s="546"/>
      <c r="AKL61" s="546"/>
      <c r="AKM61" s="546"/>
      <c r="AKN61" s="546"/>
      <c r="AKO61" s="546"/>
      <c r="AKP61" s="546"/>
      <c r="AKQ61" s="546"/>
      <c r="AKR61" s="546"/>
      <c r="AKS61" s="546"/>
      <c r="AKT61" s="546"/>
      <c r="AKU61" s="546"/>
      <c r="AKV61" s="546"/>
      <c r="AKW61" s="546"/>
      <c r="AKX61" s="546"/>
      <c r="AKY61" s="546"/>
      <c r="AKZ61" s="546"/>
      <c r="ALA61" s="546"/>
      <c r="ALB61" s="546"/>
      <c r="ALC61" s="546"/>
      <c r="ALD61" s="546"/>
      <c r="ALE61" s="546"/>
      <c r="ALF61" s="546"/>
      <c r="ALG61" s="546"/>
      <c r="ALH61" s="546"/>
      <c r="ALI61" s="546"/>
      <c r="ALJ61" s="546"/>
      <c r="ALK61" s="546"/>
      <c r="ALL61" s="546"/>
      <c r="ALM61" s="546"/>
      <c r="ALN61" s="546"/>
      <c r="ALO61" s="546"/>
      <c r="ALP61" s="546"/>
      <c r="ALQ61" s="546"/>
      <c r="ALR61" s="546"/>
      <c r="ALS61" s="546"/>
      <c r="ALT61" s="546"/>
      <c r="ALU61" s="546"/>
      <c r="ALV61" s="546"/>
      <c r="ALW61" s="546"/>
      <c r="ALX61" s="546"/>
      <c r="ALY61" s="546"/>
      <c r="ALZ61" s="546"/>
      <c r="AMA61" s="546"/>
      <c r="AMB61" s="546"/>
    </row>
    <row r="62" spans="1:1016" ht="59.25" customHeight="1">
      <c r="A62" s="525" t="s">
        <v>142</v>
      </c>
      <c r="B62" s="370" t="s">
        <v>143</v>
      </c>
      <c r="C62" s="493" t="s">
        <v>27</v>
      </c>
      <c r="D62" s="507" t="s">
        <v>144</v>
      </c>
      <c r="E62" s="493" t="s">
        <v>47</v>
      </c>
      <c r="F62" s="523">
        <v>8</v>
      </c>
      <c r="G62" s="497">
        <f t="shared" si="1"/>
        <v>317.85000000000002</v>
      </c>
      <c r="H62" s="498">
        <f t="shared" si="2"/>
        <v>2542.8000000000002</v>
      </c>
      <c r="J62" s="547">
        <v>251.05</v>
      </c>
      <c r="L62" s="466">
        <f t="shared" si="0"/>
        <v>317.85000000000002</v>
      </c>
    </row>
    <row r="63" spans="1:1016" ht="86.1" customHeight="1">
      <c r="A63" s="525" t="s">
        <v>145</v>
      </c>
      <c r="B63" s="370" t="s">
        <v>146</v>
      </c>
      <c r="C63" s="493" t="s">
        <v>27</v>
      </c>
      <c r="D63" s="507" t="s">
        <v>147</v>
      </c>
      <c r="E63" s="495" t="s">
        <v>47</v>
      </c>
      <c r="F63" s="523">
        <v>8</v>
      </c>
      <c r="G63" s="497">
        <f t="shared" si="1"/>
        <v>1024.6500000000001</v>
      </c>
      <c r="H63" s="498">
        <f t="shared" si="2"/>
        <v>8197.2000000000007</v>
      </c>
      <c r="J63" s="544">
        <v>809.3</v>
      </c>
      <c r="L63" s="466">
        <f t="shared" si="0"/>
        <v>1024.6500000000001</v>
      </c>
    </row>
    <row r="64" spans="1:1016" ht="59.25" customHeight="1">
      <c r="A64" s="525" t="s">
        <v>148</v>
      </c>
      <c r="B64" s="370">
        <v>1924</v>
      </c>
      <c r="C64" s="493" t="s">
        <v>127</v>
      </c>
      <c r="D64" s="507" t="s">
        <v>149</v>
      </c>
      <c r="E64" s="495" t="s">
        <v>86</v>
      </c>
      <c r="F64" s="523">
        <v>26.88</v>
      </c>
      <c r="G64" s="497">
        <f t="shared" si="1"/>
        <v>85.58</v>
      </c>
      <c r="H64" s="498">
        <f t="shared" si="2"/>
        <v>2300.3903999999998</v>
      </c>
      <c r="J64" s="544">
        <v>67.59</v>
      </c>
      <c r="L64" s="466">
        <f t="shared" si="0"/>
        <v>85.58</v>
      </c>
    </row>
    <row r="65" spans="1:1016" ht="59.25" customHeight="1">
      <c r="A65" s="525" t="s">
        <v>150</v>
      </c>
      <c r="B65" s="370">
        <v>3625</v>
      </c>
      <c r="C65" s="493" t="s">
        <v>127</v>
      </c>
      <c r="D65" s="507" t="s">
        <v>151</v>
      </c>
      <c r="E65" s="495" t="s">
        <v>47</v>
      </c>
      <c r="F65" s="523">
        <v>8</v>
      </c>
      <c r="G65" s="497">
        <f t="shared" si="1"/>
        <v>1002.41</v>
      </c>
      <c r="H65" s="498">
        <f t="shared" si="2"/>
        <v>8019.28</v>
      </c>
      <c r="J65" s="544">
        <v>791.73</v>
      </c>
      <c r="L65" s="466">
        <f t="shared" si="0"/>
        <v>1002.41</v>
      </c>
    </row>
    <row r="66" spans="1:1016" s="40" customFormat="1" ht="59.25" customHeight="1">
      <c r="A66" s="525" t="s">
        <v>152</v>
      </c>
      <c r="B66" s="527">
        <v>3764</v>
      </c>
      <c r="C66" s="528" t="s">
        <v>127</v>
      </c>
      <c r="D66" s="553" t="s">
        <v>153</v>
      </c>
      <c r="E66" s="528" t="s">
        <v>47</v>
      </c>
      <c r="F66" s="496">
        <v>6</v>
      </c>
      <c r="G66" s="497">
        <f t="shared" si="1"/>
        <v>1130.8399999999999</v>
      </c>
      <c r="H66" s="531">
        <f t="shared" si="2"/>
        <v>6785.0399999999991</v>
      </c>
      <c r="I66" s="550"/>
      <c r="J66" s="551">
        <v>893.17</v>
      </c>
      <c r="K66" s="550"/>
      <c r="L66" s="466">
        <f t="shared" si="0"/>
        <v>1130.8399999999999</v>
      </c>
      <c r="M66" s="550"/>
      <c r="N66" s="550"/>
      <c r="O66" s="550"/>
      <c r="P66" s="550"/>
      <c r="Q66" s="550"/>
      <c r="R66" s="550"/>
      <c r="S66" s="550"/>
      <c r="T66" s="550"/>
      <c r="U66" s="550"/>
      <c r="V66" s="550"/>
      <c r="W66" s="550"/>
      <c r="X66" s="550"/>
      <c r="Y66" s="550"/>
      <c r="Z66" s="550"/>
      <c r="AA66" s="550"/>
      <c r="AB66" s="550"/>
      <c r="AC66" s="550"/>
      <c r="AD66" s="550"/>
      <c r="AE66" s="550"/>
      <c r="AF66" s="550"/>
      <c r="AG66" s="550"/>
      <c r="AH66" s="550"/>
      <c r="AI66" s="550"/>
      <c r="AJ66" s="550"/>
      <c r="AK66" s="550"/>
      <c r="AL66" s="550"/>
      <c r="AM66" s="550"/>
      <c r="AN66" s="550"/>
      <c r="AO66" s="550"/>
      <c r="AP66" s="550"/>
      <c r="AQ66" s="550"/>
      <c r="AR66" s="550"/>
      <c r="AS66" s="550"/>
      <c r="AT66" s="550"/>
      <c r="AU66" s="550"/>
      <c r="AV66" s="550"/>
      <c r="AW66" s="550"/>
      <c r="AX66" s="550"/>
      <c r="AY66" s="550"/>
      <c r="AZ66" s="550"/>
      <c r="BA66" s="550"/>
      <c r="BB66" s="550"/>
      <c r="BC66" s="550"/>
      <c r="BD66" s="550"/>
      <c r="BE66" s="550"/>
      <c r="BF66" s="550"/>
      <c r="BG66" s="550"/>
      <c r="BH66" s="550"/>
      <c r="BI66" s="550"/>
      <c r="BJ66" s="550"/>
      <c r="BK66" s="550"/>
      <c r="BL66" s="550"/>
      <c r="BM66" s="550"/>
      <c r="BN66" s="550"/>
      <c r="BO66" s="550"/>
      <c r="BP66" s="550"/>
      <c r="BQ66" s="550"/>
      <c r="BR66" s="550"/>
      <c r="BS66" s="550"/>
      <c r="BT66" s="550"/>
      <c r="BU66" s="550"/>
      <c r="BV66" s="550"/>
      <c r="BW66" s="550"/>
      <c r="BX66" s="550"/>
      <c r="BY66" s="550"/>
      <c r="BZ66" s="550"/>
      <c r="CA66" s="550"/>
      <c r="CB66" s="550"/>
      <c r="CC66" s="550"/>
      <c r="CD66" s="550"/>
      <c r="CE66" s="550"/>
      <c r="CF66" s="550"/>
      <c r="CG66" s="550"/>
      <c r="CH66" s="550"/>
      <c r="CI66" s="550"/>
      <c r="CJ66" s="550"/>
      <c r="CK66" s="550"/>
      <c r="CL66" s="550"/>
      <c r="CM66" s="550"/>
      <c r="CN66" s="550"/>
      <c r="CO66" s="550"/>
      <c r="CP66" s="550"/>
      <c r="CQ66" s="550"/>
      <c r="CR66" s="550"/>
      <c r="CS66" s="550"/>
      <c r="CT66" s="550"/>
      <c r="CU66" s="550"/>
      <c r="CV66" s="550"/>
      <c r="CW66" s="550"/>
      <c r="CX66" s="550"/>
      <c r="CY66" s="550"/>
      <c r="CZ66" s="550"/>
      <c r="DA66" s="550"/>
      <c r="DB66" s="550"/>
      <c r="DC66" s="550"/>
      <c r="DD66" s="550"/>
      <c r="DE66" s="550"/>
      <c r="DF66" s="550"/>
      <c r="DG66" s="550"/>
      <c r="DH66" s="550"/>
      <c r="DI66" s="550"/>
      <c r="DJ66" s="550"/>
      <c r="DK66" s="550"/>
      <c r="DL66" s="550"/>
      <c r="DM66" s="550"/>
      <c r="DN66" s="550"/>
      <c r="DO66" s="550"/>
      <c r="DP66" s="550"/>
      <c r="DQ66" s="550"/>
      <c r="DR66" s="550"/>
      <c r="DS66" s="550"/>
      <c r="DT66" s="550"/>
      <c r="DU66" s="550"/>
      <c r="DV66" s="550"/>
      <c r="DW66" s="550"/>
      <c r="DX66" s="550"/>
      <c r="DY66" s="550"/>
      <c r="DZ66" s="550"/>
      <c r="EA66" s="550"/>
      <c r="EB66" s="550"/>
      <c r="EC66" s="550"/>
      <c r="ED66" s="550"/>
      <c r="EE66" s="550"/>
      <c r="EF66" s="550"/>
      <c r="EG66" s="550"/>
      <c r="EH66" s="550"/>
      <c r="EI66" s="550"/>
      <c r="EJ66" s="550"/>
      <c r="EK66" s="550"/>
      <c r="EL66" s="550"/>
      <c r="EM66" s="550"/>
      <c r="EN66" s="550"/>
      <c r="EO66" s="550"/>
      <c r="EP66" s="550"/>
      <c r="EQ66" s="550"/>
      <c r="ER66" s="550"/>
      <c r="ES66" s="550"/>
      <c r="ET66" s="550"/>
      <c r="EU66" s="550"/>
      <c r="EV66" s="550"/>
      <c r="EW66" s="550"/>
      <c r="EX66" s="550"/>
      <c r="EY66" s="550"/>
      <c r="EZ66" s="550"/>
      <c r="FA66" s="550"/>
      <c r="FB66" s="550"/>
      <c r="FC66" s="550"/>
      <c r="FD66" s="550"/>
      <c r="FE66" s="550"/>
      <c r="FF66" s="550"/>
      <c r="FG66" s="550"/>
      <c r="FH66" s="550"/>
      <c r="FI66" s="550"/>
      <c r="FJ66" s="550"/>
      <c r="FK66" s="550"/>
      <c r="FL66" s="550"/>
      <c r="FM66" s="550"/>
      <c r="FN66" s="550"/>
      <c r="FO66" s="550"/>
      <c r="FP66" s="550"/>
      <c r="FQ66" s="550"/>
      <c r="FR66" s="550"/>
      <c r="FS66" s="550"/>
      <c r="FT66" s="550"/>
      <c r="FU66" s="550"/>
      <c r="FV66" s="550"/>
      <c r="FW66" s="550"/>
      <c r="FX66" s="550"/>
      <c r="FY66" s="550"/>
      <c r="FZ66" s="550"/>
      <c r="GA66" s="550"/>
      <c r="GB66" s="550"/>
      <c r="GC66" s="550"/>
      <c r="GD66" s="550"/>
      <c r="GE66" s="550"/>
      <c r="GF66" s="550"/>
      <c r="GG66" s="550"/>
      <c r="GH66" s="550"/>
      <c r="GI66" s="550"/>
      <c r="GJ66" s="550"/>
      <c r="GK66" s="550"/>
      <c r="GL66" s="550"/>
      <c r="GM66" s="550"/>
      <c r="GN66" s="550"/>
      <c r="GO66" s="550"/>
      <c r="GP66" s="550"/>
      <c r="GQ66" s="550"/>
      <c r="GR66" s="550"/>
      <c r="GS66" s="550"/>
      <c r="GT66" s="550"/>
      <c r="GU66" s="550"/>
      <c r="GV66" s="550"/>
      <c r="GW66" s="550"/>
      <c r="GX66" s="550"/>
      <c r="GY66" s="550"/>
      <c r="GZ66" s="550"/>
      <c r="HA66" s="550"/>
      <c r="HB66" s="550"/>
      <c r="HC66" s="550"/>
      <c r="HD66" s="550"/>
      <c r="HE66" s="550"/>
      <c r="HF66" s="550"/>
      <c r="HG66" s="550"/>
      <c r="HH66" s="550"/>
      <c r="HI66" s="550"/>
      <c r="HJ66" s="550"/>
      <c r="HK66" s="550"/>
      <c r="HL66" s="550"/>
      <c r="HM66" s="550"/>
      <c r="HN66" s="550"/>
      <c r="HO66" s="550"/>
      <c r="HP66" s="550"/>
      <c r="HQ66" s="550"/>
      <c r="HR66" s="550"/>
      <c r="HS66" s="550"/>
      <c r="HT66" s="550"/>
      <c r="HU66" s="550"/>
      <c r="HV66" s="550"/>
      <c r="HW66" s="550"/>
      <c r="HX66" s="550"/>
      <c r="HY66" s="550"/>
      <c r="HZ66" s="550"/>
      <c r="IA66" s="550"/>
      <c r="IB66" s="550"/>
      <c r="IC66" s="550"/>
      <c r="ID66" s="550"/>
      <c r="IE66" s="550"/>
      <c r="IF66" s="550"/>
      <c r="IG66" s="550"/>
      <c r="IH66" s="550"/>
      <c r="II66" s="550"/>
      <c r="IJ66" s="550"/>
      <c r="IK66" s="550"/>
      <c r="IL66" s="550"/>
      <c r="IM66" s="550"/>
      <c r="IN66" s="550"/>
      <c r="IO66" s="550"/>
      <c r="IP66" s="550"/>
      <c r="IQ66" s="550"/>
      <c r="IR66" s="550"/>
      <c r="IS66" s="550"/>
      <c r="IT66" s="550"/>
      <c r="IU66" s="550"/>
      <c r="IV66" s="550"/>
      <c r="IW66" s="550"/>
      <c r="IX66" s="550"/>
      <c r="IY66" s="550"/>
      <c r="IZ66" s="550"/>
      <c r="JA66" s="550"/>
      <c r="JB66" s="550"/>
      <c r="JC66" s="550"/>
      <c r="JD66" s="550"/>
      <c r="JE66" s="550"/>
      <c r="JF66" s="550"/>
      <c r="JG66" s="550"/>
      <c r="JH66" s="550"/>
      <c r="JI66" s="550"/>
      <c r="JJ66" s="550"/>
      <c r="JK66" s="550"/>
      <c r="JL66" s="550"/>
      <c r="JM66" s="550"/>
      <c r="JN66" s="550"/>
      <c r="JO66" s="550"/>
      <c r="JP66" s="550"/>
      <c r="JQ66" s="550"/>
      <c r="JR66" s="550"/>
      <c r="JS66" s="550"/>
      <c r="JT66" s="550"/>
      <c r="JU66" s="550"/>
      <c r="JV66" s="550"/>
      <c r="JW66" s="550"/>
      <c r="JX66" s="550"/>
      <c r="JY66" s="550"/>
      <c r="JZ66" s="550"/>
      <c r="KA66" s="550"/>
      <c r="KB66" s="550"/>
      <c r="KC66" s="550"/>
      <c r="KD66" s="550"/>
      <c r="KE66" s="550"/>
      <c r="KF66" s="550"/>
      <c r="KG66" s="550"/>
      <c r="KH66" s="550"/>
      <c r="KI66" s="550"/>
      <c r="KJ66" s="550"/>
      <c r="KK66" s="550"/>
      <c r="KL66" s="550"/>
      <c r="KM66" s="550"/>
      <c r="KN66" s="550"/>
      <c r="KO66" s="550"/>
      <c r="KP66" s="550"/>
      <c r="KQ66" s="550"/>
      <c r="KR66" s="550"/>
      <c r="KS66" s="550"/>
      <c r="KT66" s="550"/>
      <c r="KU66" s="550"/>
      <c r="KV66" s="550"/>
      <c r="KW66" s="550"/>
      <c r="KX66" s="550"/>
      <c r="KY66" s="550"/>
      <c r="KZ66" s="550"/>
      <c r="LA66" s="550"/>
      <c r="LB66" s="550"/>
      <c r="LC66" s="550"/>
      <c r="LD66" s="550"/>
      <c r="LE66" s="550"/>
      <c r="LF66" s="550"/>
      <c r="LG66" s="550"/>
      <c r="LH66" s="550"/>
      <c r="LI66" s="550"/>
      <c r="LJ66" s="550"/>
      <c r="LK66" s="550"/>
      <c r="LL66" s="550"/>
      <c r="LM66" s="550"/>
      <c r="LN66" s="550"/>
      <c r="LO66" s="550"/>
      <c r="LP66" s="550"/>
      <c r="LQ66" s="550"/>
      <c r="LR66" s="550"/>
      <c r="LS66" s="550"/>
      <c r="LT66" s="550"/>
      <c r="LU66" s="550"/>
      <c r="LV66" s="550"/>
      <c r="LW66" s="550"/>
      <c r="LX66" s="550"/>
      <c r="LY66" s="550"/>
      <c r="LZ66" s="550"/>
      <c r="MA66" s="550"/>
      <c r="MB66" s="550"/>
      <c r="MC66" s="550"/>
      <c r="MD66" s="550"/>
      <c r="ME66" s="550"/>
      <c r="MF66" s="550"/>
      <c r="MG66" s="550"/>
      <c r="MH66" s="550"/>
      <c r="MI66" s="550"/>
      <c r="MJ66" s="550"/>
      <c r="MK66" s="550"/>
      <c r="ML66" s="550"/>
      <c r="MM66" s="550"/>
      <c r="MN66" s="550"/>
      <c r="MO66" s="550"/>
      <c r="MP66" s="550"/>
      <c r="MQ66" s="550"/>
      <c r="MR66" s="550"/>
      <c r="MS66" s="550"/>
      <c r="MT66" s="550"/>
      <c r="MU66" s="550"/>
      <c r="MV66" s="550"/>
      <c r="MW66" s="550"/>
      <c r="MX66" s="550"/>
      <c r="MY66" s="550"/>
      <c r="MZ66" s="550"/>
      <c r="NA66" s="550"/>
      <c r="NB66" s="550"/>
      <c r="NC66" s="550"/>
      <c r="ND66" s="550"/>
      <c r="NE66" s="550"/>
      <c r="NF66" s="550"/>
      <c r="NG66" s="550"/>
      <c r="NH66" s="550"/>
      <c r="NI66" s="550"/>
      <c r="NJ66" s="550"/>
      <c r="NK66" s="550"/>
      <c r="NL66" s="550"/>
      <c r="NM66" s="550"/>
      <c r="NN66" s="550"/>
      <c r="NO66" s="550"/>
      <c r="NP66" s="550"/>
      <c r="NQ66" s="550"/>
      <c r="NR66" s="550"/>
      <c r="NS66" s="550"/>
      <c r="NT66" s="550"/>
      <c r="NU66" s="550"/>
      <c r="NV66" s="550"/>
      <c r="NW66" s="550"/>
      <c r="NX66" s="550"/>
      <c r="NY66" s="550"/>
      <c r="NZ66" s="550"/>
      <c r="OA66" s="550"/>
      <c r="OB66" s="550"/>
      <c r="OC66" s="550"/>
      <c r="OD66" s="550"/>
      <c r="OE66" s="550"/>
      <c r="OF66" s="550"/>
      <c r="OG66" s="550"/>
      <c r="OH66" s="550"/>
      <c r="OI66" s="550"/>
      <c r="OJ66" s="550"/>
      <c r="OK66" s="550"/>
      <c r="OL66" s="550"/>
      <c r="OM66" s="550"/>
      <c r="ON66" s="550"/>
      <c r="OO66" s="550"/>
      <c r="OP66" s="550"/>
      <c r="OQ66" s="550"/>
      <c r="OR66" s="550"/>
      <c r="OS66" s="550"/>
      <c r="OT66" s="550"/>
      <c r="OU66" s="550"/>
      <c r="OV66" s="550"/>
      <c r="OW66" s="550"/>
      <c r="OX66" s="550"/>
      <c r="OY66" s="550"/>
      <c r="OZ66" s="550"/>
      <c r="PA66" s="550"/>
      <c r="PB66" s="550"/>
      <c r="PC66" s="550"/>
      <c r="PD66" s="550"/>
      <c r="PE66" s="550"/>
      <c r="PF66" s="550"/>
      <c r="PG66" s="550"/>
      <c r="PH66" s="550"/>
      <c r="PI66" s="550"/>
      <c r="PJ66" s="550"/>
      <c r="PK66" s="550"/>
      <c r="PL66" s="550"/>
      <c r="PM66" s="550"/>
      <c r="PN66" s="550"/>
      <c r="PO66" s="550"/>
      <c r="PP66" s="550"/>
      <c r="PQ66" s="550"/>
      <c r="PR66" s="550"/>
      <c r="PS66" s="550"/>
      <c r="PT66" s="550"/>
      <c r="PU66" s="550"/>
      <c r="PV66" s="550"/>
      <c r="PW66" s="550"/>
      <c r="PX66" s="550"/>
      <c r="PY66" s="550"/>
      <c r="PZ66" s="550"/>
      <c r="QA66" s="550"/>
      <c r="QB66" s="550"/>
      <c r="QC66" s="550"/>
      <c r="QD66" s="550"/>
      <c r="QE66" s="550"/>
      <c r="QF66" s="550"/>
      <c r="QG66" s="550"/>
      <c r="QH66" s="550"/>
      <c r="QI66" s="550"/>
      <c r="QJ66" s="550"/>
      <c r="QK66" s="550"/>
      <c r="QL66" s="550"/>
      <c r="QM66" s="550"/>
      <c r="QN66" s="550"/>
      <c r="QO66" s="550"/>
      <c r="QP66" s="550"/>
      <c r="QQ66" s="550"/>
      <c r="QR66" s="550"/>
      <c r="QS66" s="550"/>
      <c r="QT66" s="550"/>
      <c r="QU66" s="550"/>
      <c r="QV66" s="550"/>
      <c r="QW66" s="550"/>
      <c r="QX66" s="550"/>
      <c r="QY66" s="550"/>
      <c r="QZ66" s="550"/>
      <c r="RA66" s="550"/>
      <c r="RB66" s="550"/>
      <c r="RC66" s="550"/>
      <c r="RD66" s="550"/>
      <c r="RE66" s="550"/>
      <c r="RF66" s="550"/>
      <c r="RG66" s="550"/>
      <c r="RH66" s="550"/>
      <c r="RI66" s="550"/>
      <c r="RJ66" s="550"/>
      <c r="RK66" s="550"/>
      <c r="RL66" s="550"/>
      <c r="RM66" s="550"/>
      <c r="RN66" s="550"/>
      <c r="RO66" s="550"/>
      <c r="RP66" s="550"/>
      <c r="RQ66" s="550"/>
      <c r="RR66" s="550"/>
      <c r="RS66" s="550"/>
      <c r="RT66" s="550"/>
      <c r="RU66" s="550"/>
      <c r="RV66" s="550"/>
      <c r="RW66" s="550"/>
      <c r="RX66" s="550"/>
      <c r="RY66" s="550"/>
      <c r="RZ66" s="550"/>
      <c r="SA66" s="550"/>
      <c r="SB66" s="550"/>
      <c r="SC66" s="550"/>
      <c r="SD66" s="550"/>
      <c r="SE66" s="550"/>
      <c r="SF66" s="550"/>
      <c r="SG66" s="550"/>
      <c r="SH66" s="550"/>
      <c r="SI66" s="550"/>
      <c r="SJ66" s="550"/>
      <c r="SK66" s="550"/>
      <c r="SL66" s="550"/>
      <c r="SM66" s="550"/>
      <c r="SN66" s="550"/>
      <c r="SO66" s="550"/>
      <c r="SP66" s="550"/>
      <c r="SQ66" s="550"/>
      <c r="SR66" s="550"/>
      <c r="SS66" s="550"/>
      <c r="ST66" s="550"/>
      <c r="SU66" s="550"/>
      <c r="SV66" s="550"/>
      <c r="SW66" s="550"/>
      <c r="SX66" s="550"/>
      <c r="SY66" s="550"/>
      <c r="SZ66" s="550"/>
      <c r="TA66" s="550"/>
      <c r="TB66" s="550"/>
      <c r="TC66" s="550"/>
      <c r="TD66" s="550"/>
      <c r="TE66" s="550"/>
      <c r="TF66" s="550"/>
      <c r="TG66" s="550"/>
      <c r="TH66" s="550"/>
      <c r="TI66" s="550"/>
      <c r="TJ66" s="550"/>
      <c r="TK66" s="550"/>
      <c r="TL66" s="550"/>
      <c r="TM66" s="550"/>
      <c r="TN66" s="550"/>
      <c r="TO66" s="550"/>
      <c r="TP66" s="550"/>
      <c r="TQ66" s="550"/>
      <c r="TR66" s="550"/>
      <c r="TS66" s="550"/>
      <c r="TT66" s="550"/>
      <c r="TU66" s="550"/>
      <c r="TV66" s="550"/>
      <c r="TW66" s="550"/>
      <c r="TX66" s="550"/>
      <c r="TY66" s="550"/>
      <c r="TZ66" s="550"/>
      <c r="UA66" s="550"/>
      <c r="UB66" s="550"/>
      <c r="UC66" s="550"/>
      <c r="UD66" s="550"/>
      <c r="UE66" s="550"/>
      <c r="UF66" s="550"/>
      <c r="UG66" s="550"/>
      <c r="UH66" s="550"/>
      <c r="UI66" s="550"/>
      <c r="UJ66" s="550"/>
      <c r="UK66" s="550"/>
      <c r="UL66" s="550"/>
      <c r="UM66" s="550"/>
      <c r="UN66" s="550"/>
      <c r="UO66" s="550"/>
      <c r="UP66" s="550"/>
      <c r="UQ66" s="550"/>
      <c r="UR66" s="550"/>
      <c r="US66" s="550"/>
      <c r="UT66" s="550"/>
      <c r="UU66" s="550"/>
      <c r="UV66" s="550"/>
      <c r="UW66" s="550"/>
      <c r="UX66" s="550"/>
      <c r="UY66" s="550"/>
      <c r="UZ66" s="550"/>
      <c r="VA66" s="550"/>
      <c r="VB66" s="550"/>
      <c r="VC66" s="550"/>
      <c r="VD66" s="550"/>
      <c r="VE66" s="550"/>
      <c r="VF66" s="550"/>
      <c r="VG66" s="550"/>
      <c r="VH66" s="550"/>
      <c r="VI66" s="550"/>
      <c r="VJ66" s="550"/>
      <c r="VK66" s="550"/>
      <c r="VL66" s="550"/>
      <c r="VM66" s="550"/>
      <c r="VN66" s="550"/>
      <c r="VO66" s="550"/>
      <c r="VP66" s="550"/>
      <c r="VQ66" s="550"/>
      <c r="VR66" s="550"/>
      <c r="VS66" s="550"/>
      <c r="VT66" s="550"/>
      <c r="VU66" s="550"/>
      <c r="VV66" s="550"/>
      <c r="VW66" s="550"/>
      <c r="VX66" s="550"/>
      <c r="VY66" s="550"/>
      <c r="VZ66" s="550"/>
      <c r="WA66" s="550"/>
      <c r="WB66" s="550"/>
      <c r="WC66" s="550"/>
      <c r="WD66" s="550"/>
      <c r="WE66" s="550"/>
      <c r="WF66" s="550"/>
      <c r="WG66" s="550"/>
      <c r="WH66" s="550"/>
      <c r="WI66" s="550"/>
      <c r="WJ66" s="550"/>
      <c r="WK66" s="550"/>
      <c r="WL66" s="550"/>
      <c r="WM66" s="550"/>
      <c r="WN66" s="550"/>
      <c r="WO66" s="550"/>
      <c r="WP66" s="550"/>
      <c r="WQ66" s="550"/>
      <c r="WR66" s="550"/>
      <c r="WS66" s="550"/>
      <c r="WT66" s="550"/>
      <c r="WU66" s="550"/>
      <c r="WV66" s="550"/>
      <c r="WW66" s="550"/>
      <c r="WX66" s="550"/>
      <c r="WY66" s="550"/>
      <c r="WZ66" s="550"/>
      <c r="XA66" s="550"/>
      <c r="XB66" s="550"/>
      <c r="XC66" s="550"/>
      <c r="XD66" s="550"/>
      <c r="XE66" s="550"/>
      <c r="XF66" s="550"/>
      <c r="XG66" s="550"/>
      <c r="XH66" s="550"/>
      <c r="XI66" s="550"/>
      <c r="XJ66" s="550"/>
      <c r="XK66" s="550"/>
      <c r="XL66" s="550"/>
      <c r="XM66" s="550"/>
      <c r="XN66" s="550"/>
      <c r="XO66" s="550"/>
      <c r="XP66" s="550"/>
      <c r="XQ66" s="550"/>
      <c r="XR66" s="550"/>
      <c r="XS66" s="550"/>
      <c r="XT66" s="550"/>
      <c r="XU66" s="550"/>
      <c r="XV66" s="550"/>
      <c r="XW66" s="550"/>
      <c r="XX66" s="550"/>
      <c r="XY66" s="550"/>
      <c r="XZ66" s="550"/>
      <c r="YA66" s="550"/>
      <c r="YB66" s="550"/>
      <c r="YC66" s="550"/>
      <c r="YD66" s="550"/>
      <c r="YE66" s="550"/>
      <c r="YF66" s="550"/>
      <c r="YG66" s="550"/>
      <c r="YH66" s="550"/>
      <c r="YI66" s="550"/>
      <c r="YJ66" s="550"/>
      <c r="YK66" s="550"/>
      <c r="YL66" s="550"/>
      <c r="YM66" s="550"/>
      <c r="YN66" s="550"/>
      <c r="YO66" s="550"/>
      <c r="YP66" s="550"/>
      <c r="YQ66" s="550"/>
      <c r="YR66" s="550"/>
      <c r="YS66" s="550"/>
      <c r="YT66" s="550"/>
      <c r="YU66" s="550"/>
      <c r="YV66" s="550"/>
      <c r="YW66" s="550"/>
      <c r="YX66" s="550"/>
      <c r="YY66" s="550"/>
      <c r="YZ66" s="550"/>
      <c r="ZA66" s="550"/>
      <c r="ZB66" s="550"/>
      <c r="ZC66" s="550"/>
      <c r="ZD66" s="550"/>
      <c r="ZE66" s="550"/>
      <c r="ZF66" s="550"/>
      <c r="ZG66" s="550"/>
      <c r="ZH66" s="550"/>
      <c r="ZI66" s="550"/>
      <c r="ZJ66" s="550"/>
      <c r="ZK66" s="550"/>
      <c r="ZL66" s="550"/>
      <c r="ZM66" s="550"/>
      <c r="ZN66" s="550"/>
      <c r="ZO66" s="550"/>
      <c r="ZP66" s="550"/>
      <c r="ZQ66" s="550"/>
      <c r="ZR66" s="550"/>
      <c r="ZS66" s="550"/>
      <c r="ZT66" s="550"/>
      <c r="ZU66" s="550"/>
      <c r="ZV66" s="550"/>
      <c r="ZW66" s="550"/>
      <c r="ZX66" s="550"/>
      <c r="ZY66" s="550"/>
      <c r="ZZ66" s="550"/>
      <c r="AAA66" s="550"/>
      <c r="AAB66" s="550"/>
      <c r="AAC66" s="550"/>
      <c r="AAD66" s="550"/>
      <c r="AAE66" s="550"/>
      <c r="AAF66" s="550"/>
      <c r="AAG66" s="550"/>
      <c r="AAH66" s="550"/>
      <c r="AAI66" s="550"/>
      <c r="AAJ66" s="550"/>
      <c r="AAK66" s="550"/>
      <c r="AAL66" s="550"/>
      <c r="AAM66" s="550"/>
      <c r="AAN66" s="550"/>
      <c r="AAO66" s="550"/>
      <c r="AAP66" s="550"/>
      <c r="AAQ66" s="550"/>
      <c r="AAR66" s="550"/>
      <c r="AAS66" s="550"/>
      <c r="AAT66" s="550"/>
      <c r="AAU66" s="550"/>
      <c r="AAV66" s="550"/>
      <c r="AAW66" s="550"/>
      <c r="AAX66" s="550"/>
      <c r="AAY66" s="550"/>
      <c r="AAZ66" s="550"/>
      <c r="ABA66" s="550"/>
      <c r="ABB66" s="550"/>
      <c r="ABC66" s="550"/>
      <c r="ABD66" s="550"/>
      <c r="ABE66" s="550"/>
      <c r="ABF66" s="550"/>
      <c r="ABG66" s="550"/>
      <c r="ABH66" s="550"/>
      <c r="ABI66" s="550"/>
      <c r="ABJ66" s="550"/>
      <c r="ABK66" s="550"/>
      <c r="ABL66" s="550"/>
      <c r="ABM66" s="550"/>
      <c r="ABN66" s="550"/>
      <c r="ABO66" s="550"/>
      <c r="ABP66" s="550"/>
      <c r="ABQ66" s="550"/>
      <c r="ABR66" s="550"/>
      <c r="ABS66" s="550"/>
      <c r="ABT66" s="550"/>
      <c r="ABU66" s="550"/>
      <c r="ABV66" s="550"/>
      <c r="ABW66" s="550"/>
      <c r="ABX66" s="550"/>
      <c r="ABY66" s="550"/>
      <c r="ABZ66" s="550"/>
      <c r="ACA66" s="550"/>
      <c r="ACB66" s="550"/>
      <c r="ACC66" s="550"/>
      <c r="ACD66" s="550"/>
      <c r="ACE66" s="550"/>
      <c r="ACF66" s="550"/>
      <c r="ACG66" s="550"/>
      <c r="ACH66" s="550"/>
      <c r="ACI66" s="550"/>
      <c r="ACJ66" s="550"/>
      <c r="ACK66" s="550"/>
      <c r="ACL66" s="550"/>
      <c r="ACM66" s="550"/>
      <c r="ACN66" s="550"/>
      <c r="ACO66" s="550"/>
      <c r="ACP66" s="550"/>
      <c r="ACQ66" s="550"/>
      <c r="ACR66" s="550"/>
      <c r="ACS66" s="550"/>
      <c r="ACT66" s="550"/>
      <c r="ACU66" s="550"/>
      <c r="ACV66" s="550"/>
      <c r="ACW66" s="550"/>
      <c r="ACX66" s="550"/>
      <c r="ACY66" s="550"/>
      <c r="ACZ66" s="550"/>
      <c r="ADA66" s="550"/>
      <c r="ADB66" s="550"/>
      <c r="ADC66" s="550"/>
      <c r="ADD66" s="550"/>
      <c r="ADE66" s="550"/>
      <c r="ADF66" s="550"/>
      <c r="ADG66" s="550"/>
      <c r="ADH66" s="550"/>
      <c r="ADI66" s="550"/>
      <c r="ADJ66" s="550"/>
      <c r="ADK66" s="550"/>
      <c r="ADL66" s="550"/>
      <c r="ADM66" s="550"/>
      <c r="ADN66" s="550"/>
      <c r="ADO66" s="550"/>
      <c r="ADP66" s="550"/>
      <c r="ADQ66" s="550"/>
      <c r="ADR66" s="550"/>
      <c r="ADS66" s="550"/>
      <c r="ADT66" s="550"/>
      <c r="ADU66" s="550"/>
      <c r="ADV66" s="550"/>
      <c r="ADW66" s="550"/>
      <c r="ADX66" s="550"/>
      <c r="ADY66" s="550"/>
      <c r="ADZ66" s="550"/>
      <c r="AEA66" s="550"/>
      <c r="AEB66" s="550"/>
      <c r="AEC66" s="550"/>
      <c r="AED66" s="550"/>
      <c r="AEE66" s="550"/>
      <c r="AEF66" s="550"/>
      <c r="AEG66" s="550"/>
      <c r="AEH66" s="550"/>
      <c r="AEI66" s="550"/>
      <c r="AEJ66" s="550"/>
      <c r="AEK66" s="550"/>
      <c r="AEL66" s="550"/>
      <c r="AEM66" s="550"/>
      <c r="AEN66" s="550"/>
      <c r="AEO66" s="550"/>
      <c r="AEP66" s="550"/>
      <c r="AEQ66" s="550"/>
      <c r="AER66" s="550"/>
      <c r="AES66" s="550"/>
      <c r="AET66" s="550"/>
      <c r="AEU66" s="550"/>
      <c r="AEV66" s="550"/>
      <c r="AEW66" s="550"/>
      <c r="AEX66" s="550"/>
      <c r="AEY66" s="550"/>
      <c r="AEZ66" s="550"/>
      <c r="AFA66" s="550"/>
      <c r="AFB66" s="550"/>
      <c r="AFC66" s="550"/>
      <c r="AFD66" s="550"/>
      <c r="AFE66" s="550"/>
      <c r="AFF66" s="550"/>
      <c r="AFG66" s="550"/>
      <c r="AFH66" s="550"/>
      <c r="AFI66" s="550"/>
      <c r="AFJ66" s="550"/>
      <c r="AFK66" s="550"/>
      <c r="AFL66" s="550"/>
      <c r="AFM66" s="550"/>
      <c r="AFN66" s="550"/>
      <c r="AFO66" s="550"/>
      <c r="AFP66" s="550"/>
      <c r="AFQ66" s="550"/>
      <c r="AFR66" s="550"/>
      <c r="AFS66" s="550"/>
      <c r="AFT66" s="550"/>
      <c r="AFU66" s="550"/>
      <c r="AFV66" s="550"/>
      <c r="AFW66" s="550"/>
      <c r="AFX66" s="550"/>
      <c r="AFY66" s="550"/>
      <c r="AFZ66" s="550"/>
      <c r="AGA66" s="550"/>
      <c r="AGB66" s="550"/>
      <c r="AGC66" s="550"/>
      <c r="AGD66" s="550"/>
      <c r="AGE66" s="550"/>
      <c r="AGF66" s="550"/>
      <c r="AGG66" s="550"/>
      <c r="AGH66" s="550"/>
      <c r="AGI66" s="550"/>
      <c r="AGJ66" s="550"/>
      <c r="AGK66" s="550"/>
      <c r="AGL66" s="550"/>
      <c r="AGM66" s="550"/>
      <c r="AGN66" s="550"/>
      <c r="AGO66" s="550"/>
      <c r="AGP66" s="550"/>
      <c r="AGQ66" s="550"/>
      <c r="AGR66" s="550"/>
      <c r="AGS66" s="550"/>
      <c r="AGT66" s="550"/>
      <c r="AGU66" s="550"/>
      <c r="AGV66" s="550"/>
      <c r="AGW66" s="550"/>
      <c r="AGX66" s="550"/>
      <c r="AGY66" s="550"/>
      <c r="AGZ66" s="550"/>
      <c r="AHA66" s="550"/>
      <c r="AHB66" s="550"/>
      <c r="AHC66" s="550"/>
      <c r="AHD66" s="550"/>
      <c r="AHE66" s="550"/>
      <c r="AHF66" s="550"/>
      <c r="AHG66" s="550"/>
      <c r="AHH66" s="550"/>
      <c r="AHI66" s="550"/>
      <c r="AHJ66" s="550"/>
      <c r="AHK66" s="550"/>
      <c r="AHL66" s="550"/>
      <c r="AHM66" s="550"/>
      <c r="AHN66" s="550"/>
      <c r="AHO66" s="550"/>
      <c r="AHP66" s="550"/>
      <c r="AHQ66" s="550"/>
      <c r="AHR66" s="550"/>
      <c r="AHS66" s="550"/>
      <c r="AHT66" s="550"/>
      <c r="AHU66" s="550"/>
      <c r="AHV66" s="550"/>
      <c r="AHW66" s="550"/>
      <c r="AHX66" s="550"/>
      <c r="AHY66" s="550"/>
      <c r="AHZ66" s="550"/>
      <c r="AIA66" s="550"/>
      <c r="AIB66" s="550"/>
      <c r="AIC66" s="550"/>
      <c r="AID66" s="550"/>
      <c r="AIE66" s="550"/>
      <c r="AIF66" s="550"/>
      <c r="AIG66" s="550"/>
      <c r="AIH66" s="550"/>
      <c r="AII66" s="550"/>
      <c r="AIJ66" s="550"/>
      <c r="AIK66" s="550"/>
      <c r="AIL66" s="550"/>
      <c r="AIM66" s="550"/>
      <c r="AIN66" s="550"/>
      <c r="AIO66" s="550"/>
      <c r="AIP66" s="550"/>
      <c r="AIQ66" s="550"/>
      <c r="AIR66" s="550"/>
      <c r="AIS66" s="550"/>
      <c r="AIT66" s="550"/>
      <c r="AIU66" s="550"/>
      <c r="AIV66" s="550"/>
      <c r="AIW66" s="550"/>
      <c r="AIX66" s="550"/>
      <c r="AIY66" s="550"/>
      <c r="AIZ66" s="550"/>
      <c r="AJA66" s="550"/>
      <c r="AJB66" s="550"/>
      <c r="AJC66" s="550"/>
      <c r="AJD66" s="550"/>
      <c r="AJE66" s="550"/>
      <c r="AJF66" s="550"/>
      <c r="AJG66" s="550"/>
      <c r="AJH66" s="550"/>
      <c r="AJI66" s="550"/>
      <c r="AJJ66" s="550"/>
      <c r="AJK66" s="550"/>
      <c r="AJL66" s="550"/>
      <c r="AJM66" s="550"/>
      <c r="AJN66" s="550"/>
      <c r="AJO66" s="550"/>
      <c r="AJP66" s="550"/>
      <c r="AJQ66" s="550"/>
      <c r="AJR66" s="550"/>
      <c r="AJS66" s="550"/>
      <c r="AJT66" s="550"/>
      <c r="AJU66" s="550"/>
      <c r="AJV66" s="550"/>
      <c r="AJW66" s="550"/>
      <c r="AJX66" s="550"/>
      <c r="AJY66" s="550"/>
      <c r="AJZ66" s="550"/>
      <c r="AKA66" s="550"/>
      <c r="AKB66" s="550"/>
      <c r="AKC66" s="550"/>
      <c r="AKD66" s="550"/>
      <c r="AKE66" s="550"/>
      <c r="AKF66" s="550"/>
      <c r="AKG66" s="550"/>
      <c r="AKH66" s="550"/>
      <c r="AKI66" s="550"/>
      <c r="AKJ66" s="550"/>
      <c r="AKK66" s="550"/>
      <c r="AKL66" s="550"/>
      <c r="AKM66" s="550"/>
      <c r="AKN66" s="550"/>
      <c r="AKO66" s="550"/>
      <c r="AKP66" s="550"/>
      <c r="AKQ66" s="550"/>
      <c r="AKR66" s="550"/>
      <c r="AKS66" s="550"/>
      <c r="AKT66" s="550"/>
      <c r="AKU66" s="550"/>
      <c r="AKV66" s="550"/>
      <c r="AKW66" s="550"/>
      <c r="AKX66" s="550"/>
      <c r="AKY66" s="550"/>
      <c r="AKZ66" s="550"/>
      <c r="ALA66" s="550"/>
      <c r="ALB66" s="550"/>
      <c r="ALC66" s="550"/>
      <c r="ALD66" s="550"/>
      <c r="ALE66" s="550"/>
      <c r="ALF66" s="550"/>
      <c r="ALG66" s="550"/>
      <c r="ALH66" s="550"/>
      <c r="ALI66" s="550"/>
      <c r="ALJ66" s="550"/>
      <c r="ALK66" s="550"/>
      <c r="ALL66" s="550"/>
      <c r="ALM66" s="550"/>
      <c r="ALN66" s="550"/>
      <c r="ALO66" s="550"/>
      <c r="ALP66" s="550"/>
      <c r="ALQ66" s="550"/>
      <c r="ALR66" s="550"/>
      <c r="ALS66" s="550"/>
      <c r="ALT66" s="550"/>
      <c r="ALU66" s="550"/>
      <c r="ALV66" s="550"/>
      <c r="ALW66" s="550"/>
      <c r="ALX66" s="550"/>
      <c r="ALY66" s="550"/>
      <c r="ALZ66" s="550"/>
      <c r="AMA66" s="550"/>
      <c r="AMB66" s="550"/>
    </row>
    <row r="67" spans="1:1016" s="458" customFormat="1" ht="36.950000000000003" customHeight="1">
      <c r="A67" s="509">
        <v>8</v>
      </c>
      <c r="B67" s="524"/>
      <c r="C67" s="512"/>
      <c r="D67" s="512" t="s">
        <v>154</v>
      </c>
      <c r="E67" s="512"/>
      <c r="F67" s="533"/>
      <c r="G67" s="499"/>
      <c r="H67" s="534" t="str">
        <f t="shared" si="2"/>
        <v/>
      </c>
      <c r="I67" s="546"/>
      <c r="J67" s="552"/>
      <c r="K67" s="546"/>
      <c r="L67" s="546">
        <f t="shared" si="0"/>
        <v>0</v>
      </c>
      <c r="M67" s="546"/>
      <c r="N67" s="546"/>
      <c r="O67" s="546"/>
      <c r="P67" s="546"/>
      <c r="Q67" s="546"/>
      <c r="R67" s="546"/>
      <c r="S67" s="546"/>
      <c r="T67" s="546"/>
      <c r="U67" s="546"/>
      <c r="V67" s="546"/>
      <c r="W67" s="546"/>
      <c r="X67" s="546"/>
      <c r="Y67" s="546"/>
      <c r="Z67" s="546"/>
      <c r="AA67" s="546"/>
      <c r="AB67" s="546"/>
      <c r="AC67" s="546"/>
      <c r="AD67" s="546"/>
      <c r="AE67" s="546"/>
      <c r="AF67" s="546"/>
      <c r="AG67" s="546"/>
      <c r="AH67" s="546"/>
      <c r="AI67" s="546"/>
      <c r="AJ67" s="546"/>
      <c r="AK67" s="546"/>
      <c r="AL67" s="546"/>
      <c r="AM67" s="546"/>
      <c r="AN67" s="546"/>
      <c r="AO67" s="546"/>
      <c r="AP67" s="546"/>
      <c r="AQ67" s="546"/>
      <c r="AR67" s="546"/>
      <c r="AS67" s="546"/>
      <c r="AT67" s="546"/>
      <c r="AU67" s="546"/>
      <c r="AV67" s="546"/>
      <c r="AW67" s="546"/>
      <c r="AX67" s="546"/>
      <c r="AY67" s="546"/>
      <c r="AZ67" s="546"/>
      <c r="BA67" s="546"/>
      <c r="BB67" s="546"/>
      <c r="BC67" s="546"/>
      <c r="BD67" s="546"/>
      <c r="BE67" s="546"/>
      <c r="BF67" s="546"/>
      <c r="BG67" s="546"/>
      <c r="BH67" s="546"/>
      <c r="BI67" s="546"/>
      <c r="BJ67" s="546"/>
      <c r="BK67" s="546"/>
      <c r="BL67" s="546"/>
      <c r="BM67" s="546"/>
      <c r="BN67" s="546"/>
      <c r="BO67" s="546"/>
      <c r="BP67" s="546"/>
      <c r="BQ67" s="546"/>
      <c r="BR67" s="546"/>
      <c r="BS67" s="546"/>
      <c r="BT67" s="546"/>
      <c r="BU67" s="546"/>
      <c r="BV67" s="546"/>
      <c r="BW67" s="546"/>
      <c r="BX67" s="546"/>
      <c r="BY67" s="546"/>
      <c r="BZ67" s="546"/>
      <c r="CA67" s="546"/>
      <c r="CB67" s="546"/>
      <c r="CC67" s="546"/>
      <c r="CD67" s="546"/>
      <c r="CE67" s="546"/>
      <c r="CF67" s="546"/>
      <c r="CG67" s="546"/>
      <c r="CH67" s="546"/>
      <c r="CI67" s="546"/>
      <c r="CJ67" s="546"/>
      <c r="CK67" s="546"/>
      <c r="CL67" s="546"/>
      <c r="CM67" s="546"/>
      <c r="CN67" s="546"/>
      <c r="CO67" s="546"/>
      <c r="CP67" s="546"/>
      <c r="CQ67" s="546"/>
      <c r="CR67" s="546"/>
      <c r="CS67" s="546"/>
      <c r="CT67" s="546"/>
      <c r="CU67" s="546"/>
      <c r="CV67" s="546"/>
      <c r="CW67" s="546"/>
      <c r="CX67" s="546"/>
      <c r="CY67" s="546"/>
      <c r="CZ67" s="546"/>
      <c r="DA67" s="546"/>
      <c r="DB67" s="546"/>
      <c r="DC67" s="546"/>
      <c r="DD67" s="546"/>
      <c r="DE67" s="546"/>
      <c r="DF67" s="546"/>
      <c r="DG67" s="546"/>
      <c r="DH67" s="546"/>
      <c r="DI67" s="546"/>
      <c r="DJ67" s="546"/>
      <c r="DK67" s="546"/>
      <c r="DL67" s="546"/>
      <c r="DM67" s="546"/>
      <c r="DN67" s="546"/>
      <c r="DO67" s="546"/>
      <c r="DP67" s="546"/>
      <c r="DQ67" s="546"/>
      <c r="DR67" s="546"/>
      <c r="DS67" s="546"/>
      <c r="DT67" s="546"/>
      <c r="DU67" s="546"/>
      <c r="DV67" s="546"/>
      <c r="DW67" s="546"/>
      <c r="DX67" s="546"/>
      <c r="DY67" s="546"/>
      <c r="DZ67" s="546"/>
      <c r="EA67" s="546"/>
      <c r="EB67" s="546"/>
      <c r="EC67" s="546"/>
      <c r="ED67" s="546"/>
      <c r="EE67" s="546"/>
      <c r="EF67" s="546"/>
      <c r="EG67" s="546"/>
      <c r="EH67" s="546"/>
      <c r="EI67" s="546"/>
      <c r="EJ67" s="546"/>
      <c r="EK67" s="546"/>
      <c r="EL67" s="546"/>
      <c r="EM67" s="546"/>
      <c r="EN67" s="546"/>
      <c r="EO67" s="546"/>
      <c r="EP67" s="546"/>
      <c r="EQ67" s="546"/>
      <c r="ER67" s="546"/>
      <c r="ES67" s="546"/>
      <c r="ET67" s="546"/>
      <c r="EU67" s="546"/>
      <c r="EV67" s="546"/>
      <c r="EW67" s="546"/>
      <c r="EX67" s="546"/>
      <c r="EY67" s="546"/>
      <c r="EZ67" s="546"/>
      <c r="FA67" s="546"/>
      <c r="FB67" s="546"/>
      <c r="FC67" s="546"/>
      <c r="FD67" s="546"/>
      <c r="FE67" s="546"/>
      <c r="FF67" s="546"/>
      <c r="FG67" s="546"/>
      <c r="FH67" s="546"/>
      <c r="FI67" s="546"/>
      <c r="FJ67" s="546"/>
      <c r="FK67" s="546"/>
      <c r="FL67" s="546"/>
      <c r="FM67" s="546"/>
      <c r="FN67" s="546"/>
      <c r="FO67" s="546"/>
      <c r="FP67" s="546"/>
      <c r="FQ67" s="546"/>
      <c r="FR67" s="546"/>
      <c r="FS67" s="546"/>
      <c r="FT67" s="546"/>
      <c r="FU67" s="546"/>
      <c r="FV67" s="546"/>
      <c r="FW67" s="546"/>
      <c r="FX67" s="546"/>
      <c r="FY67" s="546"/>
      <c r="FZ67" s="546"/>
      <c r="GA67" s="546"/>
      <c r="GB67" s="546"/>
      <c r="GC67" s="546"/>
      <c r="GD67" s="546"/>
      <c r="GE67" s="546"/>
      <c r="GF67" s="546"/>
      <c r="GG67" s="546"/>
      <c r="GH67" s="546"/>
      <c r="GI67" s="546"/>
      <c r="GJ67" s="546"/>
      <c r="GK67" s="546"/>
      <c r="GL67" s="546"/>
      <c r="GM67" s="546"/>
      <c r="GN67" s="546"/>
      <c r="GO67" s="546"/>
      <c r="GP67" s="546"/>
      <c r="GQ67" s="546"/>
      <c r="GR67" s="546"/>
      <c r="GS67" s="546"/>
      <c r="GT67" s="546"/>
      <c r="GU67" s="546"/>
      <c r="GV67" s="546"/>
      <c r="GW67" s="546"/>
      <c r="GX67" s="546"/>
      <c r="GY67" s="546"/>
      <c r="GZ67" s="546"/>
      <c r="HA67" s="546"/>
      <c r="HB67" s="546"/>
      <c r="HC67" s="546"/>
      <c r="HD67" s="546"/>
      <c r="HE67" s="546"/>
      <c r="HF67" s="546"/>
      <c r="HG67" s="546"/>
      <c r="HH67" s="546"/>
      <c r="HI67" s="546"/>
      <c r="HJ67" s="546"/>
      <c r="HK67" s="546"/>
      <c r="HL67" s="546"/>
      <c r="HM67" s="546"/>
      <c r="HN67" s="546"/>
      <c r="HO67" s="546"/>
      <c r="HP67" s="546"/>
      <c r="HQ67" s="546"/>
      <c r="HR67" s="546"/>
      <c r="HS67" s="546"/>
      <c r="HT67" s="546"/>
      <c r="HU67" s="546"/>
      <c r="HV67" s="546"/>
      <c r="HW67" s="546"/>
      <c r="HX67" s="546"/>
      <c r="HY67" s="546"/>
      <c r="HZ67" s="546"/>
      <c r="IA67" s="546"/>
      <c r="IB67" s="546"/>
      <c r="IC67" s="546"/>
      <c r="ID67" s="546"/>
      <c r="IE67" s="546"/>
      <c r="IF67" s="546"/>
      <c r="IG67" s="546"/>
      <c r="IH67" s="546"/>
      <c r="II67" s="546"/>
      <c r="IJ67" s="546"/>
      <c r="IK67" s="546"/>
      <c r="IL67" s="546"/>
      <c r="IM67" s="546"/>
      <c r="IN67" s="546"/>
      <c r="IO67" s="546"/>
      <c r="IP67" s="546"/>
      <c r="IQ67" s="546"/>
      <c r="IR67" s="546"/>
      <c r="IS67" s="546"/>
      <c r="IT67" s="546"/>
      <c r="IU67" s="546"/>
      <c r="IV67" s="546"/>
      <c r="IW67" s="546"/>
      <c r="IX67" s="546"/>
      <c r="IY67" s="546"/>
      <c r="IZ67" s="546"/>
      <c r="JA67" s="546"/>
      <c r="JB67" s="546"/>
      <c r="JC67" s="546"/>
      <c r="JD67" s="546"/>
      <c r="JE67" s="546"/>
      <c r="JF67" s="546"/>
      <c r="JG67" s="546"/>
      <c r="JH67" s="546"/>
      <c r="JI67" s="546"/>
      <c r="JJ67" s="546"/>
      <c r="JK67" s="546"/>
      <c r="JL67" s="546"/>
      <c r="JM67" s="546"/>
      <c r="JN67" s="546"/>
      <c r="JO67" s="546"/>
      <c r="JP67" s="546"/>
      <c r="JQ67" s="546"/>
      <c r="JR67" s="546"/>
      <c r="JS67" s="546"/>
      <c r="JT67" s="546"/>
      <c r="JU67" s="546"/>
      <c r="JV67" s="546"/>
      <c r="JW67" s="546"/>
      <c r="JX67" s="546"/>
      <c r="JY67" s="546"/>
      <c r="JZ67" s="546"/>
      <c r="KA67" s="546"/>
      <c r="KB67" s="546"/>
      <c r="KC67" s="546"/>
      <c r="KD67" s="546"/>
      <c r="KE67" s="546"/>
      <c r="KF67" s="546"/>
      <c r="KG67" s="546"/>
      <c r="KH67" s="546"/>
      <c r="KI67" s="546"/>
      <c r="KJ67" s="546"/>
      <c r="KK67" s="546"/>
      <c r="KL67" s="546"/>
      <c r="KM67" s="546"/>
      <c r="KN67" s="546"/>
      <c r="KO67" s="546"/>
      <c r="KP67" s="546"/>
      <c r="KQ67" s="546"/>
      <c r="KR67" s="546"/>
      <c r="KS67" s="546"/>
      <c r="KT67" s="546"/>
      <c r="KU67" s="546"/>
      <c r="KV67" s="546"/>
      <c r="KW67" s="546"/>
      <c r="KX67" s="546"/>
      <c r="KY67" s="546"/>
      <c r="KZ67" s="546"/>
      <c r="LA67" s="546"/>
      <c r="LB67" s="546"/>
      <c r="LC67" s="546"/>
      <c r="LD67" s="546"/>
      <c r="LE67" s="546"/>
      <c r="LF67" s="546"/>
      <c r="LG67" s="546"/>
      <c r="LH67" s="546"/>
      <c r="LI67" s="546"/>
      <c r="LJ67" s="546"/>
      <c r="LK67" s="546"/>
      <c r="LL67" s="546"/>
      <c r="LM67" s="546"/>
      <c r="LN67" s="546"/>
      <c r="LO67" s="546"/>
      <c r="LP67" s="546"/>
      <c r="LQ67" s="546"/>
      <c r="LR67" s="546"/>
      <c r="LS67" s="546"/>
      <c r="LT67" s="546"/>
      <c r="LU67" s="546"/>
      <c r="LV67" s="546"/>
      <c r="LW67" s="546"/>
      <c r="LX67" s="546"/>
      <c r="LY67" s="546"/>
      <c r="LZ67" s="546"/>
      <c r="MA67" s="546"/>
      <c r="MB67" s="546"/>
      <c r="MC67" s="546"/>
      <c r="MD67" s="546"/>
      <c r="ME67" s="546"/>
      <c r="MF67" s="546"/>
      <c r="MG67" s="546"/>
      <c r="MH67" s="546"/>
      <c r="MI67" s="546"/>
      <c r="MJ67" s="546"/>
      <c r="MK67" s="546"/>
      <c r="ML67" s="546"/>
      <c r="MM67" s="546"/>
      <c r="MN67" s="546"/>
      <c r="MO67" s="546"/>
      <c r="MP67" s="546"/>
      <c r="MQ67" s="546"/>
      <c r="MR67" s="546"/>
      <c r="MS67" s="546"/>
      <c r="MT67" s="546"/>
      <c r="MU67" s="546"/>
      <c r="MV67" s="546"/>
      <c r="MW67" s="546"/>
      <c r="MX67" s="546"/>
      <c r="MY67" s="546"/>
      <c r="MZ67" s="546"/>
      <c r="NA67" s="546"/>
      <c r="NB67" s="546"/>
      <c r="NC67" s="546"/>
      <c r="ND67" s="546"/>
      <c r="NE67" s="546"/>
      <c r="NF67" s="546"/>
      <c r="NG67" s="546"/>
      <c r="NH67" s="546"/>
      <c r="NI67" s="546"/>
      <c r="NJ67" s="546"/>
      <c r="NK67" s="546"/>
      <c r="NL67" s="546"/>
      <c r="NM67" s="546"/>
      <c r="NN67" s="546"/>
      <c r="NO67" s="546"/>
      <c r="NP67" s="546"/>
      <c r="NQ67" s="546"/>
      <c r="NR67" s="546"/>
      <c r="NS67" s="546"/>
      <c r="NT67" s="546"/>
      <c r="NU67" s="546"/>
      <c r="NV67" s="546"/>
      <c r="NW67" s="546"/>
      <c r="NX67" s="546"/>
      <c r="NY67" s="546"/>
      <c r="NZ67" s="546"/>
      <c r="OA67" s="546"/>
      <c r="OB67" s="546"/>
      <c r="OC67" s="546"/>
      <c r="OD67" s="546"/>
      <c r="OE67" s="546"/>
      <c r="OF67" s="546"/>
      <c r="OG67" s="546"/>
      <c r="OH67" s="546"/>
      <c r="OI67" s="546"/>
      <c r="OJ67" s="546"/>
      <c r="OK67" s="546"/>
      <c r="OL67" s="546"/>
      <c r="OM67" s="546"/>
      <c r="ON67" s="546"/>
      <c r="OO67" s="546"/>
      <c r="OP67" s="546"/>
      <c r="OQ67" s="546"/>
      <c r="OR67" s="546"/>
      <c r="OS67" s="546"/>
      <c r="OT67" s="546"/>
      <c r="OU67" s="546"/>
      <c r="OV67" s="546"/>
      <c r="OW67" s="546"/>
      <c r="OX67" s="546"/>
      <c r="OY67" s="546"/>
      <c r="OZ67" s="546"/>
      <c r="PA67" s="546"/>
      <c r="PB67" s="546"/>
      <c r="PC67" s="546"/>
      <c r="PD67" s="546"/>
      <c r="PE67" s="546"/>
      <c r="PF67" s="546"/>
      <c r="PG67" s="546"/>
      <c r="PH67" s="546"/>
      <c r="PI67" s="546"/>
      <c r="PJ67" s="546"/>
      <c r="PK67" s="546"/>
      <c r="PL67" s="546"/>
      <c r="PM67" s="546"/>
      <c r="PN67" s="546"/>
      <c r="PO67" s="546"/>
      <c r="PP67" s="546"/>
      <c r="PQ67" s="546"/>
      <c r="PR67" s="546"/>
      <c r="PS67" s="546"/>
      <c r="PT67" s="546"/>
      <c r="PU67" s="546"/>
      <c r="PV67" s="546"/>
      <c r="PW67" s="546"/>
      <c r="PX67" s="546"/>
      <c r="PY67" s="546"/>
      <c r="PZ67" s="546"/>
      <c r="QA67" s="546"/>
      <c r="QB67" s="546"/>
      <c r="QC67" s="546"/>
      <c r="QD67" s="546"/>
      <c r="QE67" s="546"/>
      <c r="QF67" s="546"/>
      <c r="QG67" s="546"/>
      <c r="QH67" s="546"/>
      <c r="QI67" s="546"/>
      <c r="QJ67" s="546"/>
      <c r="QK67" s="546"/>
      <c r="QL67" s="546"/>
      <c r="QM67" s="546"/>
      <c r="QN67" s="546"/>
      <c r="QO67" s="546"/>
      <c r="QP67" s="546"/>
      <c r="QQ67" s="546"/>
      <c r="QR67" s="546"/>
      <c r="QS67" s="546"/>
      <c r="QT67" s="546"/>
      <c r="QU67" s="546"/>
      <c r="QV67" s="546"/>
      <c r="QW67" s="546"/>
      <c r="QX67" s="546"/>
      <c r="QY67" s="546"/>
      <c r="QZ67" s="546"/>
      <c r="RA67" s="546"/>
      <c r="RB67" s="546"/>
      <c r="RC67" s="546"/>
      <c r="RD67" s="546"/>
      <c r="RE67" s="546"/>
      <c r="RF67" s="546"/>
      <c r="RG67" s="546"/>
      <c r="RH67" s="546"/>
      <c r="RI67" s="546"/>
      <c r="RJ67" s="546"/>
      <c r="RK67" s="546"/>
      <c r="RL67" s="546"/>
      <c r="RM67" s="546"/>
      <c r="RN67" s="546"/>
      <c r="RO67" s="546"/>
      <c r="RP67" s="546"/>
      <c r="RQ67" s="546"/>
      <c r="RR67" s="546"/>
      <c r="RS67" s="546"/>
      <c r="RT67" s="546"/>
      <c r="RU67" s="546"/>
      <c r="RV67" s="546"/>
      <c r="RW67" s="546"/>
      <c r="RX67" s="546"/>
      <c r="RY67" s="546"/>
      <c r="RZ67" s="546"/>
      <c r="SA67" s="546"/>
      <c r="SB67" s="546"/>
      <c r="SC67" s="546"/>
      <c r="SD67" s="546"/>
      <c r="SE67" s="546"/>
      <c r="SF67" s="546"/>
      <c r="SG67" s="546"/>
      <c r="SH67" s="546"/>
      <c r="SI67" s="546"/>
      <c r="SJ67" s="546"/>
      <c r="SK67" s="546"/>
      <c r="SL67" s="546"/>
      <c r="SM67" s="546"/>
      <c r="SN67" s="546"/>
      <c r="SO67" s="546"/>
      <c r="SP67" s="546"/>
      <c r="SQ67" s="546"/>
      <c r="SR67" s="546"/>
      <c r="SS67" s="546"/>
      <c r="ST67" s="546"/>
      <c r="SU67" s="546"/>
      <c r="SV67" s="546"/>
      <c r="SW67" s="546"/>
      <c r="SX67" s="546"/>
      <c r="SY67" s="546"/>
      <c r="SZ67" s="546"/>
      <c r="TA67" s="546"/>
      <c r="TB67" s="546"/>
      <c r="TC67" s="546"/>
      <c r="TD67" s="546"/>
      <c r="TE67" s="546"/>
      <c r="TF67" s="546"/>
      <c r="TG67" s="546"/>
      <c r="TH67" s="546"/>
      <c r="TI67" s="546"/>
      <c r="TJ67" s="546"/>
      <c r="TK67" s="546"/>
      <c r="TL67" s="546"/>
      <c r="TM67" s="546"/>
      <c r="TN67" s="546"/>
      <c r="TO67" s="546"/>
      <c r="TP67" s="546"/>
      <c r="TQ67" s="546"/>
      <c r="TR67" s="546"/>
      <c r="TS67" s="546"/>
      <c r="TT67" s="546"/>
      <c r="TU67" s="546"/>
      <c r="TV67" s="546"/>
      <c r="TW67" s="546"/>
      <c r="TX67" s="546"/>
      <c r="TY67" s="546"/>
      <c r="TZ67" s="546"/>
      <c r="UA67" s="546"/>
      <c r="UB67" s="546"/>
      <c r="UC67" s="546"/>
      <c r="UD67" s="546"/>
      <c r="UE67" s="546"/>
      <c r="UF67" s="546"/>
      <c r="UG67" s="546"/>
      <c r="UH67" s="546"/>
      <c r="UI67" s="546"/>
      <c r="UJ67" s="546"/>
      <c r="UK67" s="546"/>
      <c r="UL67" s="546"/>
      <c r="UM67" s="546"/>
      <c r="UN67" s="546"/>
      <c r="UO67" s="546"/>
      <c r="UP67" s="546"/>
      <c r="UQ67" s="546"/>
      <c r="UR67" s="546"/>
      <c r="US67" s="546"/>
      <c r="UT67" s="546"/>
      <c r="UU67" s="546"/>
      <c r="UV67" s="546"/>
      <c r="UW67" s="546"/>
      <c r="UX67" s="546"/>
      <c r="UY67" s="546"/>
      <c r="UZ67" s="546"/>
      <c r="VA67" s="546"/>
      <c r="VB67" s="546"/>
      <c r="VC67" s="546"/>
      <c r="VD67" s="546"/>
      <c r="VE67" s="546"/>
      <c r="VF67" s="546"/>
      <c r="VG67" s="546"/>
      <c r="VH67" s="546"/>
      <c r="VI67" s="546"/>
      <c r="VJ67" s="546"/>
      <c r="VK67" s="546"/>
      <c r="VL67" s="546"/>
      <c r="VM67" s="546"/>
      <c r="VN67" s="546"/>
      <c r="VO67" s="546"/>
      <c r="VP67" s="546"/>
      <c r="VQ67" s="546"/>
      <c r="VR67" s="546"/>
      <c r="VS67" s="546"/>
      <c r="VT67" s="546"/>
      <c r="VU67" s="546"/>
      <c r="VV67" s="546"/>
      <c r="VW67" s="546"/>
      <c r="VX67" s="546"/>
      <c r="VY67" s="546"/>
      <c r="VZ67" s="546"/>
      <c r="WA67" s="546"/>
      <c r="WB67" s="546"/>
      <c r="WC67" s="546"/>
      <c r="WD67" s="546"/>
      <c r="WE67" s="546"/>
      <c r="WF67" s="546"/>
      <c r="WG67" s="546"/>
      <c r="WH67" s="546"/>
      <c r="WI67" s="546"/>
      <c r="WJ67" s="546"/>
      <c r="WK67" s="546"/>
      <c r="WL67" s="546"/>
      <c r="WM67" s="546"/>
      <c r="WN67" s="546"/>
      <c r="WO67" s="546"/>
      <c r="WP67" s="546"/>
      <c r="WQ67" s="546"/>
      <c r="WR67" s="546"/>
      <c r="WS67" s="546"/>
      <c r="WT67" s="546"/>
      <c r="WU67" s="546"/>
      <c r="WV67" s="546"/>
      <c r="WW67" s="546"/>
      <c r="WX67" s="546"/>
      <c r="WY67" s="546"/>
      <c r="WZ67" s="546"/>
      <c r="XA67" s="546"/>
      <c r="XB67" s="546"/>
      <c r="XC67" s="546"/>
      <c r="XD67" s="546"/>
      <c r="XE67" s="546"/>
      <c r="XF67" s="546"/>
      <c r="XG67" s="546"/>
      <c r="XH67" s="546"/>
      <c r="XI67" s="546"/>
      <c r="XJ67" s="546"/>
      <c r="XK67" s="546"/>
      <c r="XL67" s="546"/>
      <c r="XM67" s="546"/>
      <c r="XN67" s="546"/>
      <c r="XO67" s="546"/>
      <c r="XP67" s="546"/>
      <c r="XQ67" s="546"/>
      <c r="XR67" s="546"/>
      <c r="XS67" s="546"/>
      <c r="XT67" s="546"/>
      <c r="XU67" s="546"/>
      <c r="XV67" s="546"/>
      <c r="XW67" s="546"/>
      <c r="XX67" s="546"/>
      <c r="XY67" s="546"/>
      <c r="XZ67" s="546"/>
      <c r="YA67" s="546"/>
      <c r="YB67" s="546"/>
      <c r="YC67" s="546"/>
      <c r="YD67" s="546"/>
      <c r="YE67" s="546"/>
      <c r="YF67" s="546"/>
      <c r="YG67" s="546"/>
      <c r="YH67" s="546"/>
      <c r="YI67" s="546"/>
      <c r="YJ67" s="546"/>
      <c r="YK67" s="546"/>
      <c r="YL67" s="546"/>
      <c r="YM67" s="546"/>
      <c r="YN67" s="546"/>
      <c r="YO67" s="546"/>
      <c r="YP67" s="546"/>
      <c r="YQ67" s="546"/>
      <c r="YR67" s="546"/>
      <c r="YS67" s="546"/>
      <c r="YT67" s="546"/>
      <c r="YU67" s="546"/>
      <c r="YV67" s="546"/>
      <c r="YW67" s="546"/>
      <c r="YX67" s="546"/>
      <c r="YY67" s="546"/>
      <c r="YZ67" s="546"/>
      <c r="ZA67" s="546"/>
      <c r="ZB67" s="546"/>
      <c r="ZC67" s="546"/>
      <c r="ZD67" s="546"/>
      <c r="ZE67" s="546"/>
      <c r="ZF67" s="546"/>
      <c r="ZG67" s="546"/>
      <c r="ZH67" s="546"/>
      <c r="ZI67" s="546"/>
      <c r="ZJ67" s="546"/>
      <c r="ZK67" s="546"/>
      <c r="ZL67" s="546"/>
      <c r="ZM67" s="546"/>
      <c r="ZN67" s="546"/>
      <c r="ZO67" s="546"/>
      <c r="ZP67" s="546"/>
      <c r="ZQ67" s="546"/>
      <c r="ZR67" s="546"/>
      <c r="ZS67" s="546"/>
      <c r="ZT67" s="546"/>
      <c r="ZU67" s="546"/>
      <c r="ZV67" s="546"/>
      <c r="ZW67" s="546"/>
      <c r="ZX67" s="546"/>
      <c r="ZY67" s="546"/>
      <c r="ZZ67" s="546"/>
      <c r="AAA67" s="546"/>
      <c r="AAB67" s="546"/>
      <c r="AAC67" s="546"/>
      <c r="AAD67" s="546"/>
      <c r="AAE67" s="546"/>
      <c r="AAF67" s="546"/>
      <c r="AAG67" s="546"/>
      <c r="AAH67" s="546"/>
      <c r="AAI67" s="546"/>
      <c r="AAJ67" s="546"/>
      <c r="AAK67" s="546"/>
      <c r="AAL67" s="546"/>
      <c r="AAM67" s="546"/>
      <c r="AAN67" s="546"/>
      <c r="AAO67" s="546"/>
      <c r="AAP67" s="546"/>
      <c r="AAQ67" s="546"/>
      <c r="AAR67" s="546"/>
      <c r="AAS67" s="546"/>
      <c r="AAT67" s="546"/>
      <c r="AAU67" s="546"/>
      <c r="AAV67" s="546"/>
      <c r="AAW67" s="546"/>
      <c r="AAX67" s="546"/>
      <c r="AAY67" s="546"/>
      <c r="AAZ67" s="546"/>
      <c r="ABA67" s="546"/>
      <c r="ABB67" s="546"/>
      <c r="ABC67" s="546"/>
      <c r="ABD67" s="546"/>
      <c r="ABE67" s="546"/>
      <c r="ABF67" s="546"/>
      <c r="ABG67" s="546"/>
      <c r="ABH67" s="546"/>
      <c r="ABI67" s="546"/>
      <c r="ABJ67" s="546"/>
      <c r="ABK67" s="546"/>
      <c r="ABL67" s="546"/>
      <c r="ABM67" s="546"/>
      <c r="ABN67" s="546"/>
      <c r="ABO67" s="546"/>
      <c r="ABP67" s="546"/>
      <c r="ABQ67" s="546"/>
      <c r="ABR67" s="546"/>
      <c r="ABS67" s="546"/>
      <c r="ABT67" s="546"/>
      <c r="ABU67" s="546"/>
      <c r="ABV67" s="546"/>
      <c r="ABW67" s="546"/>
      <c r="ABX67" s="546"/>
      <c r="ABY67" s="546"/>
      <c r="ABZ67" s="546"/>
      <c r="ACA67" s="546"/>
      <c r="ACB67" s="546"/>
      <c r="ACC67" s="546"/>
      <c r="ACD67" s="546"/>
      <c r="ACE67" s="546"/>
      <c r="ACF67" s="546"/>
      <c r="ACG67" s="546"/>
      <c r="ACH67" s="546"/>
      <c r="ACI67" s="546"/>
      <c r="ACJ67" s="546"/>
      <c r="ACK67" s="546"/>
      <c r="ACL67" s="546"/>
      <c r="ACM67" s="546"/>
      <c r="ACN67" s="546"/>
      <c r="ACO67" s="546"/>
      <c r="ACP67" s="546"/>
      <c r="ACQ67" s="546"/>
      <c r="ACR67" s="546"/>
      <c r="ACS67" s="546"/>
      <c r="ACT67" s="546"/>
      <c r="ACU67" s="546"/>
      <c r="ACV67" s="546"/>
      <c r="ACW67" s="546"/>
      <c r="ACX67" s="546"/>
      <c r="ACY67" s="546"/>
      <c r="ACZ67" s="546"/>
      <c r="ADA67" s="546"/>
      <c r="ADB67" s="546"/>
      <c r="ADC67" s="546"/>
      <c r="ADD67" s="546"/>
      <c r="ADE67" s="546"/>
      <c r="ADF67" s="546"/>
      <c r="ADG67" s="546"/>
      <c r="ADH67" s="546"/>
      <c r="ADI67" s="546"/>
      <c r="ADJ67" s="546"/>
      <c r="ADK67" s="546"/>
      <c r="ADL67" s="546"/>
      <c r="ADM67" s="546"/>
      <c r="ADN67" s="546"/>
      <c r="ADO67" s="546"/>
      <c r="ADP67" s="546"/>
      <c r="ADQ67" s="546"/>
      <c r="ADR67" s="546"/>
      <c r="ADS67" s="546"/>
      <c r="ADT67" s="546"/>
      <c r="ADU67" s="546"/>
      <c r="ADV67" s="546"/>
      <c r="ADW67" s="546"/>
      <c r="ADX67" s="546"/>
      <c r="ADY67" s="546"/>
      <c r="ADZ67" s="546"/>
      <c r="AEA67" s="546"/>
      <c r="AEB67" s="546"/>
      <c r="AEC67" s="546"/>
      <c r="AED67" s="546"/>
      <c r="AEE67" s="546"/>
      <c r="AEF67" s="546"/>
      <c r="AEG67" s="546"/>
      <c r="AEH67" s="546"/>
      <c r="AEI67" s="546"/>
      <c r="AEJ67" s="546"/>
      <c r="AEK67" s="546"/>
      <c r="AEL67" s="546"/>
      <c r="AEM67" s="546"/>
      <c r="AEN67" s="546"/>
      <c r="AEO67" s="546"/>
      <c r="AEP67" s="546"/>
      <c r="AEQ67" s="546"/>
      <c r="AER67" s="546"/>
      <c r="AES67" s="546"/>
      <c r="AET67" s="546"/>
      <c r="AEU67" s="546"/>
      <c r="AEV67" s="546"/>
      <c r="AEW67" s="546"/>
      <c r="AEX67" s="546"/>
      <c r="AEY67" s="546"/>
      <c r="AEZ67" s="546"/>
      <c r="AFA67" s="546"/>
      <c r="AFB67" s="546"/>
      <c r="AFC67" s="546"/>
      <c r="AFD67" s="546"/>
      <c r="AFE67" s="546"/>
      <c r="AFF67" s="546"/>
      <c r="AFG67" s="546"/>
      <c r="AFH67" s="546"/>
      <c r="AFI67" s="546"/>
      <c r="AFJ67" s="546"/>
      <c r="AFK67" s="546"/>
      <c r="AFL67" s="546"/>
      <c r="AFM67" s="546"/>
      <c r="AFN67" s="546"/>
      <c r="AFO67" s="546"/>
      <c r="AFP67" s="546"/>
      <c r="AFQ67" s="546"/>
      <c r="AFR67" s="546"/>
      <c r="AFS67" s="546"/>
      <c r="AFT67" s="546"/>
      <c r="AFU67" s="546"/>
      <c r="AFV67" s="546"/>
      <c r="AFW67" s="546"/>
      <c r="AFX67" s="546"/>
      <c r="AFY67" s="546"/>
      <c r="AFZ67" s="546"/>
      <c r="AGA67" s="546"/>
      <c r="AGB67" s="546"/>
      <c r="AGC67" s="546"/>
      <c r="AGD67" s="546"/>
      <c r="AGE67" s="546"/>
      <c r="AGF67" s="546"/>
      <c r="AGG67" s="546"/>
      <c r="AGH67" s="546"/>
      <c r="AGI67" s="546"/>
      <c r="AGJ67" s="546"/>
      <c r="AGK67" s="546"/>
      <c r="AGL67" s="546"/>
      <c r="AGM67" s="546"/>
      <c r="AGN67" s="546"/>
      <c r="AGO67" s="546"/>
      <c r="AGP67" s="546"/>
      <c r="AGQ67" s="546"/>
      <c r="AGR67" s="546"/>
      <c r="AGS67" s="546"/>
      <c r="AGT67" s="546"/>
      <c r="AGU67" s="546"/>
      <c r="AGV67" s="546"/>
      <c r="AGW67" s="546"/>
      <c r="AGX67" s="546"/>
      <c r="AGY67" s="546"/>
      <c r="AGZ67" s="546"/>
      <c r="AHA67" s="546"/>
      <c r="AHB67" s="546"/>
      <c r="AHC67" s="546"/>
      <c r="AHD67" s="546"/>
      <c r="AHE67" s="546"/>
      <c r="AHF67" s="546"/>
      <c r="AHG67" s="546"/>
      <c r="AHH67" s="546"/>
      <c r="AHI67" s="546"/>
      <c r="AHJ67" s="546"/>
      <c r="AHK67" s="546"/>
      <c r="AHL67" s="546"/>
      <c r="AHM67" s="546"/>
      <c r="AHN67" s="546"/>
      <c r="AHO67" s="546"/>
      <c r="AHP67" s="546"/>
      <c r="AHQ67" s="546"/>
      <c r="AHR67" s="546"/>
      <c r="AHS67" s="546"/>
      <c r="AHT67" s="546"/>
      <c r="AHU67" s="546"/>
      <c r="AHV67" s="546"/>
      <c r="AHW67" s="546"/>
      <c r="AHX67" s="546"/>
      <c r="AHY67" s="546"/>
      <c r="AHZ67" s="546"/>
      <c r="AIA67" s="546"/>
      <c r="AIB67" s="546"/>
      <c r="AIC67" s="546"/>
      <c r="AID67" s="546"/>
      <c r="AIE67" s="546"/>
      <c r="AIF67" s="546"/>
      <c r="AIG67" s="546"/>
      <c r="AIH67" s="546"/>
      <c r="AII67" s="546"/>
      <c r="AIJ67" s="546"/>
      <c r="AIK67" s="546"/>
      <c r="AIL67" s="546"/>
      <c r="AIM67" s="546"/>
      <c r="AIN67" s="546"/>
      <c r="AIO67" s="546"/>
      <c r="AIP67" s="546"/>
      <c r="AIQ67" s="546"/>
      <c r="AIR67" s="546"/>
      <c r="AIS67" s="546"/>
      <c r="AIT67" s="546"/>
      <c r="AIU67" s="546"/>
      <c r="AIV67" s="546"/>
      <c r="AIW67" s="546"/>
      <c r="AIX67" s="546"/>
      <c r="AIY67" s="546"/>
      <c r="AIZ67" s="546"/>
      <c r="AJA67" s="546"/>
      <c r="AJB67" s="546"/>
      <c r="AJC67" s="546"/>
      <c r="AJD67" s="546"/>
      <c r="AJE67" s="546"/>
      <c r="AJF67" s="546"/>
      <c r="AJG67" s="546"/>
      <c r="AJH67" s="546"/>
      <c r="AJI67" s="546"/>
      <c r="AJJ67" s="546"/>
      <c r="AJK67" s="546"/>
      <c r="AJL67" s="546"/>
      <c r="AJM67" s="546"/>
      <c r="AJN67" s="546"/>
      <c r="AJO67" s="546"/>
      <c r="AJP67" s="546"/>
      <c r="AJQ67" s="546"/>
      <c r="AJR67" s="546"/>
      <c r="AJS67" s="546"/>
      <c r="AJT67" s="546"/>
      <c r="AJU67" s="546"/>
      <c r="AJV67" s="546"/>
      <c r="AJW67" s="546"/>
      <c r="AJX67" s="546"/>
      <c r="AJY67" s="546"/>
      <c r="AJZ67" s="546"/>
      <c r="AKA67" s="546"/>
      <c r="AKB67" s="546"/>
      <c r="AKC67" s="546"/>
      <c r="AKD67" s="546"/>
      <c r="AKE67" s="546"/>
      <c r="AKF67" s="546"/>
      <c r="AKG67" s="546"/>
      <c r="AKH67" s="546"/>
      <c r="AKI67" s="546"/>
      <c r="AKJ67" s="546"/>
      <c r="AKK67" s="546"/>
      <c r="AKL67" s="546"/>
      <c r="AKM67" s="546"/>
      <c r="AKN67" s="546"/>
      <c r="AKO67" s="546"/>
      <c r="AKP67" s="546"/>
      <c r="AKQ67" s="546"/>
      <c r="AKR67" s="546"/>
      <c r="AKS67" s="546"/>
      <c r="AKT67" s="546"/>
      <c r="AKU67" s="546"/>
      <c r="AKV67" s="546"/>
      <c r="AKW67" s="546"/>
      <c r="AKX67" s="546"/>
      <c r="AKY67" s="546"/>
      <c r="AKZ67" s="546"/>
      <c r="ALA67" s="546"/>
      <c r="ALB67" s="546"/>
      <c r="ALC67" s="546"/>
      <c r="ALD67" s="546"/>
      <c r="ALE67" s="546"/>
      <c r="ALF67" s="546"/>
      <c r="ALG67" s="546"/>
      <c r="ALH67" s="546"/>
      <c r="ALI67" s="546"/>
      <c r="ALJ67" s="546"/>
      <c r="ALK67" s="546"/>
      <c r="ALL67" s="546"/>
      <c r="ALM67" s="546"/>
      <c r="ALN67" s="546"/>
      <c r="ALO67" s="546"/>
      <c r="ALP67" s="546"/>
      <c r="ALQ67" s="546"/>
      <c r="ALR67" s="546"/>
      <c r="ALS67" s="546"/>
      <c r="ALT67" s="546"/>
      <c r="ALU67" s="546"/>
      <c r="ALV67" s="546"/>
      <c r="ALW67" s="546"/>
      <c r="ALX67" s="546"/>
      <c r="ALY67" s="546"/>
      <c r="ALZ67" s="546"/>
      <c r="AMA67" s="546"/>
      <c r="AMB67" s="546"/>
    </row>
    <row r="68" spans="1:1016" s="458" customFormat="1" ht="36.950000000000003" customHeight="1">
      <c r="A68" s="509" t="s">
        <v>155</v>
      </c>
      <c r="B68" s="524"/>
      <c r="C68" s="512"/>
      <c r="D68" s="512" t="s">
        <v>156</v>
      </c>
      <c r="E68" s="512"/>
      <c r="F68" s="533"/>
      <c r="G68" s="499"/>
      <c r="H68" s="534" t="str">
        <f t="shared" si="2"/>
        <v/>
      </c>
      <c r="I68" s="546"/>
      <c r="J68" s="552"/>
      <c r="K68" s="546"/>
      <c r="L68" s="546">
        <f t="shared" si="0"/>
        <v>0</v>
      </c>
      <c r="M68" s="546"/>
      <c r="N68" s="546"/>
      <c r="O68" s="546"/>
      <c r="P68" s="546"/>
      <c r="Q68" s="546"/>
      <c r="R68" s="546"/>
      <c r="S68" s="546"/>
      <c r="T68" s="546"/>
      <c r="U68" s="546"/>
      <c r="V68" s="546"/>
      <c r="W68" s="546"/>
      <c r="X68" s="546"/>
      <c r="Y68" s="546"/>
      <c r="Z68" s="546"/>
      <c r="AA68" s="546"/>
      <c r="AB68" s="546"/>
      <c r="AC68" s="546"/>
      <c r="AD68" s="546"/>
      <c r="AE68" s="546"/>
      <c r="AF68" s="546"/>
      <c r="AG68" s="546"/>
      <c r="AH68" s="546"/>
      <c r="AI68" s="546"/>
      <c r="AJ68" s="546"/>
      <c r="AK68" s="546"/>
      <c r="AL68" s="546"/>
      <c r="AM68" s="546"/>
      <c r="AN68" s="546"/>
      <c r="AO68" s="546"/>
      <c r="AP68" s="546"/>
      <c r="AQ68" s="546"/>
      <c r="AR68" s="546"/>
      <c r="AS68" s="546"/>
      <c r="AT68" s="546"/>
      <c r="AU68" s="546"/>
      <c r="AV68" s="546"/>
      <c r="AW68" s="546"/>
      <c r="AX68" s="546"/>
      <c r="AY68" s="546"/>
      <c r="AZ68" s="546"/>
      <c r="BA68" s="546"/>
      <c r="BB68" s="546"/>
      <c r="BC68" s="546"/>
      <c r="BD68" s="546"/>
      <c r="BE68" s="546"/>
      <c r="BF68" s="546"/>
      <c r="BG68" s="546"/>
      <c r="BH68" s="546"/>
      <c r="BI68" s="546"/>
      <c r="BJ68" s="546"/>
      <c r="BK68" s="546"/>
      <c r="BL68" s="546"/>
      <c r="BM68" s="546"/>
      <c r="BN68" s="546"/>
      <c r="BO68" s="546"/>
      <c r="BP68" s="546"/>
      <c r="BQ68" s="546"/>
      <c r="BR68" s="546"/>
      <c r="BS68" s="546"/>
      <c r="BT68" s="546"/>
      <c r="BU68" s="546"/>
      <c r="BV68" s="546"/>
      <c r="BW68" s="546"/>
      <c r="BX68" s="546"/>
      <c r="BY68" s="546"/>
      <c r="BZ68" s="546"/>
      <c r="CA68" s="546"/>
      <c r="CB68" s="546"/>
      <c r="CC68" s="546"/>
      <c r="CD68" s="546"/>
      <c r="CE68" s="546"/>
      <c r="CF68" s="546"/>
      <c r="CG68" s="546"/>
      <c r="CH68" s="546"/>
      <c r="CI68" s="546"/>
      <c r="CJ68" s="546"/>
      <c r="CK68" s="546"/>
      <c r="CL68" s="546"/>
      <c r="CM68" s="546"/>
      <c r="CN68" s="546"/>
      <c r="CO68" s="546"/>
      <c r="CP68" s="546"/>
      <c r="CQ68" s="546"/>
      <c r="CR68" s="546"/>
      <c r="CS68" s="546"/>
      <c r="CT68" s="546"/>
      <c r="CU68" s="546"/>
      <c r="CV68" s="546"/>
      <c r="CW68" s="546"/>
      <c r="CX68" s="546"/>
      <c r="CY68" s="546"/>
      <c r="CZ68" s="546"/>
      <c r="DA68" s="546"/>
      <c r="DB68" s="546"/>
      <c r="DC68" s="546"/>
      <c r="DD68" s="546"/>
      <c r="DE68" s="546"/>
      <c r="DF68" s="546"/>
      <c r="DG68" s="546"/>
      <c r="DH68" s="546"/>
      <c r="DI68" s="546"/>
      <c r="DJ68" s="546"/>
      <c r="DK68" s="546"/>
      <c r="DL68" s="546"/>
      <c r="DM68" s="546"/>
      <c r="DN68" s="546"/>
      <c r="DO68" s="546"/>
      <c r="DP68" s="546"/>
      <c r="DQ68" s="546"/>
      <c r="DR68" s="546"/>
      <c r="DS68" s="546"/>
      <c r="DT68" s="546"/>
      <c r="DU68" s="546"/>
      <c r="DV68" s="546"/>
      <c r="DW68" s="546"/>
      <c r="DX68" s="546"/>
      <c r="DY68" s="546"/>
      <c r="DZ68" s="546"/>
      <c r="EA68" s="546"/>
      <c r="EB68" s="546"/>
      <c r="EC68" s="546"/>
      <c r="ED68" s="546"/>
      <c r="EE68" s="546"/>
      <c r="EF68" s="546"/>
      <c r="EG68" s="546"/>
      <c r="EH68" s="546"/>
      <c r="EI68" s="546"/>
      <c r="EJ68" s="546"/>
      <c r="EK68" s="546"/>
      <c r="EL68" s="546"/>
      <c r="EM68" s="546"/>
      <c r="EN68" s="546"/>
      <c r="EO68" s="546"/>
      <c r="EP68" s="546"/>
      <c r="EQ68" s="546"/>
      <c r="ER68" s="546"/>
      <c r="ES68" s="546"/>
      <c r="ET68" s="546"/>
      <c r="EU68" s="546"/>
      <c r="EV68" s="546"/>
      <c r="EW68" s="546"/>
      <c r="EX68" s="546"/>
      <c r="EY68" s="546"/>
      <c r="EZ68" s="546"/>
      <c r="FA68" s="546"/>
      <c r="FB68" s="546"/>
      <c r="FC68" s="546"/>
      <c r="FD68" s="546"/>
      <c r="FE68" s="546"/>
      <c r="FF68" s="546"/>
      <c r="FG68" s="546"/>
      <c r="FH68" s="546"/>
      <c r="FI68" s="546"/>
      <c r="FJ68" s="546"/>
      <c r="FK68" s="546"/>
      <c r="FL68" s="546"/>
      <c r="FM68" s="546"/>
      <c r="FN68" s="546"/>
      <c r="FO68" s="546"/>
      <c r="FP68" s="546"/>
      <c r="FQ68" s="546"/>
      <c r="FR68" s="546"/>
      <c r="FS68" s="546"/>
      <c r="FT68" s="546"/>
      <c r="FU68" s="546"/>
      <c r="FV68" s="546"/>
      <c r="FW68" s="546"/>
      <c r="FX68" s="546"/>
      <c r="FY68" s="546"/>
      <c r="FZ68" s="546"/>
      <c r="GA68" s="546"/>
      <c r="GB68" s="546"/>
      <c r="GC68" s="546"/>
      <c r="GD68" s="546"/>
      <c r="GE68" s="546"/>
      <c r="GF68" s="546"/>
      <c r="GG68" s="546"/>
      <c r="GH68" s="546"/>
      <c r="GI68" s="546"/>
      <c r="GJ68" s="546"/>
      <c r="GK68" s="546"/>
      <c r="GL68" s="546"/>
      <c r="GM68" s="546"/>
      <c r="GN68" s="546"/>
      <c r="GO68" s="546"/>
      <c r="GP68" s="546"/>
      <c r="GQ68" s="546"/>
      <c r="GR68" s="546"/>
      <c r="GS68" s="546"/>
      <c r="GT68" s="546"/>
      <c r="GU68" s="546"/>
      <c r="GV68" s="546"/>
      <c r="GW68" s="546"/>
      <c r="GX68" s="546"/>
      <c r="GY68" s="546"/>
      <c r="GZ68" s="546"/>
      <c r="HA68" s="546"/>
      <c r="HB68" s="546"/>
      <c r="HC68" s="546"/>
      <c r="HD68" s="546"/>
      <c r="HE68" s="546"/>
      <c r="HF68" s="546"/>
      <c r="HG68" s="546"/>
      <c r="HH68" s="546"/>
      <c r="HI68" s="546"/>
      <c r="HJ68" s="546"/>
      <c r="HK68" s="546"/>
      <c r="HL68" s="546"/>
      <c r="HM68" s="546"/>
      <c r="HN68" s="546"/>
      <c r="HO68" s="546"/>
      <c r="HP68" s="546"/>
      <c r="HQ68" s="546"/>
      <c r="HR68" s="546"/>
      <c r="HS68" s="546"/>
      <c r="HT68" s="546"/>
      <c r="HU68" s="546"/>
      <c r="HV68" s="546"/>
      <c r="HW68" s="546"/>
      <c r="HX68" s="546"/>
      <c r="HY68" s="546"/>
      <c r="HZ68" s="546"/>
      <c r="IA68" s="546"/>
      <c r="IB68" s="546"/>
      <c r="IC68" s="546"/>
      <c r="ID68" s="546"/>
      <c r="IE68" s="546"/>
      <c r="IF68" s="546"/>
      <c r="IG68" s="546"/>
      <c r="IH68" s="546"/>
      <c r="II68" s="546"/>
      <c r="IJ68" s="546"/>
      <c r="IK68" s="546"/>
      <c r="IL68" s="546"/>
      <c r="IM68" s="546"/>
      <c r="IN68" s="546"/>
      <c r="IO68" s="546"/>
      <c r="IP68" s="546"/>
      <c r="IQ68" s="546"/>
      <c r="IR68" s="546"/>
      <c r="IS68" s="546"/>
      <c r="IT68" s="546"/>
      <c r="IU68" s="546"/>
      <c r="IV68" s="546"/>
      <c r="IW68" s="546"/>
      <c r="IX68" s="546"/>
      <c r="IY68" s="546"/>
      <c r="IZ68" s="546"/>
      <c r="JA68" s="546"/>
      <c r="JB68" s="546"/>
      <c r="JC68" s="546"/>
      <c r="JD68" s="546"/>
      <c r="JE68" s="546"/>
      <c r="JF68" s="546"/>
      <c r="JG68" s="546"/>
      <c r="JH68" s="546"/>
      <c r="JI68" s="546"/>
      <c r="JJ68" s="546"/>
      <c r="JK68" s="546"/>
      <c r="JL68" s="546"/>
      <c r="JM68" s="546"/>
      <c r="JN68" s="546"/>
      <c r="JO68" s="546"/>
      <c r="JP68" s="546"/>
      <c r="JQ68" s="546"/>
      <c r="JR68" s="546"/>
      <c r="JS68" s="546"/>
      <c r="JT68" s="546"/>
      <c r="JU68" s="546"/>
      <c r="JV68" s="546"/>
      <c r="JW68" s="546"/>
      <c r="JX68" s="546"/>
      <c r="JY68" s="546"/>
      <c r="JZ68" s="546"/>
      <c r="KA68" s="546"/>
      <c r="KB68" s="546"/>
      <c r="KC68" s="546"/>
      <c r="KD68" s="546"/>
      <c r="KE68" s="546"/>
      <c r="KF68" s="546"/>
      <c r="KG68" s="546"/>
      <c r="KH68" s="546"/>
      <c r="KI68" s="546"/>
      <c r="KJ68" s="546"/>
      <c r="KK68" s="546"/>
      <c r="KL68" s="546"/>
      <c r="KM68" s="546"/>
      <c r="KN68" s="546"/>
      <c r="KO68" s="546"/>
      <c r="KP68" s="546"/>
      <c r="KQ68" s="546"/>
      <c r="KR68" s="546"/>
      <c r="KS68" s="546"/>
      <c r="KT68" s="546"/>
      <c r="KU68" s="546"/>
      <c r="KV68" s="546"/>
      <c r="KW68" s="546"/>
      <c r="KX68" s="546"/>
      <c r="KY68" s="546"/>
      <c r="KZ68" s="546"/>
      <c r="LA68" s="546"/>
      <c r="LB68" s="546"/>
      <c r="LC68" s="546"/>
      <c r="LD68" s="546"/>
      <c r="LE68" s="546"/>
      <c r="LF68" s="546"/>
      <c r="LG68" s="546"/>
      <c r="LH68" s="546"/>
      <c r="LI68" s="546"/>
      <c r="LJ68" s="546"/>
      <c r="LK68" s="546"/>
      <c r="LL68" s="546"/>
      <c r="LM68" s="546"/>
      <c r="LN68" s="546"/>
      <c r="LO68" s="546"/>
      <c r="LP68" s="546"/>
      <c r="LQ68" s="546"/>
      <c r="LR68" s="546"/>
      <c r="LS68" s="546"/>
      <c r="LT68" s="546"/>
      <c r="LU68" s="546"/>
      <c r="LV68" s="546"/>
      <c r="LW68" s="546"/>
      <c r="LX68" s="546"/>
      <c r="LY68" s="546"/>
      <c r="LZ68" s="546"/>
      <c r="MA68" s="546"/>
      <c r="MB68" s="546"/>
      <c r="MC68" s="546"/>
      <c r="MD68" s="546"/>
      <c r="ME68" s="546"/>
      <c r="MF68" s="546"/>
      <c r="MG68" s="546"/>
      <c r="MH68" s="546"/>
      <c r="MI68" s="546"/>
      <c r="MJ68" s="546"/>
      <c r="MK68" s="546"/>
      <c r="ML68" s="546"/>
      <c r="MM68" s="546"/>
      <c r="MN68" s="546"/>
      <c r="MO68" s="546"/>
      <c r="MP68" s="546"/>
      <c r="MQ68" s="546"/>
      <c r="MR68" s="546"/>
      <c r="MS68" s="546"/>
      <c r="MT68" s="546"/>
      <c r="MU68" s="546"/>
      <c r="MV68" s="546"/>
      <c r="MW68" s="546"/>
      <c r="MX68" s="546"/>
      <c r="MY68" s="546"/>
      <c r="MZ68" s="546"/>
      <c r="NA68" s="546"/>
      <c r="NB68" s="546"/>
      <c r="NC68" s="546"/>
      <c r="ND68" s="546"/>
      <c r="NE68" s="546"/>
      <c r="NF68" s="546"/>
      <c r="NG68" s="546"/>
      <c r="NH68" s="546"/>
      <c r="NI68" s="546"/>
      <c r="NJ68" s="546"/>
      <c r="NK68" s="546"/>
      <c r="NL68" s="546"/>
      <c r="NM68" s="546"/>
      <c r="NN68" s="546"/>
      <c r="NO68" s="546"/>
      <c r="NP68" s="546"/>
      <c r="NQ68" s="546"/>
      <c r="NR68" s="546"/>
      <c r="NS68" s="546"/>
      <c r="NT68" s="546"/>
      <c r="NU68" s="546"/>
      <c r="NV68" s="546"/>
      <c r="NW68" s="546"/>
      <c r="NX68" s="546"/>
      <c r="NY68" s="546"/>
      <c r="NZ68" s="546"/>
      <c r="OA68" s="546"/>
      <c r="OB68" s="546"/>
      <c r="OC68" s="546"/>
      <c r="OD68" s="546"/>
      <c r="OE68" s="546"/>
      <c r="OF68" s="546"/>
      <c r="OG68" s="546"/>
      <c r="OH68" s="546"/>
      <c r="OI68" s="546"/>
      <c r="OJ68" s="546"/>
      <c r="OK68" s="546"/>
      <c r="OL68" s="546"/>
      <c r="OM68" s="546"/>
      <c r="ON68" s="546"/>
      <c r="OO68" s="546"/>
      <c r="OP68" s="546"/>
      <c r="OQ68" s="546"/>
      <c r="OR68" s="546"/>
      <c r="OS68" s="546"/>
      <c r="OT68" s="546"/>
      <c r="OU68" s="546"/>
      <c r="OV68" s="546"/>
      <c r="OW68" s="546"/>
      <c r="OX68" s="546"/>
      <c r="OY68" s="546"/>
      <c r="OZ68" s="546"/>
      <c r="PA68" s="546"/>
      <c r="PB68" s="546"/>
      <c r="PC68" s="546"/>
      <c r="PD68" s="546"/>
      <c r="PE68" s="546"/>
      <c r="PF68" s="546"/>
      <c r="PG68" s="546"/>
      <c r="PH68" s="546"/>
      <c r="PI68" s="546"/>
      <c r="PJ68" s="546"/>
      <c r="PK68" s="546"/>
      <c r="PL68" s="546"/>
      <c r="PM68" s="546"/>
      <c r="PN68" s="546"/>
      <c r="PO68" s="546"/>
      <c r="PP68" s="546"/>
      <c r="PQ68" s="546"/>
      <c r="PR68" s="546"/>
      <c r="PS68" s="546"/>
      <c r="PT68" s="546"/>
      <c r="PU68" s="546"/>
      <c r="PV68" s="546"/>
      <c r="PW68" s="546"/>
      <c r="PX68" s="546"/>
      <c r="PY68" s="546"/>
      <c r="PZ68" s="546"/>
      <c r="QA68" s="546"/>
      <c r="QB68" s="546"/>
      <c r="QC68" s="546"/>
      <c r="QD68" s="546"/>
      <c r="QE68" s="546"/>
      <c r="QF68" s="546"/>
      <c r="QG68" s="546"/>
      <c r="QH68" s="546"/>
      <c r="QI68" s="546"/>
      <c r="QJ68" s="546"/>
      <c r="QK68" s="546"/>
      <c r="QL68" s="546"/>
      <c r="QM68" s="546"/>
      <c r="QN68" s="546"/>
      <c r="QO68" s="546"/>
      <c r="QP68" s="546"/>
      <c r="QQ68" s="546"/>
      <c r="QR68" s="546"/>
      <c r="QS68" s="546"/>
      <c r="QT68" s="546"/>
      <c r="QU68" s="546"/>
      <c r="QV68" s="546"/>
      <c r="QW68" s="546"/>
      <c r="QX68" s="546"/>
      <c r="QY68" s="546"/>
      <c r="QZ68" s="546"/>
      <c r="RA68" s="546"/>
      <c r="RB68" s="546"/>
      <c r="RC68" s="546"/>
      <c r="RD68" s="546"/>
      <c r="RE68" s="546"/>
      <c r="RF68" s="546"/>
      <c r="RG68" s="546"/>
      <c r="RH68" s="546"/>
      <c r="RI68" s="546"/>
      <c r="RJ68" s="546"/>
      <c r="RK68" s="546"/>
      <c r="RL68" s="546"/>
      <c r="RM68" s="546"/>
      <c r="RN68" s="546"/>
      <c r="RO68" s="546"/>
      <c r="RP68" s="546"/>
      <c r="RQ68" s="546"/>
      <c r="RR68" s="546"/>
      <c r="RS68" s="546"/>
      <c r="RT68" s="546"/>
      <c r="RU68" s="546"/>
      <c r="RV68" s="546"/>
      <c r="RW68" s="546"/>
      <c r="RX68" s="546"/>
      <c r="RY68" s="546"/>
      <c r="RZ68" s="546"/>
      <c r="SA68" s="546"/>
      <c r="SB68" s="546"/>
      <c r="SC68" s="546"/>
      <c r="SD68" s="546"/>
      <c r="SE68" s="546"/>
      <c r="SF68" s="546"/>
      <c r="SG68" s="546"/>
      <c r="SH68" s="546"/>
      <c r="SI68" s="546"/>
      <c r="SJ68" s="546"/>
      <c r="SK68" s="546"/>
      <c r="SL68" s="546"/>
      <c r="SM68" s="546"/>
      <c r="SN68" s="546"/>
      <c r="SO68" s="546"/>
      <c r="SP68" s="546"/>
      <c r="SQ68" s="546"/>
      <c r="SR68" s="546"/>
      <c r="SS68" s="546"/>
      <c r="ST68" s="546"/>
      <c r="SU68" s="546"/>
      <c r="SV68" s="546"/>
      <c r="SW68" s="546"/>
      <c r="SX68" s="546"/>
      <c r="SY68" s="546"/>
      <c r="SZ68" s="546"/>
      <c r="TA68" s="546"/>
      <c r="TB68" s="546"/>
      <c r="TC68" s="546"/>
      <c r="TD68" s="546"/>
      <c r="TE68" s="546"/>
      <c r="TF68" s="546"/>
      <c r="TG68" s="546"/>
      <c r="TH68" s="546"/>
      <c r="TI68" s="546"/>
      <c r="TJ68" s="546"/>
      <c r="TK68" s="546"/>
      <c r="TL68" s="546"/>
      <c r="TM68" s="546"/>
      <c r="TN68" s="546"/>
      <c r="TO68" s="546"/>
      <c r="TP68" s="546"/>
      <c r="TQ68" s="546"/>
      <c r="TR68" s="546"/>
      <c r="TS68" s="546"/>
      <c r="TT68" s="546"/>
      <c r="TU68" s="546"/>
      <c r="TV68" s="546"/>
      <c r="TW68" s="546"/>
      <c r="TX68" s="546"/>
      <c r="TY68" s="546"/>
      <c r="TZ68" s="546"/>
      <c r="UA68" s="546"/>
      <c r="UB68" s="546"/>
      <c r="UC68" s="546"/>
      <c r="UD68" s="546"/>
      <c r="UE68" s="546"/>
      <c r="UF68" s="546"/>
      <c r="UG68" s="546"/>
      <c r="UH68" s="546"/>
      <c r="UI68" s="546"/>
      <c r="UJ68" s="546"/>
      <c r="UK68" s="546"/>
      <c r="UL68" s="546"/>
      <c r="UM68" s="546"/>
      <c r="UN68" s="546"/>
      <c r="UO68" s="546"/>
      <c r="UP68" s="546"/>
      <c r="UQ68" s="546"/>
      <c r="UR68" s="546"/>
      <c r="US68" s="546"/>
      <c r="UT68" s="546"/>
      <c r="UU68" s="546"/>
      <c r="UV68" s="546"/>
      <c r="UW68" s="546"/>
      <c r="UX68" s="546"/>
      <c r="UY68" s="546"/>
      <c r="UZ68" s="546"/>
      <c r="VA68" s="546"/>
      <c r="VB68" s="546"/>
      <c r="VC68" s="546"/>
      <c r="VD68" s="546"/>
      <c r="VE68" s="546"/>
      <c r="VF68" s="546"/>
      <c r="VG68" s="546"/>
      <c r="VH68" s="546"/>
      <c r="VI68" s="546"/>
      <c r="VJ68" s="546"/>
      <c r="VK68" s="546"/>
      <c r="VL68" s="546"/>
      <c r="VM68" s="546"/>
      <c r="VN68" s="546"/>
      <c r="VO68" s="546"/>
      <c r="VP68" s="546"/>
      <c r="VQ68" s="546"/>
      <c r="VR68" s="546"/>
      <c r="VS68" s="546"/>
      <c r="VT68" s="546"/>
      <c r="VU68" s="546"/>
      <c r="VV68" s="546"/>
      <c r="VW68" s="546"/>
      <c r="VX68" s="546"/>
      <c r="VY68" s="546"/>
      <c r="VZ68" s="546"/>
      <c r="WA68" s="546"/>
      <c r="WB68" s="546"/>
      <c r="WC68" s="546"/>
      <c r="WD68" s="546"/>
      <c r="WE68" s="546"/>
      <c r="WF68" s="546"/>
      <c r="WG68" s="546"/>
      <c r="WH68" s="546"/>
      <c r="WI68" s="546"/>
      <c r="WJ68" s="546"/>
      <c r="WK68" s="546"/>
      <c r="WL68" s="546"/>
      <c r="WM68" s="546"/>
      <c r="WN68" s="546"/>
      <c r="WO68" s="546"/>
      <c r="WP68" s="546"/>
      <c r="WQ68" s="546"/>
      <c r="WR68" s="546"/>
      <c r="WS68" s="546"/>
      <c r="WT68" s="546"/>
      <c r="WU68" s="546"/>
      <c r="WV68" s="546"/>
      <c r="WW68" s="546"/>
      <c r="WX68" s="546"/>
      <c r="WY68" s="546"/>
      <c r="WZ68" s="546"/>
      <c r="XA68" s="546"/>
      <c r="XB68" s="546"/>
      <c r="XC68" s="546"/>
      <c r="XD68" s="546"/>
      <c r="XE68" s="546"/>
      <c r="XF68" s="546"/>
      <c r="XG68" s="546"/>
      <c r="XH68" s="546"/>
      <c r="XI68" s="546"/>
      <c r="XJ68" s="546"/>
      <c r="XK68" s="546"/>
      <c r="XL68" s="546"/>
      <c r="XM68" s="546"/>
      <c r="XN68" s="546"/>
      <c r="XO68" s="546"/>
      <c r="XP68" s="546"/>
      <c r="XQ68" s="546"/>
      <c r="XR68" s="546"/>
      <c r="XS68" s="546"/>
      <c r="XT68" s="546"/>
      <c r="XU68" s="546"/>
      <c r="XV68" s="546"/>
      <c r="XW68" s="546"/>
      <c r="XX68" s="546"/>
      <c r="XY68" s="546"/>
      <c r="XZ68" s="546"/>
      <c r="YA68" s="546"/>
      <c r="YB68" s="546"/>
      <c r="YC68" s="546"/>
      <c r="YD68" s="546"/>
      <c r="YE68" s="546"/>
      <c r="YF68" s="546"/>
      <c r="YG68" s="546"/>
      <c r="YH68" s="546"/>
      <c r="YI68" s="546"/>
      <c r="YJ68" s="546"/>
      <c r="YK68" s="546"/>
      <c r="YL68" s="546"/>
      <c r="YM68" s="546"/>
      <c r="YN68" s="546"/>
      <c r="YO68" s="546"/>
      <c r="YP68" s="546"/>
      <c r="YQ68" s="546"/>
      <c r="YR68" s="546"/>
      <c r="YS68" s="546"/>
      <c r="YT68" s="546"/>
      <c r="YU68" s="546"/>
      <c r="YV68" s="546"/>
      <c r="YW68" s="546"/>
      <c r="YX68" s="546"/>
      <c r="YY68" s="546"/>
      <c r="YZ68" s="546"/>
      <c r="ZA68" s="546"/>
      <c r="ZB68" s="546"/>
      <c r="ZC68" s="546"/>
      <c r="ZD68" s="546"/>
      <c r="ZE68" s="546"/>
      <c r="ZF68" s="546"/>
      <c r="ZG68" s="546"/>
      <c r="ZH68" s="546"/>
      <c r="ZI68" s="546"/>
      <c r="ZJ68" s="546"/>
      <c r="ZK68" s="546"/>
      <c r="ZL68" s="546"/>
      <c r="ZM68" s="546"/>
      <c r="ZN68" s="546"/>
      <c r="ZO68" s="546"/>
      <c r="ZP68" s="546"/>
      <c r="ZQ68" s="546"/>
      <c r="ZR68" s="546"/>
      <c r="ZS68" s="546"/>
      <c r="ZT68" s="546"/>
      <c r="ZU68" s="546"/>
      <c r="ZV68" s="546"/>
      <c r="ZW68" s="546"/>
      <c r="ZX68" s="546"/>
      <c r="ZY68" s="546"/>
      <c r="ZZ68" s="546"/>
      <c r="AAA68" s="546"/>
      <c r="AAB68" s="546"/>
      <c r="AAC68" s="546"/>
      <c r="AAD68" s="546"/>
      <c r="AAE68" s="546"/>
      <c r="AAF68" s="546"/>
      <c r="AAG68" s="546"/>
      <c r="AAH68" s="546"/>
      <c r="AAI68" s="546"/>
      <c r="AAJ68" s="546"/>
      <c r="AAK68" s="546"/>
      <c r="AAL68" s="546"/>
      <c r="AAM68" s="546"/>
      <c r="AAN68" s="546"/>
      <c r="AAO68" s="546"/>
      <c r="AAP68" s="546"/>
      <c r="AAQ68" s="546"/>
      <c r="AAR68" s="546"/>
      <c r="AAS68" s="546"/>
      <c r="AAT68" s="546"/>
      <c r="AAU68" s="546"/>
      <c r="AAV68" s="546"/>
      <c r="AAW68" s="546"/>
      <c r="AAX68" s="546"/>
      <c r="AAY68" s="546"/>
      <c r="AAZ68" s="546"/>
      <c r="ABA68" s="546"/>
      <c r="ABB68" s="546"/>
      <c r="ABC68" s="546"/>
      <c r="ABD68" s="546"/>
      <c r="ABE68" s="546"/>
      <c r="ABF68" s="546"/>
      <c r="ABG68" s="546"/>
      <c r="ABH68" s="546"/>
      <c r="ABI68" s="546"/>
      <c r="ABJ68" s="546"/>
      <c r="ABK68" s="546"/>
      <c r="ABL68" s="546"/>
      <c r="ABM68" s="546"/>
      <c r="ABN68" s="546"/>
      <c r="ABO68" s="546"/>
      <c r="ABP68" s="546"/>
      <c r="ABQ68" s="546"/>
      <c r="ABR68" s="546"/>
      <c r="ABS68" s="546"/>
      <c r="ABT68" s="546"/>
      <c r="ABU68" s="546"/>
      <c r="ABV68" s="546"/>
      <c r="ABW68" s="546"/>
      <c r="ABX68" s="546"/>
      <c r="ABY68" s="546"/>
      <c r="ABZ68" s="546"/>
      <c r="ACA68" s="546"/>
      <c r="ACB68" s="546"/>
      <c r="ACC68" s="546"/>
      <c r="ACD68" s="546"/>
      <c r="ACE68" s="546"/>
      <c r="ACF68" s="546"/>
      <c r="ACG68" s="546"/>
      <c r="ACH68" s="546"/>
      <c r="ACI68" s="546"/>
      <c r="ACJ68" s="546"/>
      <c r="ACK68" s="546"/>
      <c r="ACL68" s="546"/>
      <c r="ACM68" s="546"/>
      <c r="ACN68" s="546"/>
      <c r="ACO68" s="546"/>
      <c r="ACP68" s="546"/>
      <c r="ACQ68" s="546"/>
      <c r="ACR68" s="546"/>
      <c r="ACS68" s="546"/>
      <c r="ACT68" s="546"/>
      <c r="ACU68" s="546"/>
      <c r="ACV68" s="546"/>
      <c r="ACW68" s="546"/>
      <c r="ACX68" s="546"/>
      <c r="ACY68" s="546"/>
      <c r="ACZ68" s="546"/>
      <c r="ADA68" s="546"/>
      <c r="ADB68" s="546"/>
      <c r="ADC68" s="546"/>
      <c r="ADD68" s="546"/>
      <c r="ADE68" s="546"/>
      <c r="ADF68" s="546"/>
      <c r="ADG68" s="546"/>
      <c r="ADH68" s="546"/>
      <c r="ADI68" s="546"/>
      <c r="ADJ68" s="546"/>
      <c r="ADK68" s="546"/>
      <c r="ADL68" s="546"/>
      <c r="ADM68" s="546"/>
      <c r="ADN68" s="546"/>
      <c r="ADO68" s="546"/>
      <c r="ADP68" s="546"/>
      <c r="ADQ68" s="546"/>
      <c r="ADR68" s="546"/>
      <c r="ADS68" s="546"/>
      <c r="ADT68" s="546"/>
      <c r="ADU68" s="546"/>
      <c r="ADV68" s="546"/>
      <c r="ADW68" s="546"/>
      <c r="ADX68" s="546"/>
      <c r="ADY68" s="546"/>
      <c r="ADZ68" s="546"/>
      <c r="AEA68" s="546"/>
      <c r="AEB68" s="546"/>
      <c r="AEC68" s="546"/>
      <c r="AED68" s="546"/>
      <c r="AEE68" s="546"/>
      <c r="AEF68" s="546"/>
      <c r="AEG68" s="546"/>
      <c r="AEH68" s="546"/>
      <c r="AEI68" s="546"/>
      <c r="AEJ68" s="546"/>
      <c r="AEK68" s="546"/>
      <c r="AEL68" s="546"/>
      <c r="AEM68" s="546"/>
      <c r="AEN68" s="546"/>
      <c r="AEO68" s="546"/>
      <c r="AEP68" s="546"/>
      <c r="AEQ68" s="546"/>
      <c r="AER68" s="546"/>
      <c r="AES68" s="546"/>
      <c r="AET68" s="546"/>
      <c r="AEU68" s="546"/>
      <c r="AEV68" s="546"/>
      <c r="AEW68" s="546"/>
      <c r="AEX68" s="546"/>
      <c r="AEY68" s="546"/>
      <c r="AEZ68" s="546"/>
      <c r="AFA68" s="546"/>
      <c r="AFB68" s="546"/>
      <c r="AFC68" s="546"/>
      <c r="AFD68" s="546"/>
      <c r="AFE68" s="546"/>
      <c r="AFF68" s="546"/>
      <c r="AFG68" s="546"/>
      <c r="AFH68" s="546"/>
      <c r="AFI68" s="546"/>
      <c r="AFJ68" s="546"/>
      <c r="AFK68" s="546"/>
      <c r="AFL68" s="546"/>
      <c r="AFM68" s="546"/>
      <c r="AFN68" s="546"/>
      <c r="AFO68" s="546"/>
      <c r="AFP68" s="546"/>
      <c r="AFQ68" s="546"/>
      <c r="AFR68" s="546"/>
      <c r="AFS68" s="546"/>
      <c r="AFT68" s="546"/>
      <c r="AFU68" s="546"/>
      <c r="AFV68" s="546"/>
      <c r="AFW68" s="546"/>
      <c r="AFX68" s="546"/>
      <c r="AFY68" s="546"/>
      <c r="AFZ68" s="546"/>
      <c r="AGA68" s="546"/>
      <c r="AGB68" s="546"/>
      <c r="AGC68" s="546"/>
      <c r="AGD68" s="546"/>
      <c r="AGE68" s="546"/>
      <c r="AGF68" s="546"/>
      <c r="AGG68" s="546"/>
      <c r="AGH68" s="546"/>
      <c r="AGI68" s="546"/>
      <c r="AGJ68" s="546"/>
      <c r="AGK68" s="546"/>
      <c r="AGL68" s="546"/>
      <c r="AGM68" s="546"/>
      <c r="AGN68" s="546"/>
      <c r="AGO68" s="546"/>
      <c r="AGP68" s="546"/>
      <c r="AGQ68" s="546"/>
      <c r="AGR68" s="546"/>
      <c r="AGS68" s="546"/>
      <c r="AGT68" s="546"/>
      <c r="AGU68" s="546"/>
      <c r="AGV68" s="546"/>
      <c r="AGW68" s="546"/>
      <c r="AGX68" s="546"/>
      <c r="AGY68" s="546"/>
      <c r="AGZ68" s="546"/>
      <c r="AHA68" s="546"/>
      <c r="AHB68" s="546"/>
      <c r="AHC68" s="546"/>
      <c r="AHD68" s="546"/>
      <c r="AHE68" s="546"/>
      <c r="AHF68" s="546"/>
      <c r="AHG68" s="546"/>
      <c r="AHH68" s="546"/>
      <c r="AHI68" s="546"/>
      <c r="AHJ68" s="546"/>
      <c r="AHK68" s="546"/>
      <c r="AHL68" s="546"/>
      <c r="AHM68" s="546"/>
      <c r="AHN68" s="546"/>
      <c r="AHO68" s="546"/>
      <c r="AHP68" s="546"/>
      <c r="AHQ68" s="546"/>
      <c r="AHR68" s="546"/>
      <c r="AHS68" s="546"/>
      <c r="AHT68" s="546"/>
      <c r="AHU68" s="546"/>
      <c r="AHV68" s="546"/>
      <c r="AHW68" s="546"/>
      <c r="AHX68" s="546"/>
      <c r="AHY68" s="546"/>
      <c r="AHZ68" s="546"/>
      <c r="AIA68" s="546"/>
      <c r="AIB68" s="546"/>
      <c r="AIC68" s="546"/>
      <c r="AID68" s="546"/>
      <c r="AIE68" s="546"/>
      <c r="AIF68" s="546"/>
      <c r="AIG68" s="546"/>
      <c r="AIH68" s="546"/>
      <c r="AII68" s="546"/>
      <c r="AIJ68" s="546"/>
      <c r="AIK68" s="546"/>
      <c r="AIL68" s="546"/>
      <c r="AIM68" s="546"/>
      <c r="AIN68" s="546"/>
      <c r="AIO68" s="546"/>
      <c r="AIP68" s="546"/>
      <c r="AIQ68" s="546"/>
      <c r="AIR68" s="546"/>
      <c r="AIS68" s="546"/>
      <c r="AIT68" s="546"/>
      <c r="AIU68" s="546"/>
      <c r="AIV68" s="546"/>
      <c r="AIW68" s="546"/>
      <c r="AIX68" s="546"/>
      <c r="AIY68" s="546"/>
      <c r="AIZ68" s="546"/>
      <c r="AJA68" s="546"/>
      <c r="AJB68" s="546"/>
      <c r="AJC68" s="546"/>
      <c r="AJD68" s="546"/>
      <c r="AJE68" s="546"/>
      <c r="AJF68" s="546"/>
      <c r="AJG68" s="546"/>
      <c r="AJH68" s="546"/>
      <c r="AJI68" s="546"/>
      <c r="AJJ68" s="546"/>
      <c r="AJK68" s="546"/>
      <c r="AJL68" s="546"/>
      <c r="AJM68" s="546"/>
      <c r="AJN68" s="546"/>
      <c r="AJO68" s="546"/>
      <c r="AJP68" s="546"/>
      <c r="AJQ68" s="546"/>
      <c r="AJR68" s="546"/>
      <c r="AJS68" s="546"/>
      <c r="AJT68" s="546"/>
      <c r="AJU68" s="546"/>
      <c r="AJV68" s="546"/>
      <c r="AJW68" s="546"/>
      <c r="AJX68" s="546"/>
      <c r="AJY68" s="546"/>
      <c r="AJZ68" s="546"/>
      <c r="AKA68" s="546"/>
      <c r="AKB68" s="546"/>
      <c r="AKC68" s="546"/>
      <c r="AKD68" s="546"/>
      <c r="AKE68" s="546"/>
      <c r="AKF68" s="546"/>
      <c r="AKG68" s="546"/>
      <c r="AKH68" s="546"/>
      <c r="AKI68" s="546"/>
      <c r="AKJ68" s="546"/>
      <c r="AKK68" s="546"/>
      <c r="AKL68" s="546"/>
      <c r="AKM68" s="546"/>
      <c r="AKN68" s="546"/>
      <c r="AKO68" s="546"/>
      <c r="AKP68" s="546"/>
      <c r="AKQ68" s="546"/>
      <c r="AKR68" s="546"/>
      <c r="AKS68" s="546"/>
      <c r="AKT68" s="546"/>
      <c r="AKU68" s="546"/>
      <c r="AKV68" s="546"/>
      <c r="AKW68" s="546"/>
      <c r="AKX68" s="546"/>
      <c r="AKY68" s="546"/>
      <c r="AKZ68" s="546"/>
      <c r="ALA68" s="546"/>
      <c r="ALB68" s="546"/>
      <c r="ALC68" s="546"/>
      <c r="ALD68" s="546"/>
      <c r="ALE68" s="546"/>
      <c r="ALF68" s="546"/>
      <c r="ALG68" s="546"/>
      <c r="ALH68" s="546"/>
      <c r="ALI68" s="546"/>
      <c r="ALJ68" s="546"/>
      <c r="ALK68" s="546"/>
      <c r="ALL68" s="546"/>
      <c r="ALM68" s="546"/>
      <c r="ALN68" s="546"/>
      <c r="ALO68" s="546"/>
      <c r="ALP68" s="546"/>
      <c r="ALQ68" s="546"/>
      <c r="ALR68" s="546"/>
      <c r="ALS68" s="546"/>
      <c r="ALT68" s="546"/>
      <c r="ALU68" s="546"/>
      <c r="ALV68" s="546"/>
      <c r="ALW68" s="546"/>
      <c r="ALX68" s="546"/>
      <c r="ALY68" s="546"/>
      <c r="ALZ68" s="546"/>
      <c r="AMA68" s="546"/>
      <c r="AMB68" s="546"/>
    </row>
    <row r="69" spans="1:1016" ht="59.25" customHeight="1">
      <c r="A69" s="525" t="s">
        <v>157</v>
      </c>
      <c r="B69" s="370" t="s">
        <v>158</v>
      </c>
      <c r="C69" s="493" t="s">
        <v>27</v>
      </c>
      <c r="D69" s="507" t="s">
        <v>159</v>
      </c>
      <c r="E69" s="493" t="s">
        <v>86</v>
      </c>
      <c r="F69" s="523">
        <v>58.81</v>
      </c>
      <c r="G69" s="497">
        <f t="shared" si="1"/>
        <v>910.76</v>
      </c>
      <c r="H69" s="498">
        <f t="shared" si="2"/>
        <v>53561.795600000005</v>
      </c>
      <c r="J69" s="547">
        <v>719.34</v>
      </c>
      <c r="L69" s="466">
        <f t="shared" si="0"/>
        <v>910.76</v>
      </c>
    </row>
    <row r="70" spans="1:1016" s="40" customFormat="1" ht="59.25" customHeight="1">
      <c r="A70" s="525" t="s">
        <v>160</v>
      </c>
      <c r="B70" s="527">
        <v>9074</v>
      </c>
      <c r="C70" s="528" t="s">
        <v>127</v>
      </c>
      <c r="D70" s="553" t="s">
        <v>161</v>
      </c>
      <c r="E70" s="528" t="s">
        <v>86</v>
      </c>
      <c r="F70" s="496">
        <v>72.09</v>
      </c>
      <c r="G70" s="497">
        <f t="shared" si="1"/>
        <v>431.73</v>
      </c>
      <c r="H70" s="531">
        <f t="shared" si="2"/>
        <v>31123.415700000001</v>
      </c>
      <c r="I70" s="550"/>
      <c r="J70" s="551">
        <v>340.99</v>
      </c>
      <c r="K70" s="550"/>
      <c r="L70" s="466">
        <f t="shared" si="0"/>
        <v>431.73</v>
      </c>
      <c r="M70" s="550"/>
      <c r="N70" s="550"/>
      <c r="O70" s="550"/>
      <c r="P70" s="550"/>
      <c r="Q70" s="550"/>
      <c r="R70" s="550"/>
      <c r="S70" s="550"/>
      <c r="T70" s="550"/>
      <c r="U70" s="550"/>
      <c r="V70" s="550"/>
      <c r="W70" s="550"/>
      <c r="X70" s="550"/>
      <c r="Y70" s="550"/>
      <c r="Z70" s="550"/>
      <c r="AA70" s="550"/>
      <c r="AB70" s="550"/>
      <c r="AC70" s="550"/>
      <c r="AD70" s="550"/>
      <c r="AE70" s="550"/>
      <c r="AF70" s="550"/>
      <c r="AG70" s="550"/>
      <c r="AH70" s="550"/>
      <c r="AI70" s="550"/>
      <c r="AJ70" s="550"/>
      <c r="AK70" s="550"/>
      <c r="AL70" s="550"/>
      <c r="AM70" s="550"/>
      <c r="AN70" s="550"/>
      <c r="AO70" s="550"/>
      <c r="AP70" s="550"/>
      <c r="AQ70" s="550"/>
      <c r="AR70" s="550"/>
      <c r="AS70" s="550"/>
      <c r="AT70" s="550"/>
      <c r="AU70" s="550"/>
      <c r="AV70" s="550"/>
      <c r="AW70" s="550"/>
      <c r="AX70" s="550"/>
      <c r="AY70" s="550"/>
      <c r="AZ70" s="550"/>
      <c r="BA70" s="550"/>
      <c r="BB70" s="550"/>
      <c r="BC70" s="550"/>
      <c r="BD70" s="550"/>
      <c r="BE70" s="550"/>
      <c r="BF70" s="550"/>
      <c r="BG70" s="550"/>
      <c r="BH70" s="550"/>
      <c r="BI70" s="550"/>
      <c r="BJ70" s="550"/>
      <c r="BK70" s="550"/>
      <c r="BL70" s="550"/>
      <c r="BM70" s="550"/>
      <c r="BN70" s="550"/>
      <c r="BO70" s="550"/>
      <c r="BP70" s="550"/>
      <c r="BQ70" s="550"/>
      <c r="BR70" s="550"/>
      <c r="BS70" s="550"/>
      <c r="BT70" s="550"/>
      <c r="BU70" s="550"/>
      <c r="BV70" s="550"/>
      <c r="BW70" s="550"/>
      <c r="BX70" s="550"/>
      <c r="BY70" s="550"/>
      <c r="BZ70" s="550"/>
      <c r="CA70" s="550"/>
      <c r="CB70" s="550"/>
      <c r="CC70" s="550"/>
      <c r="CD70" s="550"/>
      <c r="CE70" s="550"/>
      <c r="CF70" s="550"/>
      <c r="CG70" s="550"/>
      <c r="CH70" s="550"/>
      <c r="CI70" s="550"/>
      <c r="CJ70" s="550"/>
      <c r="CK70" s="550"/>
      <c r="CL70" s="550"/>
      <c r="CM70" s="550"/>
      <c r="CN70" s="550"/>
      <c r="CO70" s="550"/>
      <c r="CP70" s="550"/>
      <c r="CQ70" s="550"/>
      <c r="CR70" s="550"/>
      <c r="CS70" s="550"/>
      <c r="CT70" s="550"/>
      <c r="CU70" s="550"/>
      <c r="CV70" s="550"/>
      <c r="CW70" s="550"/>
      <c r="CX70" s="550"/>
      <c r="CY70" s="550"/>
      <c r="CZ70" s="550"/>
      <c r="DA70" s="550"/>
      <c r="DB70" s="550"/>
      <c r="DC70" s="550"/>
      <c r="DD70" s="550"/>
      <c r="DE70" s="550"/>
      <c r="DF70" s="550"/>
      <c r="DG70" s="550"/>
      <c r="DH70" s="550"/>
      <c r="DI70" s="550"/>
      <c r="DJ70" s="550"/>
      <c r="DK70" s="550"/>
      <c r="DL70" s="550"/>
      <c r="DM70" s="550"/>
      <c r="DN70" s="550"/>
      <c r="DO70" s="550"/>
      <c r="DP70" s="550"/>
      <c r="DQ70" s="550"/>
      <c r="DR70" s="550"/>
      <c r="DS70" s="550"/>
      <c r="DT70" s="550"/>
      <c r="DU70" s="550"/>
      <c r="DV70" s="550"/>
      <c r="DW70" s="550"/>
      <c r="DX70" s="550"/>
      <c r="DY70" s="550"/>
      <c r="DZ70" s="550"/>
      <c r="EA70" s="550"/>
      <c r="EB70" s="550"/>
      <c r="EC70" s="550"/>
      <c r="ED70" s="550"/>
      <c r="EE70" s="550"/>
      <c r="EF70" s="550"/>
      <c r="EG70" s="550"/>
      <c r="EH70" s="550"/>
      <c r="EI70" s="550"/>
      <c r="EJ70" s="550"/>
      <c r="EK70" s="550"/>
      <c r="EL70" s="550"/>
      <c r="EM70" s="550"/>
      <c r="EN70" s="550"/>
      <c r="EO70" s="550"/>
      <c r="EP70" s="550"/>
      <c r="EQ70" s="550"/>
      <c r="ER70" s="550"/>
      <c r="ES70" s="550"/>
      <c r="ET70" s="550"/>
      <c r="EU70" s="550"/>
      <c r="EV70" s="550"/>
      <c r="EW70" s="550"/>
      <c r="EX70" s="550"/>
      <c r="EY70" s="550"/>
      <c r="EZ70" s="550"/>
      <c r="FA70" s="550"/>
      <c r="FB70" s="550"/>
      <c r="FC70" s="550"/>
      <c r="FD70" s="550"/>
      <c r="FE70" s="550"/>
      <c r="FF70" s="550"/>
      <c r="FG70" s="550"/>
      <c r="FH70" s="550"/>
      <c r="FI70" s="550"/>
      <c r="FJ70" s="550"/>
      <c r="FK70" s="550"/>
      <c r="FL70" s="550"/>
      <c r="FM70" s="550"/>
      <c r="FN70" s="550"/>
      <c r="FO70" s="550"/>
      <c r="FP70" s="550"/>
      <c r="FQ70" s="550"/>
      <c r="FR70" s="550"/>
      <c r="FS70" s="550"/>
      <c r="FT70" s="550"/>
      <c r="FU70" s="550"/>
      <c r="FV70" s="550"/>
      <c r="FW70" s="550"/>
      <c r="FX70" s="550"/>
      <c r="FY70" s="550"/>
      <c r="FZ70" s="550"/>
      <c r="GA70" s="550"/>
      <c r="GB70" s="550"/>
      <c r="GC70" s="550"/>
      <c r="GD70" s="550"/>
      <c r="GE70" s="550"/>
      <c r="GF70" s="550"/>
      <c r="GG70" s="550"/>
      <c r="GH70" s="550"/>
      <c r="GI70" s="550"/>
      <c r="GJ70" s="550"/>
      <c r="GK70" s="550"/>
      <c r="GL70" s="550"/>
      <c r="GM70" s="550"/>
      <c r="GN70" s="550"/>
      <c r="GO70" s="550"/>
      <c r="GP70" s="550"/>
      <c r="GQ70" s="550"/>
      <c r="GR70" s="550"/>
      <c r="GS70" s="550"/>
      <c r="GT70" s="550"/>
      <c r="GU70" s="550"/>
      <c r="GV70" s="550"/>
      <c r="GW70" s="550"/>
      <c r="GX70" s="550"/>
      <c r="GY70" s="550"/>
      <c r="GZ70" s="550"/>
      <c r="HA70" s="550"/>
      <c r="HB70" s="550"/>
      <c r="HC70" s="550"/>
      <c r="HD70" s="550"/>
      <c r="HE70" s="550"/>
      <c r="HF70" s="550"/>
      <c r="HG70" s="550"/>
      <c r="HH70" s="550"/>
      <c r="HI70" s="550"/>
      <c r="HJ70" s="550"/>
      <c r="HK70" s="550"/>
      <c r="HL70" s="550"/>
      <c r="HM70" s="550"/>
      <c r="HN70" s="550"/>
      <c r="HO70" s="550"/>
      <c r="HP70" s="550"/>
      <c r="HQ70" s="550"/>
      <c r="HR70" s="550"/>
      <c r="HS70" s="550"/>
      <c r="HT70" s="550"/>
      <c r="HU70" s="550"/>
      <c r="HV70" s="550"/>
      <c r="HW70" s="550"/>
      <c r="HX70" s="550"/>
      <c r="HY70" s="550"/>
      <c r="HZ70" s="550"/>
      <c r="IA70" s="550"/>
      <c r="IB70" s="550"/>
      <c r="IC70" s="550"/>
      <c r="ID70" s="550"/>
      <c r="IE70" s="550"/>
      <c r="IF70" s="550"/>
      <c r="IG70" s="550"/>
      <c r="IH70" s="550"/>
      <c r="II70" s="550"/>
      <c r="IJ70" s="550"/>
      <c r="IK70" s="550"/>
      <c r="IL70" s="550"/>
      <c r="IM70" s="550"/>
      <c r="IN70" s="550"/>
      <c r="IO70" s="550"/>
      <c r="IP70" s="550"/>
      <c r="IQ70" s="550"/>
      <c r="IR70" s="550"/>
      <c r="IS70" s="550"/>
      <c r="IT70" s="550"/>
      <c r="IU70" s="550"/>
      <c r="IV70" s="550"/>
      <c r="IW70" s="550"/>
      <c r="IX70" s="550"/>
      <c r="IY70" s="550"/>
      <c r="IZ70" s="550"/>
      <c r="JA70" s="550"/>
      <c r="JB70" s="550"/>
      <c r="JC70" s="550"/>
      <c r="JD70" s="550"/>
      <c r="JE70" s="550"/>
      <c r="JF70" s="550"/>
      <c r="JG70" s="550"/>
      <c r="JH70" s="550"/>
      <c r="JI70" s="550"/>
      <c r="JJ70" s="550"/>
      <c r="JK70" s="550"/>
      <c r="JL70" s="550"/>
      <c r="JM70" s="550"/>
      <c r="JN70" s="550"/>
      <c r="JO70" s="550"/>
      <c r="JP70" s="550"/>
      <c r="JQ70" s="550"/>
      <c r="JR70" s="550"/>
      <c r="JS70" s="550"/>
      <c r="JT70" s="550"/>
      <c r="JU70" s="550"/>
      <c r="JV70" s="550"/>
      <c r="JW70" s="550"/>
      <c r="JX70" s="550"/>
      <c r="JY70" s="550"/>
      <c r="JZ70" s="550"/>
      <c r="KA70" s="550"/>
      <c r="KB70" s="550"/>
      <c r="KC70" s="550"/>
      <c r="KD70" s="550"/>
      <c r="KE70" s="550"/>
      <c r="KF70" s="550"/>
      <c r="KG70" s="550"/>
      <c r="KH70" s="550"/>
      <c r="KI70" s="550"/>
      <c r="KJ70" s="550"/>
      <c r="KK70" s="550"/>
      <c r="KL70" s="550"/>
      <c r="KM70" s="550"/>
      <c r="KN70" s="550"/>
      <c r="KO70" s="550"/>
      <c r="KP70" s="550"/>
      <c r="KQ70" s="550"/>
      <c r="KR70" s="550"/>
      <c r="KS70" s="550"/>
      <c r="KT70" s="550"/>
      <c r="KU70" s="550"/>
      <c r="KV70" s="550"/>
      <c r="KW70" s="550"/>
      <c r="KX70" s="550"/>
      <c r="KY70" s="550"/>
      <c r="KZ70" s="550"/>
      <c r="LA70" s="550"/>
      <c r="LB70" s="550"/>
      <c r="LC70" s="550"/>
      <c r="LD70" s="550"/>
      <c r="LE70" s="550"/>
      <c r="LF70" s="550"/>
      <c r="LG70" s="550"/>
      <c r="LH70" s="550"/>
      <c r="LI70" s="550"/>
      <c r="LJ70" s="550"/>
      <c r="LK70" s="550"/>
      <c r="LL70" s="550"/>
      <c r="LM70" s="550"/>
      <c r="LN70" s="550"/>
      <c r="LO70" s="550"/>
      <c r="LP70" s="550"/>
      <c r="LQ70" s="550"/>
      <c r="LR70" s="550"/>
      <c r="LS70" s="550"/>
      <c r="LT70" s="550"/>
      <c r="LU70" s="550"/>
      <c r="LV70" s="550"/>
      <c r="LW70" s="550"/>
      <c r="LX70" s="550"/>
      <c r="LY70" s="550"/>
      <c r="LZ70" s="550"/>
      <c r="MA70" s="550"/>
      <c r="MB70" s="550"/>
      <c r="MC70" s="550"/>
      <c r="MD70" s="550"/>
      <c r="ME70" s="550"/>
      <c r="MF70" s="550"/>
      <c r="MG70" s="550"/>
      <c r="MH70" s="550"/>
      <c r="MI70" s="550"/>
      <c r="MJ70" s="550"/>
      <c r="MK70" s="550"/>
      <c r="ML70" s="550"/>
      <c r="MM70" s="550"/>
      <c r="MN70" s="550"/>
      <c r="MO70" s="550"/>
      <c r="MP70" s="550"/>
      <c r="MQ70" s="550"/>
      <c r="MR70" s="550"/>
      <c r="MS70" s="550"/>
      <c r="MT70" s="550"/>
      <c r="MU70" s="550"/>
      <c r="MV70" s="550"/>
      <c r="MW70" s="550"/>
      <c r="MX70" s="550"/>
      <c r="MY70" s="550"/>
      <c r="MZ70" s="550"/>
      <c r="NA70" s="550"/>
      <c r="NB70" s="550"/>
      <c r="NC70" s="550"/>
      <c r="ND70" s="550"/>
      <c r="NE70" s="550"/>
      <c r="NF70" s="550"/>
      <c r="NG70" s="550"/>
      <c r="NH70" s="550"/>
      <c r="NI70" s="550"/>
      <c r="NJ70" s="550"/>
      <c r="NK70" s="550"/>
      <c r="NL70" s="550"/>
      <c r="NM70" s="550"/>
      <c r="NN70" s="550"/>
      <c r="NO70" s="550"/>
      <c r="NP70" s="550"/>
      <c r="NQ70" s="550"/>
      <c r="NR70" s="550"/>
      <c r="NS70" s="550"/>
      <c r="NT70" s="550"/>
      <c r="NU70" s="550"/>
      <c r="NV70" s="550"/>
      <c r="NW70" s="550"/>
      <c r="NX70" s="550"/>
      <c r="NY70" s="550"/>
      <c r="NZ70" s="550"/>
      <c r="OA70" s="550"/>
      <c r="OB70" s="550"/>
      <c r="OC70" s="550"/>
      <c r="OD70" s="550"/>
      <c r="OE70" s="550"/>
      <c r="OF70" s="550"/>
      <c r="OG70" s="550"/>
      <c r="OH70" s="550"/>
      <c r="OI70" s="550"/>
      <c r="OJ70" s="550"/>
      <c r="OK70" s="550"/>
      <c r="OL70" s="550"/>
      <c r="OM70" s="550"/>
      <c r="ON70" s="550"/>
      <c r="OO70" s="550"/>
      <c r="OP70" s="550"/>
      <c r="OQ70" s="550"/>
      <c r="OR70" s="550"/>
      <c r="OS70" s="550"/>
      <c r="OT70" s="550"/>
      <c r="OU70" s="550"/>
      <c r="OV70" s="550"/>
      <c r="OW70" s="550"/>
      <c r="OX70" s="550"/>
      <c r="OY70" s="550"/>
      <c r="OZ70" s="550"/>
      <c r="PA70" s="550"/>
      <c r="PB70" s="550"/>
      <c r="PC70" s="550"/>
      <c r="PD70" s="550"/>
      <c r="PE70" s="550"/>
      <c r="PF70" s="550"/>
      <c r="PG70" s="550"/>
      <c r="PH70" s="550"/>
      <c r="PI70" s="550"/>
      <c r="PJ70" s="550"/>
      <c r="PK70" s="550"/>
      <c r="PL70" s="550"/>
      <c r="PM70" s="550"/>
      <c r="PN70" s="550"/>
      <c r="PO70" s="550"/>
      <c r="PP70" s="550"/>
      <c r="PQ70" s="550"/>
      <c r="PR70" s="550"/>
      <c r="PS70" s="550"/>
      <c r="PT70" s="550"/>
      <c r="PU70" s="550"/>
      <c r="PV70" s="550"/>
      <c r="PW70" s="550"/>
      <c r="PX70" s="550"/>
      <c r="PY70" s="550"/>
      <c r="PZ70" s="550"/>
      <c r="QA70" s="550"/>
      <c r="QB70" s="550"/>
      <c r="QC70" s="550"/>
      <c r="QD70" s="550"/>
      <c r="QE70" s="550"/>
      <c r="QF70" s="550"/>
      <c r="QG70" s="550"/>
      <c r="QH70" s="550"/>
      <c r="QI70" s="550"/>
      <c r="QJ70" s="550"/>
      <c r="QK70" s="550"/>
      <c r="QL70" s="550"/>
      <c r="QM70" s="550"/>
      <c r="QN70" s="550"/>
      <c r="QO70" s="550"/>
      <c r="QP70" s="550"/>
      <c r="QQ70" s="550"/>
      <c r="QR70" s="550"/>
      <c r="QS70" s="550"/>
      <c r="QT70" s="550"/>
      <c r="QU70" s="550"/>
      <c r="QV70" s="550"/>
      <c r="QW70" s="550"/>
      <c r="QX70" s="550"/>
      <c r="QY70" s="550"/>
      <c r="QZ70" s="550"/>
      <c r="RA70" s="550"/>
      <c r="RB70" s="550"/>
      <c r="RC70" s="550"/>
      <c r="RD70" s="550"/>
      <c r="RE70" s="550"/>
      <c r="RF70" s="550"/>
      <c r="RG70" s="550"/>
      <c r="RH70" s="550"/>
      <c r="RI70" s="550"/>
      <c r="RJ70" s="550"/>
      <c r="RK70" s="550"/>
      <c r="RL70" s="550"/>
      <c r="RM70" s="550"/>
      <c r="RN70" s="550"/>
      <c r="RO70" s="550"/>
      <c r="RP70" s="550"/>
      <c r="RQ70" s="550"/>
      <c r="RR70" s="550"/>
      <c r="RS70" s="550"/>
      <c r="RT70" s="550"/>
      <c r="RU70" s="550"/>
      <c r="RV70" s="550"/>
      <c r="RW70" s="550"/>
      <c r="RX70" s="550"/>
      <c r="RY70" s="550"/>
      <c r="RZ70" s="550"/>
      <c r="SA70" s="550"/>
      <c r="SB70" s="550"/>
      <c r="SC70" s="550"/>
      <c r="SD70" s="550"/>
      <c r="SE70" s="550"/>
      <c r="SF70" s="550"/>
      <c r="SG70" s="550"/>
      <c r="SH70" s="550"/>
      <c r="SI70" s="550"/>
      <c r="SJ70" s="550"/>
      <c r="SK70" s="550"/>
      <c r="SL70" s="550"/>
      <c r="SM70" s="550"/>
      <c r="SN70" s="550"/>
      <c r="SO70" s="550"/>
      <c r="SP70" s="550"/>
      <c r="SQ70" s="550"/>
      <c r="SR70" s="550"/>
      <c r="SS70" s="550"/>
      <c r="ST70" s="550"/>
      <c r="SU70" s="550"/>
      <c r="SV70" s="550"/>
      <c r="SW70" s="550"/>
      <c r="SX70" s="550"/>
      <c r="SY70" s="550"/>
      <c r="SZ70" s="550"/>
      <c r="TA70" s="550"/>
      <c r="TB70" s="550"/>
      <c r="TC70" s="550"/>
      <c r="TD70" s="550"/>
      <c r="TE70" s="550"/>
      <c r="TF70" s="550"/>
      <c r="TG70" s="550"/>
      <c r="TH70" s="550"/>
      <c r="TI70" s="550"/>
      <c r="TJ70" s="550"/>
      <c r="TK70" s="550"/>
      <c r="TL70" s="550"/>
      <c r="TM70" s="550"/>
      <c r="TN70" s="550"/>
      <c r="TO70" s="550"/>
      <c r="TP70" s="550"/>
      <c r="TQ70" s="550"/>
      <c r="TR70" s="550"/>
      <c r="TS70" s="550"/>
      <c r="TT70" s="550"/>
      <c r="TU70" s="550"/>
      <c r="TV70" s="550"/>
      <c r="TW70" s="550"/>
      <c r="TX70" s="550"/>
      <c r="TY70" s="550"/>
      <c r="TZ70" s="550"/>
      <c r="UA70" s="550"/>
      <c r="UB70" s="550"/>
      <c r="UC70" s="550"/>
      <c r="UD70" s="550"/>
      <c r="UE70" s="550"/>
      <c r="UF70" s="550"/>
      <c r="UG70" s="550"/>
      <c r="UH70" s="550"/>
      <c r="UI70" s="550"/>
      <c r="UJ70" s="550"/>
      <c r="UK70" s="550"/>
      <c r="UL70" s="550"/>
      <c r="UM70" s="550"/>
      <c r="UN70" s="550"/>
      <c r="UO70" s="550"/>
      <c r="UP70" s="550"/>
      <c r="UQ70" s="550"/>
      <c r="UR70" s="550"/>
      <c r="US70" s="550"/>
      <c r="UT70" s="550"/>
      <c r="UU70" s="550"/>
      <c r="UV70" s="550"/>
      <c r="UW70" s="550"/>
      <c r="UX70" s="550"/>
      <c r="UY70" s="550"/>
      <c r="UZ70" s="550"/>
      <c r="VA70" s="550"/>
      <c r="VB70" s="550"/>
      <c r="VC70" s="550"/>
      <c r="VD70" s="550"/>
      <c r="VE70" s="550"/>
      <c r="VF70" s="550"/>
      <c r="VG70" s="550"/>
      <c r="VH70" s="550"/>
      <c r="VI70" s="550"/>
      <c r="VJ70" s="550"/>
      <c r="VK70" s="550"/>
      <c r="VL70" s="550"/>
      <c r="VM70" s="550"/>
      <c r="VN70" s="550"/>
      <c r="VO70" s="550"/>
      <c r="VP70" s="550"/>
      <c r="VQ70" s="550"/>
      <c r="VR70" s="550"/>
      <c r="VS70" s="550"/>
      <c r="VT70" s="550"/>
      <c r="VU70" s="550"/>
      <c r="VV70" s="550"/>
      <c r="VW70" s="550"/>
      <c r="VX70" s="550"/>
      <c r="VY70" s="550"/>
      <c r="VZ70" s="550"/>
      <c r="WA70" s="550"/>
      <c r="WB70" s="550"/>
      <c r="WC70" s="550"/>
      <c r="WD70" s="550"/>
      <c r="WE70" s="550"/>
      <c r="WF70" s="550"/>
      <c r="WG70" s="550"/>
      <c r="WH70" s="550"/>
      <c r="WI70" s="550"/>
      <c r="WJ70" s="550"/>
      <c r="WK70" s="550"/>
      <c r="WL70" s="550"/>
      <c r="WM70" s="550"/>
      <c r="WN70" s="550"/>
      <c r="WO70" s="550"/>
      <c r="WP70" s="550"/>
      <c r="WQ70" s="550"/>
      <c r="WR70" s="550"/>
      <c r="WS70" s="550"/>
      <c r="WT70" s="550"/>
      <c r="WU70" s="550"/>
      <c r="WV70" s="550"/>
      <c r="WW70" s="550"/>
      <c r="WX70" s="550"/>
      <c r="WY70" s="550"/>
      <c r="WZ70" s="550"/>
      <c r="XA70" s="550"/>
      <c r="XB70" s="550"/>
      <c r="XC70" s="550"/>
      <c r="XD70" s="550"/>
      <c r="XE70" s="550"/>
      <c r="XF70" s="550"/>
      <c r="XG70" s="550"/>
      <c r="XH70" s="550"/>
      <c r="XI70" s="550"/>
      <c r="XJ70" s="550"/>
      <c r="XK70" s="550"/>
      <c r="XL70" s="550"/>
      <c r="XM70" s="550"/>
      <c r="XN70" s="550"/>
      <c r="XO70" s="550"/>
      <c r="XP70" s="550"/>
      <c r="XQ70" s="550"/>
      <c r="XR70" s="550"/>
      <c r="XS70" s="550"/>
      <c r="XT70" s="550"/>
      <c r="XU70" s="550"/>
      <c r="XV70" s="550"/>
      <c r="XW70" s="550"/>
      <c r="XX70" s="550"/>
      <c r="XY70" s="550"/>
      <c r="XZ70" s="550"/>
      <c r="YA70" s="550"/>
      <c r="YB70" s="550"/>
      <c r="YC70" s="550"/>
      <c r="YD70" s="550"/>
      <c r="YE70" s="550"/>
      <c r="YF70" s="550"/>
      <c r="YG70" s="550"/>
      <c r="YH70" s="550"/>
      <c r="YI70" s="550"/>
      <c r="YJ70" s="550"/>
      <c r="YK70" s="550"/>
      <c r="YL70" s="550"/>
      <c r="YM70" s="550"/>
      <c r="YN70" s="550"/>
      <c r="YO70" s="550"/>
      <c r="YP70" s="550"/>
      <c r="YQ70" s="550"/>
      <c r="YR70" s="550"/>
      <c r="YS70" s="550"/>
      <c r="YT70" s="550"/>
      <c r="YU70" s="550"/>
      <c r="YV70" s="550"/>
      <c r="YW70" s="550"/>
      <c r="YX70" s="550"/>
      <c r="YY70" s="550"/>
      <c r="YZ70" s="550"/>
      <c r="ZA70" s="550"/>
      <c r="ZB70" s="550"/>
      <c r="ZC70" s="550"/>
      <c r="ZD70" s="550"/>
      <c r="ZE70" s="550"/>
      <c r="ZF70" s="550"/>
      <c r="ZG70" s="550"/>
      <c r="ZH70" s="550"/>
      <c r="ZI70" s="550"/>
      <c r="ZJ70" s="550"/>
      <c r="ZK70" s="550"/>
      <c r="ZL70" s="550"/>
      <c r="ZM70" s="550"/>
      <c r="ZN70" s="550"/>
      <c r="ZO70" s="550"/>
      <c r="ZP70" s="550"/>
      <c r="ZQ70" s="550"/>
      <c r="ZR70" s="550"/>
      <c r="ZS70" s="550"/>
      <c r="ZT70" s="550"/>
      <c r="ZU70" s="550"/>
      <c r="ZV70" s="550"/>
      <c r="ZW70" s="550"/>
      <c r="ZX70" s="550"/>
      <c r="ZY70" s="550"/>
      <c r="ZZ70" s="550"/>
      <c r="AAA70" s="550"/>
      <c r="AAB70" s="550"/>
      <c r="AAC70" s="550"/>
      <c r="AAD70" s="550"/>
      <c r="AAE70" s="550"/>
      <c r="AAF70" s="550"/>
      <c r="AAG70" s="550"/>
      <c r="AAH70" s="550"/>
      <c r="AAI70" s="550"/>
      <c r="AAJ70" s="550"/>
      <c r="AAK70" s="550"/>
      <c r="AAL70" s="550"/>
      <c r="AAM70" s="550"/>
      <c r="AAN70" s="550"/>
      <c r="AAO70" s="550"/>
      <c r="AAP70" s="550"/>
      <c r="AAQ70" s="550"/>
      <c r="AAR70" s="550"/>
      <c r="AAS70" s="550"/>
      <c r="AAT70" s="550"/>
      <c r="AAU70" s="550"/>
      <c r="AAV70" s="550"/>
      <c r="AAW70" s="550"/>
      <c r="AAX70" s="550"/>
      <c r="AAY70" s="550"/>
      <c r="AAZ70" s="550"/>
      <c r="ABA70" s="550"/>
      <c r="ABB70" s="550"/>
      <c r="ABC70" s="550"/>
      <c r="ABD70" s="550"/>
      <c r="ABE70" s="550"/>
      <c r="ABF70" s="550"/>
      <c r="ABG70" s="550"/>
      <c r="ABH70" s="550"/>
      <c r="ABI70" s="550"/>
      <c r="ABJ70" s="550"/>
      <c r="ABK70" s="550"/>
      <c r="ABL70" s="550"/>
      <c r="ABM70" s="550"/>
      <c r="ABN70" s="550"/>
      <c r="ABO70" s="550"/>
      <c r="ABP70" s="550"/>
      <c r="ABQ70" s="550"/>
      <c r="ABR70" s="550"/>
      <c r="ABS70" s="550"/>
      <c r="ABT70" s="550"/>
      <c r="ABU70" s="550"/>
      <c r="ABV70" s="550"/>
      <c r="ABW70" s="550"/>
      <c r="ABX70" s="550"/>
      <c r="ABY70" s="550"/>
      <c r="ABZ70" s="550"/>
      <c r="ACA70" s="550"/>
      <c r="ACB70" s="550"/>
      <c r="ACC70" s="550"/>
      <c r="ACD70" s="550"/>
      <c r="ACE70" s="550"/>
      <c r="ACF70" s="550"/>
      <c r="ACG70" s="550"/>
      <c r="ACH70" s="550"/>
      <c r="ACI70" s="550"/>
      <c r="ACJ70" s="550"/>
      <c r="ACK70" s="550"/>
      <c r="ACL70" s="550"/>
      <c r="ACM70" s="550"/>
      <c r="ACN70" s="550"/>
      <c r="ACO70" s="550"/>
      <c r="ACP70" s="550"/>
      <c r="ACQ70" s="550"/>
      <c r="ACR70" s="550"/>
      <c r="ACS70" s="550"/>
      <c r="ACT70" s="550"/>
      <c r="ACU70" s="550"/>
      <c r="ACV70" s="550"/>
      <c r="ACW70" s="550"/>
      <c r="ACX70" s="550"/>
      <c r="ACY70" s="550"/>
      <c r="ACZ70" s="550"/>
      <c r="ADA70" s="550"/>
      <c r="ADB70" s="550"/>
      <c r="ADC70" s="550"/>
      <c r="ADD70" s="550"/>
      <c r="ADE70" s="550"/>
      <c r="ADF70" s="550"/>
      <c r="ADG70" s="550"/>
      <c r="ADH70" s="550"/>
      <c r="ADI70" s="550"/>
      <c r="ADJ70" s="550"/>
      <c r="ADK70" s="550"/>
      <c r="ADL70" s="550"/>
      <c r="ADM70" s="550"/>
      <c r="ADN70" s="550"/>
      <c r="ADO70" s="550"/>
      <c r="ADP70" s="550"/>
      <c r="ADQ70" s="550"/>
      <c r="ADR70" s="550"/>
      <c r="ADS70" s="550"/>
      <c r="ADT70" s="550"/>
      <c r="ADU70" s="550"/>
      <c r="ADV70" s="550"/>
      <c r="ADW70" s="550"/>
      <c r="ADX70" s="550"/>
      <c r="ADY70" s="550"/>
      <c r="ADZ70" s="550"/>
      <c r="AEA70" s="550"/>
      <c r="AEB70" s="550"/>
      <c r="AEC70" s="550"/>
      <c r="AED70" s="550"/>
      <c r="AEE70" s="550"/>
      <c r="AEF70" s="550"/>
      <c r="AEG70" s="550"/>
      <c r="AEH70" s="550"/>
      <c r="AEI70" s="550"/>
      <c r="AEJ70" s="550"/>
      <c r="AEK70" s="550"/>
      <c r="AEL70" s="550"/>
      <c r="AEM70" s="550"/>
      <c r="AEN70" s="550"/>
      <c r="AEO70" s="550"/>
      <c r="AEP70" s="550"/>
      <c r="AEQ70" s="550"/>
      <c r="AER70" s="550"/>
      <c r="AES70" s="550"/>
      <c r="AET70" s="550"/>
      <c r="AEU70" s="550"/>
      <c r="AEV70" s="550"/>
      <c r="AEW70" s="550"/>
      <c r="AEX70" s="550"/>
      <c r="AEY70" s="550"/>
      <c r="AEZ70" s="550"/>
      <c r="AFA70" s="550"/>
      <c r="AFB70" s="550"/>
      <c r="AFC70" s="550"/>
      <c r="AFD70" s="550"/>
      <c r="AFE70" s="550"/>
      <c r="AFF70" s="550"/>
      <c r="AFG70" s="550"/>
      <c r="AFH70" s="550"/>
      <c r="AFI70" s="550"/>
      <c r="AFJ70" s="550"/>
      <c r="AFK70" s="550"/>
      <c r="AFL70" s="550"/>
      <c r="AFM70" s="550"/>
      <c r="AFN70" s="550"/>
      <c r="AFO70" s="550"/>
      <c r="AFP70" s="550"/>
      <c r="AFQ70" s="550"/>
      <c r="AFR70" s="550"/>
      <c r="AFS70" s="550"/>
      <c r="AFT70" s="550"/>
      <c r="AFU70" s="550"/>
      <c r="AFV70" s="550"/>
      <c r="AFW70" s="550"/>
      <c r="AFX70" s="550"/>
      <c r="AFY70" s="550"/>
      <c r="AFZ70" s="550"/>
      <c r="AGA70" s="550"/>
      <c r="AGB70" s="550"/>
      <c r="AGC70" s="550"/>
      <c r="AGD70" s="550"/>
      <c r="AGE70" s="550"/>
      <c r="AGF70" s="550"/>
      <c r="AGG70" s="550"/>
      <c r="AGH70" s="550"/>
      <c r="AGI70" s="550"/>
      <c r="AGJ70" s="550"/>
      <c r="AGK70" s="550"/>
      <c r="AGL70" s="550"/>
      <c r="AGM70" s="550"/>
      <c r="AGN70" s="550"/>
      <c r="AGO70" s="550"/>
      <c r="AGP70" s="550"/>
      <c r="AGQ70" s="550"/>
      <c r="AGR70" s="550"/>
      <c r="AGS70" s="550"/>
      <c r="AGT70" s="550"/>
      <c r="AGU70" s="550"/>
      <c r="AGV70" s="550"/>
      <c r="AGW70" s="550"/>
      <c r="AGX70" s="550"/>
      <c r="AGY70" s="550"/>
      <c r="AGZ70" s="550"/>
      <c r="AHA70" s="550"/>
      <c r="AHB70" s="550"/>
      <c r="AHC70" s="550"/>
      <c r="AHD70" s="550"/>
      <c r="AHE70" s="550"/>
      <c r="AHF70" s="550"/>
      <c r="AHG70" s="550"/>
      <c r="AHH70" s="550"/>
      <c r="AHI70" s="550"/>
      <c r="AHJ70" s="550"/>
      <c r="AHK70" s="550"/>
      <c r="AHL70" s="550"/>
      <c r="AHM70" s="550"/>
      <c r="AHN70" s="550"/>
      <c r="AHO70" s="550"/>
      <c r="AHP70" s="550"/>
      <c r="AHQ70" s="550"/>
      <c r="AHR70" s="550"/>
      <c r="AHS70" s="550"/>
      <c r="AHT70" s="550"/>
      <c r="AHU70" s="550"/>
      <c r="AHV70" s="550"/>
      <c r="AHW70" s="550"/>
      <c r="AHX70" s="550"/>
      <c r="AHY70" s="550"/>
      <c r="AHZ70" s="550"/>
      <c r="AIA70" s="550"/>
      <c r="AIB70" s="550"/>
      <c r="AIC70" s="550"/>
      <c r="AID70" s="550"/>
      <c r="AIE70" s="550"/>
      <c r="AIF70" s="550"/>
      <c r="AIG70" s="550"/>
      <c r="AIH70" s="550"/>
      <c r="AII70" s="550"/>
      <c r="AIJ70" s="550"/>
      <c r="AIK70" s="550"/>
      <c r="AIL70" s="550"/>
      <c r="AIM70" s="550"/>
      <c r="AIN70" s="550"/>
      <c r="AIO70" s="550"/>
      <c r="AIP70" s="550"/>
      <c r="AIQ70" s="550"/>
      <c r="AIR70" s="550"/>
      <c r="AIS70" s="550"/>
      <c r="AIT70" s="550"/>
      <c r="AIU70" s="550"/>
      <c r="AIV70" s="550"/>
      <c r="AIW70" s="550"/>
      <c r="AIX70" s="550"/>
      <c r="AIY70" s="550"/>
      <c r="AIZ70" s="550"/>
      <c r="AJA70" s="550"/>
      <c r="AJB70" s="550"/>
      <c r="AJC70" s="550"/>
      <c r="AJD70" s="550"/>
      <c r="AJE70" s="550"/>
      <c r="AJF70" s="550"/>
      <c r="AJG70" s="550"/>
      <c r="AJH70" s="550"/>
      <c r="AJI70" s="550"/>
      <c r="AJJ70" s="550"/>
      <c r="AJK70" s="550"/>
      <c r="AJL70" s="550"/>
      <c r="AJM70" s="550"/>
      <c r="AJN70" s="550"/>
      <c r="AJO70" s="550"/>
      <c r="AJP70" s="550"/>
      <c r="AJQ70" s="550"/>
      <c r="AJR70" s="550"/>
      <c r="AJS70" s="550"/>
      <c r="AJT70" s="550"/>
      <c r="AJU70" s="550"/>
      <c r="AJV70" s="550"/>
      <c r="AJW70" s="550"/>
      <c r="AJX70" s="550"/>
      <c r="AJY70" s="550"/>
      <c r="AJZ70" s="550"/>
      <c r="AKA70" s="550"/>
      <c r="AKB70" s="550"/>
      <c r="AKC70" s="550"/>
      <c r="AKD70" s="550"/>
      <c r="AKE70" s="550"/>
      <c r="AKF70" s="550"/>
      <c r="AKG70" s="550"/>
      <c r="AKH70" s="550"/>
      <c r="AKI70" s="550"/>
      <c r="AKJ70" s="550"/>
      <c r="AKK70" s="550"/>
      <c r="AKL70" s="550"/>
      <c r="AKM70" s="550"/>
      <c r="AKN70" s="550"/>
      <c r="AKO70" s="550"/>
      <c r="AKP70" s="550"/>
      <c r="AKQ70" s="550"/>
      <c r="AKR70" s="550"/>
      <c r="AKS70" s="550"/>
      <c r="AKT70" s="550"/>
      <c r="AKU70" s="550"/>
      <c r="AKV70" s="550"/>
      <c r="AKW70" s="550"/>
      <c r="AKX70" s="550"/>
      <c r="AKY70" s="550"/>
      <c r="AKZ70" s="550"/>
      <c r="ALA70" s="550"/>
      <c r="ALB70" s="550"/>
      <c r="ALC70" s="550"/>
      <c r="ALD70" s="550"/>
      <c r="ALE70" s="550"/>
      <c r="ALF70" s="550"/>
      <c r="ALG70" s="550"/>
      <c r="ALH70" s="550"/>
      <c r="ALI70" s="550"/>
      <c r="ALJ70" s="550"/>
      <c r="ALK70" s="550"/>
      <c r="ALL70" s="550"/>
      <c r="ALM70" s="550"/>
      <c r="ALN70" s="550"/>
      <c r="ALO70" s="550"/>
      <c r="ALP70" s="550"/>
      <c r="ALQ70" s="550"/>
      <c r="ALR70" s="550"/>
      <c r="ALS70" s="550"/>
      <c r="ALT70" s="550"/>
      <c r="ALU70" s="550"/>
      <c r="ALV70" s="550"/>
      <c r="ALW70" s="550"/>
      <c r="ALX70" s="550"/>
      <c r="ALY70" s="550"/>
      <c r="ALZ70" s="550"/>
      <c r="AMA70" s="550"/>
      <c r="AMB70" s="550"/>
    </row>
    <row r="71" spans="1:1016" s="458" customFormat="1" ht="38.1" customHeight="1">
      <c r="A71" s="509">
        <v>9</v>
      </c>
      <c r="B71" s="524"/>
      <c r="C71" s="512"/>
      <c r="D71" s="512" t="s">
        <v>162</v>
      </c>
      <c r="E71" s="512"/>
      <c r="F71" s="533"/>
      <c r="G71" s="499"/>
      <c r="H71" s="534" t="str">
        <f t="shared" si="2"/>
        <v/>
      </c>
      <c r="I71" s="546"/>
      <c r="J71" s="552"/>
      <c r="K71" s="546"/>
      <c r="L71" s="546">
        <f t="shared" si="0"/>
        <v>0</v>
      </c>
      <c r="M71" s="546"/>
      <c r="N71" s="546"/>
      <c r="O71" s="546"/>
      <c r="P71" s="546"/>
      <c r="Q71" s="546"/>
      <c r="R71" s="546"/>
      <c r="S71" s="546"/>
      <c r="T71" s="546"/>
      <c r="U71" s="546"/>
      <c r="V71" s="546"/>
      <c r="W71" s="546"/>
      <c r="X71" s="546"/>
      <c r="Y71" s="546"/>
      <c r="Z71" s="546"/>
      <c r="AA71" s="546"/>
      <c r="AB71" s="546"/>
      <c r="AC71" s="546"/>
      <c r="AD71" s="546"/>
      <c r="AE71" s="546"/>
      <c r="AF71" s="546"/>
      <c r="AG71" s="546"/>
      <c r="AH71" s="546"/>
      <c r="AI71" s="546"/>
      <c r="AJ71" s="546"/>
      <c r="AK71" s="546"/>
      <c r="AL71" s="546"/>
      <c r="AM71" s="546"/>
      <c r="AN71" s="546"/>
      <c r="AO71" s="546"/>
      <c r="AP71" s="546"/>
      <c r="AQ71" s="546"/>
      <c r="AR71" s="546"/>
      <c r="AS71" s="546"/>
      <c r="AT71" s="546"/>
      <c r="AU71" s="546"/>
      <c r="AV71" s="546"/>
      <c r="AW71" s="546"/>
      <c r="AX71" s="546"/>
      <c r="AY71" s="546"/>
      <c r="AZ71" s="546"/>
      <c r="BA71" s="546"/>
      <c r="BB71" s="546"/>
      <c r="BC71" s="546"/>
      <c r="BD71" s="546"/>
      <c r="BE71" s="546"/>
      <c r="BF71" s="546"/>
      <c r="BG71" s="546"/>
      <c r="BH71" s="546"/>
      <c r="BI71" s="546"/>
      <c r="BJ71" s="546"/>
      <c r="BK71" s="546"/>
      <c r="BL71" s="546"/>
      <c r="BM71" s="546"/>
      <c r="BN71" s="546"/>
      <c r="BO71" s="546"/>
      <c r="BP71" s="546"/>
      <c r="BQ71" s="546"/>
      <c r="BR71" s="546"/>
      <c r="BS71" s="546"/>
      <c r="BT71" s="546"/>
      <c r="BU71" s="546"/>
      <c r="BV71" s="546"/>
      <c r="BW71" s="546"/>
      <c r="BX71" s="546"/>
      <c r="BY71" s="546"/>
      <c r="BZ71" s="546"/>
      <c r="CA71" s="546"/>
      <c r="CB71" s="546"/>
      <c r="CC71" s="546"/>
      <c r="CD71" s="546"/>
      <c r="CE71" s="546"/>
      <c r="CF71" s="546"/>
      <c r="CG71" s="546"/>
      <c r="CH71" s="546"/>
      <c r="CI71" s="546"/>
      <c r="CJ71" s="546"/>
      <c r="CK71" s="546"/>
      <c r="CL71" s="546"/>
      <c r="CM71" s="546"/>
      <c r="CN71" s="546"/>
      <c r="CO71" s="546"/>
      <c r="CP71" s="546"/>
      <c r="CQ71" s="546"/>
      <c r="CR71" s="546"/>
      <c r="CS71" s="546"/>
      <c r="CT71" s="546"/>
      <c r="CU71" s="546"/>
      <c r="CV71" s="546"/>
      <c r="CW71" s="546"/>
      <c r="CX71" s="546"/>
      <c r="CY71" s="546"/>
      <c r="CZ71" s="546"/>
      <c r="DA71" s="546"/>
      <c r="DB71" s="546"/>
      <c r="DC71" s="546"/>
      <c r="DD71" s="546"/>
      <c r="DE71" s="546"/>
      <c r="DF71" s="546"/>
      <c r="DG71" s="546"/>
      <c r="DH71" s="546"/>
      <c r="DI71" s="546"/>
      <c r="DJ71" s="546"/>
      <c r="DK71" s="546"/>
      <c r="DL71" s="546"/>
      <c r="DM71" s="546"/>
      <c r="DN71" s="546"/>
      <c r="DO71" s="546"/>
      <c r="DP71" s="546"/>
      <c r="DQ71" s="546"/>
      <c r="DR71" s="546"/>
      <c r="DS71" s="546"/>
      <c r="DT71" s="546"/>
      <c r="DU71" s="546"/>
      <c r="DV71" s="546"/>
      <c r="DW71" s="546"/>
      <c r="DX71" s="546"/>
      <c r="DY71" s="546"/>
      <c r="DZ71" s="546"/>
      <c r="EA71" s="546"/>
      <c r="EB71" s="546"/>
      <c r="EC71" s="546"/>
      <c r="ED71" s="546"/>
      <c r="EE71" s="546"/>
      <c r="EF71" s="546"/>
      <c r="EG71" s="546"/>
      <c r="EH71" s="546"/>
      <c r="EI71" s="546"/>
      <c r="EJ71" s="546"/>
      <c r="EK71" s="546"/>
      <c r="EL71" s="546"/>
      <c r="EM71" s="546"/>
      <c r="EN71" s="546"/>
      <c r="EO71" s="546"/>
      <c r="EP71" s="546"/>
      <c r="EQ71" s="546"/>
      <c r="ER71" s="546"/>
      <c r="ES71" s="546"/>
      <c r="ET71" s="546"/>
      <c r="EU71" s="546"/>
      <c r="EV71" s="546"/>
      <c r="EW71" s="546"/>
      <c r="EX71" s="546"/>
      <c r="EY71" s="546"/>
      <c r="EZ71" s="546"/>
      <c r="FA71" s="546"/>
      <c r="FB71" s="546"/>
      <c r="FC71" s="546"/>
      <c r="FD71" s="546"/>
      <c r="FE71" s="546"/>
      <c r="FF71" s="546"/>
      <c r="FG71" s="546"/>
      <c r="FH71" s="546"/>
      <c r="FI71" s="546"/>
      <c r="FJ71" s="546"/>
      <c r="FK71" s="546"/>
      <c r="FL71" s="546"/>
      <c r="FM71" s="546"/>
      <c r="FN71" s="546"/>
      <c r="FO71" s="546"/>
      <c r="FP71" s="546"/>
      <c r="FQ71" s="546"/>
      <c r="FR71" s="546"/>
      <c r="FS71" s="546"/>
      <c r="FT71" s="546"/>
      <c r="FU71" s="546"/>
      <c r="FV71" s="546"/>
      <c r="FW71" s="546"/>
      <c r="FX71" s="546"/>
      <c r="FY71" s="546"/>
      <c r="FZ71" s="546"/>
      <c r="GA71" s="546"/>
      <c r="GB71" s="546"/>
      <c r="GC71" s="546"/>
      <c r="GD71" s="546"/>
      <c r="GE71" s="546"/>
      <c r="GF71" s="546"/>
      <c r="GG71" s="546"/>
      <c r="GH71" s="546"/>
      <c r="GI71" s="546"/>
      <c r="GJ71" s="546"/>
      <c r="GK71" s="546"/>
      <c r="GL71" s="546"/>
      <c r="GM71" s="546"/>
      <c r="GN71" s="546"/>
      <c r="GO71" s="546"/>
      <c r="GP71" s="546"/>
      <c r="GQ71" s="546"/>
      <c r="GR71" s="546"/>
      <c r="GS71" s="546"/>
      <c r="GT71" s="546"/>
      <c r="GU71" s="546"/>
      <c r="GV71" s="546"/>
      <c r="GW71" s="546"/>
      <c r="GX71" s="546"/>
      <c r="GY71" s="546"/>
      <c r="GZ71" s="546"/>
      <c r="HA71" s="546"/>
      <c r="HB71" s="546"/>
      <c r="HC71" s="546"/>
      <c r="HD71" s="546"/>
      <c r="HE71" s="546"/>
      <c r="HF71" s="546"/>
      <c r="HG71" s="546"/>
      <c r="HH71" s="546"/>
      <c r="HI71" s="546"/>
      <c r="HJ71" s="546"/>
      <c r="HK71" s="546"/>
      <c r="HL71" s="546"/>
      <c r="HM71" s="546"/>
      <c r="HN71" s="546"/>
      <c r="HO71" s="546"/>
      <c r="HP71" s="546"/>
      <c r="HQ71" s="546"/>
      <c r="HR71" s="546"/>
      <c r="HS71" s="546"/>
      <c r="HT71" s="546"/>
      <c r="HU71" s="546"/>
      <c r="HV71" s="546"/>
      <c r="HW71" s="546"/>
      <c r="HX71" s="546"/>
      <c r="HY71" s="546"/>
      <c r="HZ71" s="546"/>
      <c r="IA71" s="546"/>
      <c r="IB71" s="546"/>
      <c r="IC71" s="546"/>
      <c r="ID71" s="546"/>
      <c r="IE71" s="546"/>
      <c r="IF71" s="546"/>
      <c r="IG71" s="546"/>
      <c r="IH71" s="546"/>
      <c r="II71" s="546"/>
      <c r="IJ71" s="546"/>
      <c r="IK71" s="546"/>
      <c r="IL71" s="546"/>
      <c r="IM71" s="546"/>
      <c r="IN71" s="546"/>
      <c r="IO71" s="546"/>
      <c r="IP71" s="546"/>
      <c r="IQ71" s="546"/>
      <c r="IR71" s="546"/>
      <c r="IS71" s="546"/>
      <c r="IT71" s="546"/>
      <c r="IU71" s="546"/>
      <c r="IV71" s="546"/>
      <c r="IW71" s="546"/>
      <c r="IX71" s="546"/>
      <c r="IY71" s="546"/>
      <c r="IZ71" s="546"/>
      <c r="JA71" s="546"/>
      <c r="JB71" s="546"/>
      <c r="JC71" s="546"/>
      <c r="JD71" s="546"/>
      <c r="JE71" s="546"/>
      <c r="JF71" s="546"/>
      <c r="JG71" s="546"/>
      <c r="JH71" s="546"/>
      <c r="JI71" s="546"/>
      <c r="JJ71" s="546"/>
      <c r="JK71" s="546"/>
      <c r="JL71" s="546"/>
      <c r="JM71" s="546"/>
      <c r="JN71" s="546"/>
      <c r="JO71" s="546"/>
      <c r="JP71" s="546"/>
      <c r="JQ71" s="546"/>
      <c r="JR71" s="546"/>
      <c r="JS71" s="546"/>
      <c r="JT71" s="546"/>
      <c r="JU71" s="546"/>
      <c r="JV71" s="546"/>
      <c r="JW71" s="546"/>
      <c r="JX71" s="546"/>
      <c r="JY71" s="546"/>
      <c r="JZ71" s="546"/>
      <c r="KA71" s="546"/>
      <c r="KB71" s="546"/>
      <c r="KC71" s="546"/>
      <c r="KD71" s="546"/>
      <c r="KE71" s="546"/>
      <c r="KF71" s="546"/>
      <c r="KG71" s="546"/>
      <c r="KH71" s="546"/>
      <c r="KI71" s="546"/>
      <c r="KJ71" s="546"/>
      <c r="KK71" s="546"/>
      <c r="KL71" s="546"/>
      <c r="KM71" s="546"/>
      <c r="KN71" s="546"/>
      <c r="KO71" s="546"/>
      <c r="KP71" s="546"/>
      <c r="KQ71" s="546"/>
      <c r="KR71" s="546"/>
      <c r="KS71" s="546"/>
      <c r="KT71" s="546"/>
      <c r="KU71" s="546"/>
      <c r="KV71" s="546"/>
      <c r="KW71" s="546"/>
      <c r="KX71" s="546"/>
      <c r="KY71" s="546"/>
      <c r="KZ71" s="546"/>
      <c r="LA71" s="546"/>
      <c r="LB71" s="546"/>
      <c r="LC71" s="546"/>
      <c r="LD71" s="546"/>
      <c r="LE71" s="546"/>
      <c r="LF71" s="546"/>
      <c r="LG71" s="546"/>
      <c r="LH71" s="546"/>
      <c r="LI71" s="546"/>
      <c r="LJ71" s="546"/>
      <c r="LK71" s="546"/>
      <c r="LL71" s="546"/>
      <c r="LM71" s="546"/>
      <c r="LN71" s="546"/>
      <c r="LO71" s="546"/>
      <c r="LP71" s="546"/>
      <c r="LQ71" s="546"/>
      <c r="LR71" s="546"/>
      <c r="LS71" s="546"/>
      <c r="LT71" s="546"/>
      <c r="LU71" s="546"/>
      <c r="LV71" s="546"/>
      <c r="LW71" s="546"/>
      <c r="LX71" s="546"/>
      <c r="LY71" s="546"/>
      <c r="LZ71" s="546"/>
      <c r="MA71" s="546"/>
      <c r="MB71" s="546"/>
      <c r="MC71" s="546"/>
      <c r="MD71" s="546"/>
      <c r="ME71" s="546"/>
      <c r="MF71" s="546"/>
      <c r="MG71" s="546"/>
      <c r="MH71" s="546"/>
      <c r="MI71" s="546"/>
      <c r="MJ71" s="546"/>
      <c r="MK71" s="546"/>
      <c r="ML71" s="546"/>
      <c r="MM71" s="546"/>
      <c r="MN71" s="546"/>
      <c r="MO71" s="546"/>
      <c r="MP71" s="546"/>
      <c r="MQ71" s="546"/>
      <c r="MR71" s="546"/>
      <c r="MS71" s="546"/>
      <c r="MT71" s="546"/>
      <c r="MU71" s="546"/>
      <c r="MV71" s="546"/>
      <c r="MW71" s="546"/>
      <c r="MX71" s="546"/>
      <c r="MY71" s="546"/>
      <c r="MZ71" s="546"/>
      <c r="NA71" s="546"/>
      <c r="NB71" s="546"/>
      <c r="NC71" s="546"/>
      <c r="ND71" s="546"/>
      <c r="NE71" s="546"/>
      <c r="NF71" s="546"/>
      <c r="NG71" s="546"/>
      <c r="NH71" s="546"/>
      <c r="NI71" s="546"/>
      <c r="NJ71" s="546"/>
      <c r="NK71" s="546"/>
      <c r="NL71" s="546"/>
      <c r="NM71" s="546"/>
      <c r="NN71" s="546"/>
      <c r="NO71" s="546"/>
      <c r="NP71" s="546"/>
      <c r="NQ71" s="546"/>
      <c r="NR71" s="546"/>
      <c r="NS71" s="546"/>
      <c r="NT71" s="546"/>
      <c r="NU71" s="546"/>
      <c r="NV71" s="546"/>
      <c r="NW71" s="546"/>
      <c r="NX71" s="546"/>
      <c r="NY71" s="546"/>
      <c r="NZ71" s="546"/>
      <c r="OA71" s="546"/>
      <c r="OB71" s="546"/>
      <c r="OC71" s="546"/>
      <c r="OD71" s="546"/>
      <c r="OE71" s="546"/>
      <c r="OF71" s="546"/>
      <c r="OG71" s="546"/>
      <c r="OH71" s="546"/>
      <c r="OI71" s="546"/>
      <c r="OJ71" s="546"/>
      <c r="OK71" s="546"/>
      <c r="OL71" s="546"/>
      <c r="OM71" s="546"/>
      <c r="ON71" s="546"/>
      <c r="OO71" s="546"/>
      <c r="OP71" s="546"/>
      <c r="OQ71" s="546"/>
      <c r="OR71" s="546"/>
      <c r="OS71" s="546"/>
      <c r="OT71" s="546"/>
      <c r="OU71" s="546"/>
      <c r="OV71" s="546"/>
      <c r="OW71" s="546"/>
      <c r="OX71" s="546"/>
      <c r="OY71" s="546"/>
      <c r="OZ71" s="546"/>
      <c r="PA71" s="546"/>
      <c r="PB71" s="546"/>
      <c r="PC71" s="546"/>
      <c r="PD71" s="546"/>
      <c r="PE71" s="546"/>
      <c r="PF71" s="546"/>
      <c r="PG71" s="546"/>
      <c r="PH71" s="546"/>
      <c r="PI71" s="546"/>
      <c r="PJ71" s="546"/>
      <c r="PK71" s="546"/>
      <c r="PL71" s="546"/>
      <c r="PM71" s="546"/>
      <c r="PN71" s="546"/>
      <c r="PO71" s="546"/>
      <c r="PP71" s="546"/>
      <c r="PQ71" s="546"/>
      <c r="PR71" s="546"/>
      <c r="PS71" s="546"/>
      <c r="PT71" s="546"/>
      <c r="PU71" s="546"/>
      <c r="PV71" s="546"/>
      <c r="PW71" s="546"/>
      <c r="PX71" s="546"/>
      <c r="PY71" s="546"/>
      <c r="PZ71" s="546"/>
      <c r="QA71" s="546"/>
      <c r="QB71" s="546"/>
      <c r="QC71" s="546"/>
      <c r="QD71" s="546"/>
      <c r="QE71" s="546"/>
      <c r="QF71" s="546"/>
      <c r="QG71" s="546"/>
      <c r="QH71" s="546"/>
      <c r="QI71" s="546"/>
      <c r="QJ71" s="546"/>
      <c r="QK71" s="546"/>
      <c r="QL71" s="546"/>
      <c r="QM71" s="546"/>
      <c r="QN71" s="546"/>
      <c r="QO71" s="546"/>
      <c r="QP71" s="546"/>
      <c r="QQ71" s="546"/>
      <c r="QR71" s="546"/>
      <c r="QS71" s="546"/>
      <c r="QT71" s="546"/>
      <c r="QU71" s="546"/>
      <c r="QV71" s="546"/>
      <c r="QW71" s="546"/>
      <c r="QX71" s="546"/>
      <c r="QY71" s="546"/>
      <c r="QZ71" s="546"/>
      <c r="RA71" s="546"/>
      <c r="RB71" s="546"/>
      <c r="RC71" s="546"/>
      <c r="RD71" s="546"/>
      <c r="RE71" s="546"/>
      <c r="RF71" s="546"/>
      <c r="RG71" s="546"/>
      <c r="RH71" s="546"/>
      <c r="RI71" s="546"/>
      <c r="RJ71" s="546"/>
      <c r="RK71" s="546"/>
      <c r="RL71" s="546"/>
      <c r="RM71" s="546"/>
      <c r="RN71" s="546"/>
      <c r="RO71" s="546"/>
      <c r="RP71" s="546"/>
      <c r="RQ71" s="546"/>
      <c r="RR71" s="546"/>
      <c r="RS71" s="546"/>
      <c r="RT71" s="546"/>
      <c r="RU71" s="546"/>
      <c r="RV71" s="546"/>
      <c r="RW71" s="546"/>
      <c r="RX71" s="546"/>
      <c r="RY71" s="546"/>
      <c r="RZ71" s="546"/>
      <c r="SA71" s="546"/>
      <c r="SB71" s="546"/>
      <c r="SC71" s="546"/>
      <c r="SD71" s="546"/>
      <c r="SE71" s="546"/>
      <c r="SF71" s="546"/>
      <c r="SG71" s="546"/>
      <c r="SH71" s="546"/>
      <c r="SI71" s="546"/>
      <c r="SJ71" s="546"/>
      <c r="SK71" s="546"/>
      <c r="SL71" s="546"/>
      <c r="SM71" s="546"/>
      <c r="SN71" s="546"/>
      <c r="SO71" s="546"/>
      <c r="SP71" s="546"/>
      <c r="SQ71" s="546"/>
      <c r="SR71" s="546"/>
      <c r="SS71" s="546"/>
      <c r="ST71" s="546"/>
      <c r="SU71" s="546"/>
      <c r="SV71" s="546"/>
      <c r="SW71" s="546"/>
      <c r="SX71" s="546"/>
      <c r="SY71" s="546"/>
      <c r="SZ71" s="546"/>
      <c r="TA71" s="546"/>
      <c r="TB71" s="546"/>
      <c r="TC71" s="546"/>
      <c r="TD71" s="546"/>
      <c r="TE71" s="546"/>
      <c r="TF71" s="546"/>
      <c r="TG71" s="546"/>
      <c r="TH71" s="546"/>
      <c r="TI71" s="546"/>
      <c r="TJ71" s="546"/>
      <c r="TK71" s="546"/>
      <c r="TL71" s="546"/>
      <c r="TM71" s="546"/>
      <c r="TN71" s="546"/>
      <c r="TO71" s="546"/>
      <c r="TP71" s="546"/>
      <c r="TQ71" s="546"/>
      <c r="TR71" s="546"/>
      <c r="TS71" s="546"/>
      <c r="TT71" s="546"/>
      <c r="TU71" s="546"/>
      <c r="TV71" s="546"/>
      <c r="TW71" s="546"/>
      <c r="TX71" s="546"/>
      <c r="TY71" s="546"/>
      <c r="TZ71" s="546"/>
      <c r="UA71" s="546"/>
      <c r="UB71" s="546"/>
      <c r="UC71" s="546"/>
      <c r="UD71" s="546"/>
      <c r="UE71" s="546"/>
      <c r="UF71" s="546"/>
      <c r="UG71" s="546"/>
      <c r="UH71" s="546"/>
      <c r="UI71" s="546"/>
      <c r="UJ71" s="546"/>
      <c r="UK71" s="546"/>
      <c r="UL71" s="546"/>
      <c r="UM71" s="546"/>
      <c r="UN71" s="546"/>
      <c r="UO71" s="546"/>
      <c r="UP71" s="546"/>
      <c r="UQ71" s="546"/>
      <c r="UR71" s="546"/>
      <c r="US71" s="546"/>
      <c r="UT71" s="546"/>
      <c r="UU71" s="546"/>
      <c r="UV71" s="546"/>
      <c r="UW71" s="546"/>
      <c r="UX71" s="546"/>
      <c r="UY71" s="546"/>
      <c r="UZ71" s="546"/>
      <c r="VA71" s="546"/>
      <c r="VB71" s="546"/>
      <c r="VC71" s="546"/>
      <c r="VD71" s="546"/>
      <c r="VE71" s="546"/>
      <c r="VF71" s="546"/>
      <c r="VG71" s="546"/>
      <c r="VH71" s="546"/>
      <c r="VI71" s="546"/>
      <c r="VJ71" s="546"/>
      <c r="VK71" s="546"/>
      <c r="VL71" s="546"/>
      <c r="VM71" s="546"/>
      <c r="VN71" s="546"/>
      <c r="VO71" s="546"/>
      <c r="VP71" s="546"/>
      <c r="VQ71" s="546"/>
      <c r="VR71" s="546"/>
      <c r="VS71" s="546"/>
      <c r="VT71" s="546"/>
      <c r="VU71" s="546"/>
      <c r="VV71" s="546"/>
      <c r="VW71" s="546"/>
      <c r="VX71" s="546"/>
      <c r="VY71" s="546"/>
      <c r="VZ71" s="546"/>
      <c r="WA71" s="546"/>
      <c r="WB71" s="546"/>
      <c r="WC71" s="546"/>
      <c r="WD71" s="546"/>
      <c r="WE71" s="546"/>
      <c r="WF71" s="546"/>
      <c r="WG71" s="546"/>
      <c r="WH71" s="546"/>
      <c r="WI71" s="546"/>
      <c r="WJ71" s="546"/>
      <c r="WK71" s="546"/>
      <c r="WL71" s="546"/>
      <c r="WM71" s="546"/>
      <c r="WN71" s="546"/>
      <c r="WO71" s="546"/>
      <c r="WP71" s="546"/>
      <c r="WQ71" s="546"/>
      <c r="WR71" s="546"/>
      <c r="WS71" s="546"/>
      <c r="WT71" s="546"/>
      <c r="WU71" s="546"/>
      <c r="WV71" s="546"/>
      <c r="WW71" s="546"/>
      <c r="WX71" s="546"/>
      <c r="WY71" s="546"/>
      <c r="WZ71" s="546"/>
      <c r="XA71" s="546"/>
      <c r="XB71" s="546"/>
      <c r="XC71" s="546"/>
      <c r="XD71" s="546"/>
      <c r="XE71" s="546"/>
      <c r="XF71" s="546"/>
      <c r="XG71" s="546"/>
      <c r="XH71" s="546"/>
      <c r="XI71" s="546"/>
      <c r="XJ71" s="546"/>
      <c r="XK71" s="546"/>
      <c r="XL71" s="546"/>
      <c r="XM71" s="546"/>
      <c r="XN71" s="546"/>
      <c r="XO71" s="546"/>
      <c r="XP71" s="546"/>
      <c r="XQ71" s="546"/>
      <c r="XR71" s="546"/>
      <c r="XS71" s="546"/>
      <c r="XT71" s="546"/>
      <c r="XU71" s="546"/>
      <c r="XV71" s="546"/>
      <c r="XW71" s="546"/>
      <c r="XX71" s="546"/>
      <c r="XY71" s="546"/>
      <c r="XZ71" s="546"/>
      <c r="YA71" s="546"/>
      <c r="YB71" s="546"/>
      <c r="YC71" s="546"/>
      <c r="YD71" s="546"/>
      <c r="YE71" s="546"/>
      <c r="YF71" s="546"/>
      <c r="YG71" s="546"/>
      <c r="YH71" s="546"/>
      <c r="YI71" s="546"/>
      <c r="YJ71" s="546"/>
      <c r="YK71" s="546"/>
      <c r="YL71" s="546"/>
      <c r="YM71" s="546"/>
      <c r="YN71" s="546"/>
      <c r="YO71" s="546"/>
      <c r="YP71" s="546"/>
      <c r="YQ71" s="546"/>
      <c r="YR71" s="546"/>
      <c r="YS71" s="546"/>
      <c r="YT71" s="546"/>
      <c r="YU71" s="546"/>
      <c r="YV71" s="546"/>
      <c r="YW71" s="546"/>
      <c r="YX71" s="546"/>
      <c r="YY71" s="546"/>
      <c r="YZ71" s="546"/>
      <c r="ZA71" s="546"/>
      <c r="ZB71" s="546"/>
      <c r="ZC71" s="546"/>
      <c r="ZD71" s="546"/>
      <c r="ZE71" s="546"/>
      <c r="ZF71" s="546"/>
      <c r="ZG71" s="546"/>
      <c r="ZH71" s="546"/>
      <c r="ZI71" s="546"/>
      <c r="ZJ71" s="546"/>
      <c r="ZK71" s="546"/>
      <c r="ZL71" s="546"/>
      <c r="ZM71" s="546"/>
      <c r="ZN71" s="546"/>
      <c r="ZO71" s="546"/>
      <c r="ZP71" s="546"/>
      <c r="ZQ71" s="546"/>
      <c r="ZR71" s="546"/>
      <c r="ZS71" s="546"/>
      <c r="ZT71" s="546"/>
      <c r="ZU71" s="546"/>
      <c r="ZV71" s="546"/>
      <c r="ZW71" s="546"/>
      <c r="ZX71" s="546"/>
      <c r="ZY71" s="546"/>
      <c r="ZZ71" s="546"/>
      <c r="AAA71" s="546"/>
      <c r="AAB71" s="546"/>
      <c r="AAC71" s="546"/>
      <c r="AAD71" s="546"/>
      <c r="AAE71" s="546"/>
      <c r="AAF71" s="546"/>
      <c r="AAG71" s="546"/>
      <c r="AAH71" s="546"/>
      <c r="AAI71" s="546"/>
      <c r="AAJ71" s="546"/>
      <c r="AAK71" s="546"/>
      <c r="AAL71" s="546"/>
      <c r="AAM71" s="546"/>
      <c r="AAN71" s="546"/>
      <c r="AAO71" s="546"/>
      <c r="AAP71" s="546"/>
      <c r="AAQ71" s="546"/>
      <c r="AAR71" s="546"/>
      <c r="AAS71" s="546"/>
      <c r="AAT71" s="546"/>
      <c r="AAU71" s="546"/>
      <c r="AAV71" s="546"/>
      <c r="AAW71" s="546"/>
      <c r="AAX71" s="546"/>
      <c r="AAY71" s="546"/>
      <c r="AAZ71" s="546"/>
      <c r="ABA71" s="546"/>
      <c r="ABB71" s="546"/>
      <c r="ABC71" s="546"/>
      <c r="ABD71" s="546"/>
      <c r="ABE71" s="546"/>
      <c r="ABF71" s="546"/>
      <c r="ABG71" s="546"/>
      <c r="ABH71" s="546"/>
      <c r="ABI71" s="546"/>
      <c r="ABJ71" s="546"/>
      <c r="ABK71" s="546"/>
      <c r="ABL71" s="546"/>
      <c r="ABM71" s="546"/>
      <c r="ABN71" s="546"/>
      <c r="ABO71" s="546"/>
      <c r="ABP71" s="546"/>
      <c r="ABQ71" s="546"/>
      <c r="ABR71" s="546"/>
      <c r="ABS71" s="546"/>
      <c r="ABT71" s="546"/>
      <c r="ABU71" s="546"/>
      <c r="ABV71" s="546"/>
      <c r="ABW71" s="546"/>
      <c r="ABX71" s="546"/>
      <c r="ABY71" s="546"/>
      <c r="ABZ71" s="546"/>
      <c r="ACA71" s="546"/>
      <c r="ACB71" s="546"/>
      <c r="ACC71" s="546"/>
      <c r="ACD71" s="546"/>
      <c r="ACE71" s="546"/>
      <c r="ACF71" s="546"/>
      <c r="ACG71" s="546"/>
      <c r="ACH71" s="546"/>
      <c r="ACI71" s="546"/>
      <c r="ACJ71" s="546"/>
      <c r="ACK71" s="546"/>
      <c r="ACL71" s="546"/>
      <c r="ACM71" s="546"/>
      <c r="ACN71" s="546"/>
      <c r="ACO71" s="546"/>
      <c r="ACP71" s="546"/>
      <c r="ACQ71" s="546"/>
      <c r="ACR71" s="546"/>
      <c r="ACS71" s="546"/>
      <c r="ACT71" s="546"/>
      <c r="ACU71" s="546"/>
      <c r="ACV71" s="546"/>
      <c r="ACW71" s="546"/>
      <c r="ACX71" s="546"/>
      <c r="ACY71" s="546"/>
      <c r="ACZ71" s="546"/>
      <c r="ADA71" s="546"/>
      <c r="ADB71" s="546"/>
      <c r="ADC71" s="546"/>
      <c r="ADD71" s="546"/>
      <c r="ADE71" s="546"/>
      <c r="ADF71" s="546"/>
      <c r="ADG71" s="546"/>
      <c r="ADH71" s="546"/>
      <c r="ADI71" s="546"/>
      <c r="ADJ71" s="546"/>
      <c r="ADK71" s="546"/>
      <c r="ADL71" s="546"/>
      <c r="ADM71" s="546"/>
      <c r="ADN71" s="546"/>
      <c r="ADO71" s="546"/>
      <c r="ADP71" s="546"/>
      <c r="ADQ71" s="546"/>
      <c r="ADR71" s="546"/>
      <c r="ADS71" s="546"/>
      <c r="ADT71" s="546"/>
      <c r="ADU71" s="546"/>
      <c r="ADV71" s="546"/>
      <c r="ADW71" s="546"/>
      <c r="ADX71" s="546"/>
      <c r="ADY71" s="546"/>
      <c r="ADZ71" s="546"/>
      <c r="AEA71" s="546"/>
      <c r="AEB71" s="546"/>
      <c r="AEC71" s="546"/>
      <c r="AED71" s="546"/>
      <c r="AEE71" s="546"/>
      <c r="AEF71" s="546"/>
      <c r="AEG71" s="546"/>
      <c r="AEH71" s="546"/>
      <c r="AEI71" s="546"/>
      <c r="AEJ71" s="546"/>
      <c r="AEK71" s="546"/>
      <c r="AEL71" s="546"/>
      <c r="AEM71" s="546"/>
      <c r="AEN71" s="546"/>
      <c r="AEO71" s="546"/>
      <c r="AEP71" s="546"/>
      <c r="AEQ71" s="546"/>
      <c r="AER71" s="546"/>
      <c r="AES71" s="546"/>
      <c r="AET71" s="546"/>
      <c r="AEU71" s="546"/>
      <c r="AEV71" s="546"/>
      <c r="AEW71" s="546"/>
      <c r="AEX71" s="546"/>
      <c r="AEY71" s="546"/>
      <c r="AEZ71" s="546"/>
      <c r="AFA71" s="546"/>
      <c r="AFB71" s="546"/>
      <c r="AFC71" s="546"/>
      <c r="AFD71" s="546"/>
      <c r="AFE71" s="546"/>
      <c r="AFF71" s="546"/>
      <c r="AFG71" s="546"/>
      <c r="AFH71" s="546"/>
      <c r="AFI71" s="546"/>
      <c r="AFJ71" s="546"/>
      <c r="AFK71" s="546"/>
      <c r="AFL71" s="546"/>
      <c r="AFM71" s="546"/>
      <c r="AFN71" s="546"/>
      <c r="AFO71" s="546"/>
      <c r="AFP71" s="546"/>
      <c r="AFQ71" s="546"/>
      <c r="AFR71" s="546"/>
      <c r="AFS71" s="546"/>
      <c r="AFT71" s="546"/>
      <c r="AFU71" s="546"/>
      <c r="AFV71" s="546"/>
      <c r="AFW71" s="546"/>
      <c r="AFX71" s="546"/>
      <c r="AFY71" s="546"/>
      <c r="AFZ71" s="546"/>
      <c r="AGA71" s="546"/>
      <c r="AGB71" s="546"/>
      <c r="AGC71" s="546"/>
      <c r="AGD71" s="546"/>
      <c r="AGE71" s="546"/>
      <c r="AGF71" s="546"/>
      <c r="AGG71" s="546"/>
      <c r="AGH71" s="546"/>
      <c r="AGI71" s="546"/>
      <c r="AGJ71" s="546"/>
      <c r="AGK71" s="546"/>
      <c r="AGL71" s="546"/>
      <c r="AGM71" s="546"/>
      <c r="AGN71" s="546"/>
      <c r="AGO71" s="546"/>
      <c r="AGP71" s="546"/>
      <c r="AGQ71" s="546"/>
      <c r="AGR71" s="546"/>
      <c r="AGS71" s="546"/>
      <c r="AGT71" s="546"/>
      <c r="AGU71" s="546"/>
      <c r="AGV71" s="546"/>
      <c r="AGW71" s="546"/>
      <c r="AGX71" s="546"/>
      <c r="AGY71" s="546"/>
      <c r="AGZ71" s="546"/>
      <c r="AHA71" s="546"/>
      <c r="AHB71" s="546"/>
      <c r="AHC71" s="546"/>
      <c r="AHD71" s="546"/>
      <c r="AHE71" s="546"/>
      <c r="AHF71" s="546"/>
      <c r="AHG71" s="546"/>
      <c r="AHH71" s="546"/>
      <c r="AHI71" s="546"/>
      <c r="AHJ71" s="546"/>
      <c r="AHK71" s="546"/>
      <c r="AHL71" s="546"/>
      <c r="AHM71" s="546"/>
      <c r="AHN71" s="546"/>
      <c r="AHO71" s="546"/>
      <c r="AHP71" s="546"/>
      <c r="AHQ71" s="546"/>
      <c r="AHR71" s="546"/>
      <c r="AHS71" s="546"/>
      <c r="AHT71" s="546"/>
      <c r="AHU71" s="546"/>
      <c r="AHV71" s="546"/>
      <c r="AHW71" s="546"/>
      <c r="AHX71" s="546"/>
      <c r="AHY71" s="546"/>
      <c r="AHZ71" s="546"/>
      <c r="AIA71" s="546"/>
      <c r="AIB71" s="546"/>
      <c r="AIC71" s="546"/>
      <c r="AID71" s="546"/>
      <c r="AIE71" s="546"/>
      <c r="AIF71" s="546"/>
      <c r="AIG71" s="546"/>
      <c r="AIH71" s="546"/>
      <c r="AII71" s="546"/>
      <c r="AIJ71" s="546"/>
      <c r="AIK71" s="546"/>
      <c r="AIL71" s="546"/>
      <c r="AIM71" s="546"/>
      <c r="AIN71" s="546"/>
      <c r="AIO71" s="546"/>
      <c r="AIP71" s="546"/>
      <c r="AIQ71" s="546"/>
      <c r="AIR71" s="546"/>
      <c r="AIS71" s="546"/>
      <c r="AIT71" s="546"/>
      <c r="AIU71" s="546"/>
      <c r="AIV71" s="546"/>
      <c r="AIW71" s="546"/>
      <c r="AIX71" s="546"/>
      <c r="AIY71" s="546"/>
      <c r="AIZ71" s="546"/>
      <c r="AJA71" s="546"/>
      <c r="AJB71" s="546"/>
      <c r="AJC71" s="546"/>
      <c r="AJD71" s="546"/>
      <c r="AJE71" s="546"/>
      <c r="AJF71" s="546"/>
      <c r="AJG71" s="546"/>
      <c r="AJH71" s="546"/>
      <c r="AJI71" s="546"/>
      <c r="AJJ71" s="546"/>
      <c r="AJK71" s="546"/>
      <c r="AJL71" s="546"/>
      <c r="AJM71" s="546"/>
      <c r="AJN71" s="546"/>
      <c r="AJO71" s="546"/>
      <c r="AJP71" s="546"/>
      <c r="AJQ71" s="546"/>
      <c r="AJR71" s="546"/>
      <c r="AJS71" s="546"/>
      <c r="AJT71" s="546"/>
      <c r="AJU71" s="546"/>
      <c r="AJV71" s="546"/>
      <c r="AJW71" s="546"/>
      <c r="AJX71" s="546"/>
      <c r="AJY71" s="546"/>
      <c r="AJZ71" s="546"/>
      <c r="AKA71" s="546"/>
      <c r="AKB71" s="546"/>
      <c r="AKC71" s="546"/>
      <c r="AKD71" s="546"/>
      <c r="AKE71" s="546"/>
      <c r="AKF71" s="546"/>
      <c r="AKG71" s="546"/>
      <c r="AKH71" s="546"/>
      <c r="AKI71" s="546"/>
      <c r="AKJ71" s="546"/>
      <c r="AKK71" s="546"/>
      <c r="AKL71" s="546"/>
      <c r="AKM71" s="546"/>
      <c r="AKN71" s="546"/>
      <c r="AKO71" s="546"/>
      <c r="AKP71" s="546"/>
      <c r="AKQ71" s="546"/>
      <c r="AKR71" s="546"/>
      <c r="AKS71" s="546"/>
      <c r="AKT71" s="546"/>
      <c r="AKU71" s="546"/>
      <c r="AKV71" s="546"/>
      <c r="AKW71" s="546"/>
      <c r="AKX71" s="546"/>
      <c r="AKY71" s="546"/>
      <c r="AKZ71" s="546"/>
      <c r="ALA71" s="546"/>
      <c r="ALB71" s="546"/>
      <c r="ALC71" s="546"/>
      <c r="ALD71" s="546"/>
      <c r="ALE71" s="546"/>
      <c r="ALF71" s="546"/>
      <c r="ALG71" s="546"/>
      <c r="ALH71" s="546"/>
      <c r="ALI71" s="546"/>
      <c r="ALJ71" s="546"/>
      <c r="ALK71" s="546"/>
      <c r="ALL71" s="546"/>
      <c r="ALM71" s="546"/>
      <c r="ALN71" s="546"/>
      <c r="ALO71" s="546"/>
      <c r="ALP71" s="546"/>
      <c r="ALQ71" s="546"/>
      <c r="ALR71" s="546"/>
      <c r="ALS71" s="546"/>
      <c r="ALT71" s="546"/>
      <c r="ALU71" s="546"/>
      <c r="ALV71" s="546"/>
      <c r="ALW71" s="546"/>
      <c r="ALX71" s="546"/>
      <c r="ALY71" s="546"/>
      <c r="ALZ71" s="546"/>
      <c r="AMA71" s="546"/>
      <c r="AMB71" s="546"/>
    </row>
    <row r="72" spans="1:1016" s="458" customFormat="1" ht="38.1" customHeight="1">
      <c r="A72" s="509" t="s">
        <v>163</v>
      </c>
      <c r="B72" s="524"/>
      <c r="C72" s="512"/>
      <c r="D72" s="512" t="s">
        <v>164</v>
      </c>
      <c r="E72" s="512"/>
      <c r="F72" s="533"/>
      <c r="G72" s="499"/>
      <c r="H72" s="534" t="str">
        <f t="shared" si="2"/>
        <v/>
      </c>
      <c r="I72" s="546"/>
      <c r="J72" s="552"/>
      <c r="K72" s="546"/>
      <c r="L72" s="546">
        <f t="shared" si="0"/>
        <v>0</v>
      </c>
      <c r="M72" s="546"/>
      <c r="N72" s="546"/>
      <c r="O72" s="546"/>
      <c r="P72" s="546"/>
      <c r="Q72" s="546"/>
      <c r="R72" s="546"/>
      <c r="S72" s="546"/>
      <c r="T72" s="546"/>
      <c r="U72" s="546"/>
      <c r="V72" s="546"/>
      <c r="W72" s="546"/>
      <c r="X72" s="546"/>
      <c r="Y72" s="546"/>
      <c r="Z72" s="546"/>
      <c r="AA72" s="546"/>
      <c r="AB72" s="546"/>
      <c r="AC72" s="546"/>
      <c r="AD72" s="546"/>
      <c r="AE72" s="546"/>
      <c r="AF72" s="546"/>
      <c r="AG72" s="546"/>
      <c r="AH72" s="546"/>
      <c r="AI72" s="546"/>
      <c r="AJ72" s="546"/>
      <c r="AK72" s="546"/>
      <c r="AL72" s="546"/>
      <c r="AM72" s="546"/>
      <c r="AN72" s="546"/>
      <c r="AO72" s="546"/>
      <c r="AP72" s="546"/>
      <c r="AQ72" s="546"/>
      <c r="AR72" s="546"/>
      <c r="AS72" s="546"/>
      <c r="AT72" s="546"/>
      <c r="AU72" s="546"/>
      <c r="AV72" s="546"/>
      <c r="AW72" s="546"/>
      <c r="AX72" s="546"/>
      <c r="AY72" s="546"/>
      <c r="AZ72" s="546"/>
      <c r="BA72" s="546"/>
      <c r="BB72" s="546"/>
      <c r="BC72" s="546"/>
      <c r="BD72" s="546"/>
      <c r="BE72" s="546"/>
      <c r="BF72" s="546"/>
      <c r="BG72" s="546"/>
      <c r="BH72" s="546"/>
      <c r="BI72" s="546"/>
      <c r="BJ72" s="546"/>
      <c r="BK72" s="546"/>
      <c r="BL72" s="546"/>
      <c r="BM72" s="546"/>
      <c r="BN72" s="546"/>
      <c r="BO72" s="546"/>
      <c r="BP72" s="546"/>
      <c r="BQ72" s="546"/>
      <c r="BR72" s="546"/>
      <c r="BS72" s="546"/>
      <c r="BT72" s="546"/>
      <c r="BU72" s="546"/>
      <c r="BV72" s="546"/>
      <c r="BW72" s="546"/>
      <c r="BX72" s="546"/>
      <c r="BY72" s="546"/>
      <c r="BZ72" s="546"/>
      <c r="CA72" s="546"/>
      <c r="CB72" s="546"/>
      <c r="CC72" s="546"/>
      <c r="CD72" s="546"/>
      <c r="CE72" s="546"/>
      <c r="CF72" s="546"/>
      <c r="CG72" s="546"/>
      <c r="CH72" s="546"/>
      <c r="CI72" s="546"/>
      <c r="CJ72" s="546"/>
      <c r="CK72" s="546"/>
      <c r="CL72" s="546"/>
      <c r="CM72" s="546"/>
      <c r="CN72" s="546"/>
      <c r="CO72" s="546"/>
      <c r="CP72" s="546"/>
      <c r="CQ72" s="546"/>
      <c r="CR72" s="546"/>
      <c r="CS72" s="546"/>
      <c r="CT72" s="546"/>
      <c r="CU72" s="546"/>
      <c r="CV72" s="546"/>
      <c r="CW72" s="546"/>
      <c r="CX72" s="546"/>
      <c r="CY72" s="546"/>
      <c r="CZ72" s="546"/>
      <c r="DA72" s="546"/>
      <c r="DB72" s="546"/>
      <c r="DC72" s="546"/>
      <c r="DD72" s="546"/>
      <c r="DE72" s="546"/>
      <c r="DF72" s="546"/>
      <c r="DG72" s="546"/>
      <c r="DH72" s="546"/>
      <c r="DI72" s="546"/>
      <c r="DJ72" s="546"/>
      <c r="DK72" s="546"/>
      <c r="DL72" s="546"/>
      <c r="DM72" s="546"/>
      <c r="DN72" s="546"/>
      <c r="DO72" s="546"/>
      <c r="DP72" s="546"/>
      <c r="DQ72" s="546"/>
      <c r="DR72" s="546"/>
      <c r="DS72" s="546"/>
      <c r="DT72" s="546"/>
      <c r="DU72" s="546"/>
      <c r="DV72" s="546"/>
      <c r="DW72" s="546"/>
      <c r="DX72" s="546"/>
      <c r="DY72" s="546"/>
      <c r="DZ72" s="546"/>
      <c r="EA72" s="546"/>
      <c r="EB72" s="546"/>
      <c r="EC72" s="546"/>
      <c r="ED72" s="546"/>
      <c r="EE72" s="546"/>
      <c r="EF72" s="546"/>
      <c r="EG72" s="546"/>
      <c r="EH72" s="546"/>
      <c r="EI72" s="546"/>
      <c r="EJ72" s="546"/>
      <c r="EK72" s="546"/>
      <c r="EL72" s="546"/>
      <c r="EM72" s="546"/>
      <c r="EN72" s="546"/>
      <c r="EO72" s="546"/>
      <c r="EP72" s="546"/>
      <c r="EQ72" s="546"/>
      <c r="ER72" s="546"/>
      <c r="ES72" s="546"/>
      <c r="ET72" s="546"/>
      <c r="EU72" s="546"/>
      <c r="EV72" s="546"/>
      <c r="EW72" s="546"/>
      <c r="EX72" s="546"/>
      <c r="EY72" s="546"/>
      <c r="EZ72" s="546"/>
      <c r="FA72" s="546"/>
      <c r="FB72" s="546"/>
      <c r="FC72" s="546"/>
      <c r="FD72" s="546"/>
      <c r="FE72" s="546"/>
      <c r="FF72" s="546"/>
      <c r="FG72" s="546"/>
      <c r="FH72" s="546"/>
      <c r="FI72" s="546"/>
      <c r="FJ72" s="546"/>
      <c r="FK72" s="546"/>
      <c r="FL72" s="546"/>
      <c r="FM72" s="546"/>
      <c r="FN72" s="546"/>
      <c r="FO72" s="546"/>
      <c r="FP72" s="546"/>
      <c r="FQ72" s="546"/>
      <c r="FR72" s="546"/>
      <c r="FS72" s="546"/>
      <c r="FT72" s="546"/>
      <c r="FU72" s="546"/>
      <c r="FV72" s="546"/>
      <c r="FW72" s="546"/>
      <c r="FX72" s="546"/>
      <c r="FY72" s="546"/>
      <c r="FZ72" s="546"/>
      <c r="GA72" s="546"/>
      <c r="GB72" s="546"/>
      <c r="GC72" s="546"/>
      <c r="GD72" s="546"/>
      <c r="GE72" s="546"/>
      <c r="GF72" s="546"/>
      <c r="GG72" s="546"/>
      <c r="GH72" s="546"/>
      <c r="GI72" s="546"/>
      <c r="GJ72" s="546"/>
      <c r="GK72" s="546"/>
      <c r="GL72" s="546"/>
      <c r="GM72" s="546"/>
      <c r="GN72" s="546"/>
      <c r="GO72" s="546"/>
      <c r="GP72" s="546"/>
      <c r="GQ72" s="546"/>
      <c r="GR72" s="546"/>
      <c r="GS72" s="546"/>
      <c r="GT72" s="546"/>
      <c r="GU72" s="546"/>
      <c r="GV72" s="546"/>
      <c r="GW72" s="546"/>
      <c r="GX72" s="546"/>
      <c r="GY72" s="546"/>
      <c r="GZ72" s="546"/>
      <c r="HA72" s="546"/>
      <c r="HB72" s="546"/>
      <c r="HC72" s="546"/>
      <c r="HD72" s="546"/>
      <c r="HE72" s="546"/>
      <c r="HF72" s="546"/>
      <c r="HG72" s="546"/>
      <c r="HH72" s="546"/>
      <c r="HI72" s="546"/>
      <c r="HJ72" s="546"/>
      <c r="HK72" s="546"/>
      <c r="HL72" s="546"/>
      <c r="HM72" s="546"/>
      <c r="HN72" s="546"/>
      <c r="HO72" s="546"/>
      <c r="HP72" s="546"/>
      <c r="HQ72" s="546"/>
      <c r="HR72" s="546"/>
      <c r="HS72" s="546"/>
      <c r="HT72" s="546"/>
      <c r="HU72" s="546"/>
      <c r="HV72" s="546"/>
      <c r="HW72" s="546"/>
      <c r="HX72" s="546"/>
      <c r="HY72" s="546"/>
      <c r="HZ72" s="546"/>
      <c r="IA72" s="546"/>
      <c r="IB72" s="546"/>
      <c r="IC72" s="546"/>
      <c r="ID72" s="546"/>
      <c r="IE72" s="546"/>
      <c r="IF72" s="546"/>
      <c r="IG72" s="546"/>
      <c r="IH72" s="546"/>
      <c r="II72" s="546"/>
      <c r="IJ72" s="546"/>
      <c r="IK72" s="546"/>
      <c r="IL72" s="546"/>
      <c r="IM72" s="546"/>
      <c r="IN72" s="546"/>
      <c r="IO72" s="546"/>
      <c r="IP72" s="546"/>
      <c r="IQ72" s="546"/>
      <c r="IR72" s="546"/>
      <c r="IS72" s="546"/>
      <c r="IT72" s="546"/>
      <c r="IU72" s="546"/>
      <c r="IV72" s="546"/>
      <c r="IW72" s="546"/>
      <c r="IX72" s="546"/>
      <c r="IY72" s="546"/>
      <c r="IZ72" s="546"/>
      <c r="JA72" s="546"/>
      <c r="JB72" s="546"/>
      <c r="JC72" s="546"/>
      <c r="JD72" s="546"/>
      <c r="JE72" s="546"/>
      <c r="JF72" s="546"/>
      <c r="JG72" s="546"/>
      <c r="JH72" s="546"/>
      <c r="JI72" s="546"/>
      <c r="JJ72" s="546"/>
      <c r="JK72" s="546"/>
      <c r="JL72" s="546"/>
      <c r="JM72" s="546"/>
      <c r="JN72" s="546"/>
      <c r="JO72" s="546"/>
      <c r="JP72" s="546"/>
      <c r="JQ72" s="546"/>
      <c r="JR72" s="546"/>
      <c r="JS72" s="546"/>
      <c r="JT72" s="546"/>
      <c r="JU72" s="546"/>
      <c r="JV72" s="546"/>
      <c r="JW72" s="546"/>
      <c r="JX72" s="546"/>
      <c r="JY72" s="546"/>
      <c r="JZ72" s="546"/>
      <c r="KA72" s="546"/>
      <c r="KB72" s="546"/>
      <c r="KC72" s="546"/>
      <c r="KD72" s="546"/>
      <c r="KE72" s="546"/>
      <c r="KF72" s="546"/>
      <c r="KG72" s="546"/>
      <c r="KH72" s="546"/>
      <c r="KI72" s="546"/>
      <c r="KJ72" s="546"/>
      <c r="KK72" s="546"/>
      <c r="KL72" s="546"/>
      <c r="KM72" s="546"/>
      <c r="KN72" s="546"/>
      <c r="KO72" s="546"/>
      <c r="KP72" s="546"/>
      <c r="KQ72" s="546"/>
      <c r="KR72" s="546"/>
      <c r="KS72" s="546"/>
      <c r="KT72" s="546"/>
      <c r="KU72" s="546"/>
      <c r="KV72" s="546"/>
      <c r="KW72" s="546"/>
      <c r="KX72" s="546"/>
      <c r="KY72" s="546"/>
      <c r="KZ72" s="546"/>
      <c r="LA72" s="546"/>
      <c r="LB72" s="546"/>
      <c r="LC72" s="546"/>
      <c r="LD72" s="546"/>
      <c r="LE72" s="546"/>
      <c r="LF72" s="546"/>
      <c r="LG72" s="546"/>
      <c r="LH72" s="546"/>
      <c r="LI72" s="546"/>
      <c r="LJ72" s="546"/>
      <c r="LK72" s="546"/>
      <c r="LL72" s="546"/>
      <c r="LM72" s="546"/>
      <c r="LN72" s="546"/>
      <c r="LO72" s="546"/>
      <c r="LP72" s="546"/>
      <c r="LQ72" s="546"/>
      <c r="LR72" s="546"/>
      <c r="LS72" s="546"/>
      <c r="LT72" s="546"/>
      <c r="LU72" s="546"/>
      <c r="LV72" s="546"/>
      <c r="LW72" s="546"/>
      <c r="LX72" s="546"/>
      <c r="LY72" s="546"/>
      <c r="LZ72" s="546"/>
      <c r="MA72" s="546"/>
      <c r="MB72" s="546"/>
      <c r="MC72" s="546"/>
      <c r="MD72" s="546"/>
      <c r="ME72" s="546"/>
      <c r="MF72" s="546"/>
      <c r="MG72" s="546"/>
      <c r="MH72" s="546"/>
      <c r="MI72" s="546"/>
      <c r="MJ72" s="546"/>
      <c r="MK72" s="546"/>
      <c r="ML72" s="546"/>
      <c r="MM72" s="546"/>
      <c r="MN72" s="546"/>
      <c r="MO72" s="546"/>
      <c r="MP72" s="546"/>
      <c r="MQ72" s="546"/>
      <c r="MR72" s="546"/>
      <c r="MS72" s="546"/>
      <c r="MT72" s="546"/>
      <c r="MU72" s="546"/>
      <c r="MV72" s="546"/>
      <c r="MW72" s="546"/>
      <c r="MX72" s="546"/>
      <c r="MY72" s="546"/>
      <c r="MZ72" s="546"/>
      <c r="NA72" s="546"/>
      <c r="NB72" s="546"/>
      <c r="NC72" s="546"/>
      <c r="ND72" s="546"/>
      <c r="NE72" s="546"/>
      <c r="NF72" s="546"/>
      <c r="NG72" s="546"/>
      <c r="NH72" s="546"/>
      <c r="NI72" s="546"/>
      <c r="NJ72" s="546"/>
      <c r="NK72" s="546"/>
      <c r="NL72" s="546"/>
      <c r="NM72" s="546"/>
      <c r="NN72" s="546"/>
      <c r="NO72" s="546"/>
      <c r="NP72" s="546"/>
      <c r="NQ72" s="546"/>
      <c r="NR72" s="546"/>
      <c r="NS72" s="546"/>
      <c r="NT72" s="546"/>
      <c r="NU72" s="546"/>
      <c r="NV72" s="546"/>
      <c r="NW72" s="546"/>
      <c r="NX72" s="546"/>
      <c r="NY72" s="546"/>
      <c r="NZ72" s="546"/>
      <c r="OA72" s="546"/>
      <c r="OB72" s="546"/>
      <c r="OC72" s="546"/>
      <c r="OD72" s="546"/>
      <c r="OE72" s="546"/>
      <c r="OF72" s="546"/>
      <c r="OG72" s="546"/>
      <c r="OH72" s="546"/>
      <c r="OI72" s="546"/>
      <c r="OJ72" s="546"/>
      <c r="OK72" s="546"/>
      <c r="OL72" s="546"/>
      <c r="OM72" s="546"/>
      <c r="ON72" s="546"/>
      <c r="OO72" s="546"/>
      <c r="OP72" s="546"/>
      <c r="OQ72" s="546"/>
      <c r="OR72" s="546"/>
      <c r="OS72" s="546"/>
      <c r="OT72" s="546"/>
      <c r="OU72" s="546"/>
      <c r="OV72" s="546"/>
      <c r="OW72" s="546"/>
      <c r="OX72" s="546"/>
      <c r="OY72" s="546"/>
      <c r="OZ72" s="546"/>
      <c r="PA72" s="546"/>
      <c r="PB72" s="546"/>
      <c r="PC72" s="546"/>
      <c r="PD72" s="546"/>
      <c r="PE72" s="546"/>
      <c r="PF72" s="546"/>
      <c r="PG72" s="546"/>
      <c r="PH72" s="546"/>
      <c r="PI72" s="546"/>
      <c r="PJ72" s="546"/>
      <c r="PK72" s="546"/>
      <c r="PL72" s="546"/>
      <c r="PM72" s="546"/>
      <c r="PN72" s="546"/>
      <c r="PO72" s="546"/>
      <c r="PP72" s="546"/>
      <c r="PQ72" s="546"/>
      <c r="PR72" s="546"/>
      <c r="PS72" s="546"/>
      <c r="PT72" s="546"/>
      <c r="PU72" s="546"/>
      <c r="PV72" s="546"/>
      <c r="PW72" s="546"/>
      <c r="PX72" s="546"/>
      <c r="PY72" s="546"/>
      <c r="PZ72" s="546"/>
      <c r="QA72" s="546"/>
      <c r="QB72" s="546"/>
      <c r="QC72" s="546"/>
      <c r="QD72" s="546"/>
      <c r="QE72" s="546"/>
      <c r="QF72" s="546"/>
      <c r="QG72" s="546"/>
      <c r="QH72" s="546"/>
      <c r="QI72" s="546"/>
      <c r="QJ72" s="546"/>
      <c r="QK72" s="546"/>
      <c r="QL72" s="546"/>
      <c r="QM72" s="546"/>
      <c r="QN72" s="546"/>
      <c r="QO72" s="546"/>
      <c r="QP72" s="546"/>
      <c r="QQ72" s="546"/>
      <c r="QR72" s="546"/>
      <c r="QS72" s="546"/>
      <c r="QT72" s="546"/>
      <c r="QU72" s="546"/>
      <c r="QV72" s="546"/>
      <c r="QW72" s="546"/>
      <c r="QX72" s="546"/>
      <c r="QY72" s="546"/>
      <c r="QZ72" s="546"/>
      <c r="RA72" s="546"/>
      <c r="RB72" s="546"/>
      <c r="RC72" s="546"/>
      <c r="RD72" s="546"/>
      <c r="RE72" s="546"/>
      <c r="RF72" s="546"/>
      <c r="RG72" s="546"/>
      <c r="RH72" s="546"/>
      <c r="RI72" s="546"/>
      <c r="RJ72" s="546"/>
      <c r="RK72" s="546"/>
      <c r="RL72" s="546"/>
      <c r="RM72" s="546"/>
      <c r="RN72" s="546"/>
      <c r="RO72" s="546"/>
      <c r="RP72" s="546"/>
      <c r="RQ72" s="546"/>
      <c r="RR72" s="546"/>
      <c r="RS72" s="546"/>
      <c r="RT72" s="546"/>
      <c r="RU72" s="546"/>
      <c r="RV72" s="546"/>
      <c r="RW72" s="546"/>
      <c r="RX72" s="546"/>
      <c r="RY72" s="546"/>
      <c r="RZ72" s="546"/>
      <c r="SA72" s="546"/>
      <c r="SB72" s="546"/>
      <c r="SC72" s="546"/>
      <c r="SD72" s="546"/>
      <c r="SE72" s="546"/>
      <c r="SF72" s="546"/>
      <c r="SG72" s="546"/>
      <c r="SH72" s="546"/>
      <c r="SI72" s="546"/>
      <c r="SJ72" s="546"/>
      <c r="SK72" s="546"/>
      <c r="SL72" s="546"/>
      <c r="SM72" s="546"/>
      <c r="SN72" s="546"/>
      <c r="SO72" s="546"/>
      <c r="SP72" s="546"/>
      <c r="SQ72" s="546"/>
      <c r="SR72" s="546"/>
      <c r="SS72" s="546"/>
      <c r="ST72" s="546"/>
      <c r="SU72" s="546"/>
      <c r="SV72" s="546"/>
      <c r="SW72" s="546"/>
      <c r="SX72" s="546"/>
      <c r="SY72" s="546"/>
      <c r="SZ72" s="546"/>
      <c r="TA72" s="546"/>
      <c r="TB72" s="546"/>
      <c r="TC72" s="546"/>
      <c r="TD72" s="546"/>
      <c r="TE72" s="546"/>
      <c r="TF72" s="546"/>
      <c r="TG72" s="546"/>
      <c r="TH72" s="546"/>
      <c r="TI72" s="546"/>
      <c r="TJ72" s="546"/>
      <c r="TK72" s="546"/>
      <c r="TL72" s="546"/>
      <c r="TM72" s="546"/>
      <c r="TN72" s="546"/>
      <c r="TO72" s="546"/>
      <c r="TP72" s="546"/>
      <c r="TQ72" s="546"/>
      <c r="TR72" s="546"/>
      <c r="TS72" s="546"/>
      <c r="TT72" s="546"/>
      <c r="TU72" s="546"/>
      <c r="TV72" s="546"/>
      <c r="TW72" s="546"/>
      <c r="TX72" s="546"/>
      <c r="TY72" s="546"/>
      <c r="TZ72" s="546"/>
      <c r="UA72" s="546"/>
      <c r="UB72" s="546"/>
      <c r="UC72" s="546"/>
      <c r="UD72" s="546"/>
      <c r="UE72" s="546"/>
      <c r="UF72" s="546"/>
      <c r="UG72" s="546"/>
      <c r="UH72" s="546"/>
      <c r="UI72" s="546"/>
      <c r="UJ72" s="546"/>
      <c r="UK72" s="546"/>
      <c r="UL72" s="546"/>
      <c r="UM72" s="546"/>
      <c r="UN72" s="546"/>
      <c r="UO72" s="546"/>
      <c r="UP72" s="546"/>
      <c r="UQ72" s="546"/>
      <c r="UR72" s="546"/>
      <c r="US72" s="546"/>
      <c r="UT72" s="546"/>
      <c r="UU72" s="546"/>
      <c r="UV72" s="546"/>
      <c r="UW72" s="546"/>
      <c r="UX72" s="546"/>
      <c r="UY72" s="546"/>
      <c r="UZ72" s="546"/>
      <c r="VA72" s="546"/>
      <c r="VB72" s="546"/>
      <c r="VC72" s="546"/>
      <c r="VD72" s="546"/>
      <c r="VE72" s="546"/>
      <c r="VF72" s="546"/>
      <c r="VG72" s="546"/>
      <c r="VH72" s="546"/>
      <c r="VI72" s="546"/>
      <c r="VJ72" s="546"/>
      <c r="VK72" s="546"/>
      <c r="VL72" s="546"/>
      <c r="VM72" s="546"/>
      <c r="VN72" s="546"/>
      <c r="VO72" s="546"/>
      <c r="VP72" s="546"/>
      <c r="VQ72" s="546"/>
      <c r="VR72" s="546"/>
      <c r="VS72" s="546"/>
      <c r="VT72" s="546"/>
      <c r="VU72" s="546"/>
      <c r="VV72" s="546"/>
      <c r="VW72" s="546"/>
      <c r="VX72" s="546"/>
      <c r="VY72" s="546"/>
      <c r="VZ72" s="546"/>
      <c r="WA72" s="546"/>
      <c r="WB72" s="546"/>
      <c r="WC72" s="546"/>
      <c r="WD72" s="546"/>
      <c r="WE72" s="546"/>
      <c r="WF72" s="546"/>
      <c r="WG72" s="546"/>
      <c r="WH72" s="546"/>
      <c r="WI72" s="546"/>
      <c r="WJ72" s="546"/>
      <c r="WK72" s="546"/>
      <c r="WL72" s="546"/>
      <c r="WM72" s="546"/>
      <c r="WN72" s="546"/>
      <c r="WO72" s="546"/>
      <c r="WP72" s="546"/>
      <c r="WQ72" s="546"/>
      <c r="WR72" s="546"/>
      <c r="WS72" s="546"/>
      <c r="WT72" s="546"/>
      <c r="WU72" s="546"/>
      <c r="WV72" s="546"/>
      <c r="WW72" s="546"/>
      <c r="WX72" s="546"/>
      <c r="WY72" s="546"/>
      <c r="WZ72" s="546"/>
      <c r="XA72" s="546"/>
      <c r="XB72" s="546"/>
      <c r="XC72" s="546"/>
      <c r="XD72" s="546"/>
      <c r="XE72" s="546"/>
      <c r="XF72" s="546"/>
      <c r="XG72" s="546"/>
      <c r="XH72" s="546"/>
      <c r="XI72" s="546"/>
      <c r="XJ72" s="546"/>
      <c r="XK72" s="546"/>
      <c r="XL72" s="546"/>
      <c r="XM72" s="546"/>
      <c r="XN72" s="546"/>
      <c r="XO72" s="546"/>
      <c r="XP72" s="546"/>
      <c r="XQ72" s="546"/>
      <c r="XR72" s="546"/>
      <c r="XS72" s="546"/>
      <c r="XT72" s="546"/>
      <c r="XU72" s="546"/>
      <c r="XV72" s="546"/>
      <c r="XW72" s="546"/>
      <c r="XX72" s="546"/>
      <c r="XY72" s="546"/>
      <c r="XZ72" s="546"/>
      <c r="YA72" s="546"/>
      <c r="YB72" s="546"/>
      <c r="YC72" s="546"/>
      <c r="YD72" s="546"/>
      <c r="YE72" s="546"/>
      <c r="YF72" s="546"/>
      <c r="YG72" s="546"/>
      <c r="YH72" s="546"/>
      <c r="YI72" s="546"/>
      <c r="YJ72" s="546"/>
      <c r="YK72" s="546"/>
      <c r="YL72" s="546"/>
      <c r="YM72" s="546"/>
      <c r="YN72" s="546"/>
      <c r="YO72" s="546"/>
      <c r="YP72" s="546"/>
      <c r="YQ72" s="546"/>
      <c r="YR72" s="546"/>
      <c r="YS72" s="546"/>
      <c r="YT72" s="546"/>
      <c r="YU72" s="546"/>
      <c r="YV72" s="546"/>
      <c r="YW72" s="546"/>
      <c r="YX72" s="546"/>
      <c r="YY72" s="546"/>
      <c r="YZ72" s="546"/>
      <c r="ZA72" s="546"/>
      <c r="ZB72" s="546"/>
      <c r="ZC72" s="546"/>
      <c r="ZD72" s="546"/>
      <c r="ZE72" s="546"/>
      <c r="ZF72" s="546"/>
      <c r="ZG72" s="546"/>
      <c r="ZH72" s="546"/>
      <c r="ZI72" s="546"/>
      <c r="ZJ72" s="546"/>
      <c r="ZK72" s="546"/>
      <c r="ZL72" s="546"/>
      <c r="ZM72" s="546"/>
      <c r="ZN72" s="546"/>
      <c r="ZO72" s="546"/>
      <c r="ZP72" s="546"/>
      <c r="ZQ72" s="546"/>
      <c r="ZR72" s="546"/>
      <c r="ZS72" s="546"/>
      <c r="ZT72" s="546"/>
      <c r="ZU72" s="546"/>
      <c r="ZV72" s="546"/>
      <c r="ZW72" s="546"/>
      <c r="ZX72" s="546"/>
      <c r="ZY72" s="546"/>
      <c r="ZZ72" s="546"/>
      <c r="AAA72" s="546"/>
      <c r="AAB72" s="546"/>
      <c r="AAC72" s="546"/>
      <c r="AAD72" s="546"/>
      <c r="AAE72" s="546"/>
      <c r="AAF72" s="546"/>
      <c r="AAG72" s="546"/>
      <c r="AAH72" s="546"/>
      <c r="AAI72" s="546"/>
      <c r="AAJ72" s="546"/>
      <c r="AAK72" s="546"/>
      <c r="AAL72" s="546"/>
      <c r="AAM72" s="546"/>
      <c r="AAN72" s="546"/>
      <c r="AAO72" s="546"/>
      <c r="AAP72" s="546"/>
      <c r="AAQ72" s="546"/>
      <c r="AAR72" s="546"/>
      <c r="AAS72" s="546"/>
      <c r="AAT72" s="546"/>
      <c r="AAU72" s="546"/>
      <c r="AAV72" s="546"/>
      <c r="AAW72" s="546"/>
      <c r="AAX72" s="546"/>
      <c r="AAY72" s="546"/>
      <c r="AAZ72" s="546"/>
      <c r="ABA72" s="546"/>
      <c r="ABB72" s="546"/>
      <c r="ABC72" s="546"/>
      <c r="ABD72" s="546"/>
      <c r="ABE72" s="546"/>
      <c r="ABF72" s="546"/>
      <c r="ABG72" s="546"/>
      <c r="ABH72" s="546"/>
      <c r="ABI72" s="546"/>
      <c r="ABJ72" s="546"/>
      <c r="ABK72" s="546"/>
      <c r="ABL72" s="546"/>
      <c r="ABM72" s="546"/>
      <c r="ABN72" s="546"/>
      <c r="ABO72" s="546"/>
      <c r="ABP72" s="546"/>
      <c r="ABQ72" s="546"/>
      <c r="ABR72" s="546"/>
      <c r="ABS72" s="546"/>
      <c r="ABT72" s="546"/>
      <c r="ABU72" s="546"/>
      <c r="ABV72" s="546"/>
      <c r="ABW72" s="546"/>
      <c r="ABX72" s="546"/>
      <c r="ABY72" s="546"/>
      <c r="ABZ72" s="546"/>
      <c r="ACA72" s="546"/>
      <c r="ACB72" s="546"/>
      <c r="ACC72" s="546"/>
      <c r="ACD72" s="546"/>
      <c r="ACE72" s="546"/>
      <c r="ACF72" s="546"/>
      <c r="ACG72" s="546"/>
      <c r="ACH72" s="546"/>
      <c r="ACI72" s="546"/>
      <c r="ACJ72" s="546"/>
      <c r="ACK72" s="546"/>
      <c r="ACL72" s="546"/>
      <c r="ACM72" s="546"/>
      <c r="ACN72" s="546"/>
      <c r="ACO72" s="546"/>
      <c r="ACP72" s="546"/>
      <c r="ACQ72" s="546"/>
      <c r="ACR72" s="546"/>
      <c r="ACS72" s="546"/>
      <c r="ACT72" s="546"/>
      <c r="ACU72" s="546"/>
      <c r="ACV72" s="546"/>
      <c r="ACW72" s="546"/>
      <c r="ACX72" s="546"/>
      <c r="ACY72" s="546"/>
      <c r="ACZ72" s="546"/>
      <c r="ADA72" s="546"/>
      <c r="ADB72" s="546"/>
      <c r="ADC72" s="546"/>
      <c r="ADD72" s="546"/>
      <c r="ADE72" s="546"/>
      <c r="ADF72" s="546"/>
      <c r="ADG72" s="546"/>
      <c r="ADH72" s="546"/>
      <c r="ADI72" s="546"/>
      <c r="ADJ72" s="546"/>
      <c r="ADK72" s="546"/>
      <c r="ADL72" s="546"/>
      <c r="ADM72" s="546"/>
      <c r="ADN72" s="546"/>
      <c r="ADO72" s="546"/>
      <c r="ADP72" s="546"/>
      <c r="ADQ72" s="546"/>
      <c r="ADR72" s="546"/>
      <c r="ADS72" s="546"/>
      <c r="ADT72" s="546"/>
      <c r="ADU72" s="546"/>
      <c r="ADV72" s="546"/>
      <c r="ADW72" s="546"/>
      <c r="ADX72" s="546"/>
      <c r="ADY72" s="546"/>
      <c r="ADZ72" s="546"/>
      <c r="AEA72" s="546"/>
      <c r="AEB72" s="546"/>
      <c r="AEC72" s="546"/>
      <c r="AED72" s="546"/>
      <c r="AEE72" s="546"/>
      <c r="AEF72" s="546"/>
      <c r="AEG72" s="546"/>
      <c r="AEH72" s="546"/>
      <c r="AEI72" s="546"/>
      <c r="AEJ72" s="546"/>
      <c r="AEK72" s="546"/>
      <c r="AEL72" s="546"/>
      <c r="AEM72" s="546"/>
      <c r="AEN72" s="546"/>
      <c r="AEO72" s="546"/>
      <c r="AEP72" s="546"/>
      <c r="AEQ72" s="546"/>
      <c r="AER72" s="546"/>
      <c r="AES72" s="546"/>
      <c r="AET72" s="546"/>
      <c r="AEU72" s="546"/>
      <c r="AEV72" s="546"/>
      <c r="AEW72" s="546"/>
      <c r="AEX72" s="546"/>
      <c r="AEY72" s="546"/>
      <c r="AEZ72" s="546"/>
      <c r="AFA72" s="546"/>
      <c r="AFB72" s="546"/>
      <c r="AFC72" s="546"/>
      <c r="AFD72" s="546"/>
      <c r="AFE72" s="546"/>
      <c r="AFF72" s="546"/>
      <c r="AFG72" s="546"/>
      <c r="AFH72" s="546"/>
      <c r="AFI72" s="546"/>
      <c r="AFJ72" s="546"/>
      <c r="AFK72" s="546"/>
      <c r="AFL72" s="546"/>
      <c r="AFM72" s="546"/>
      <c r="AFN72" s="546"/>
      <c r="AFO72" s="546"/>
      <c r="AFP72" s="546"/>
      <c r="AFQ72" s="546"/>
      <c r="AFR72" s="546"/>
      <c r="AFS72" s="546"/>
      <c r="AFT72" s="546"/>
      <c r="AFU72" s="546"/>
      <c r="AFV72" s="546"/>
      <c r="AFW72" s="546"/>
      <c r="AFX72" s="546"/>
      <c r="AFY72" s="546"/>
      <c r="AFZ72" s="546"/>
      <c r="AGA72" s="546"/>
      <c r="AGB72" s="546"/>
      <c r="AGC72" s="546"/>
      <c r="AGD72" s="546"/>
      <c r="AGE72" s="546"/>
      <c r="AGF72" s="546"/>
      <c r="AGG72" s="546"/>
      <c r="AGH72" s="546"/>
      <c r="AGI72" s="546"/>
      <c r="AGJ72" s="546"/>
      <c r="AGK72" s="546"/>
      <c r="AGL72" s="546"/>
      <c r="AGM72" s="546"/>
      <c r="AGN72" s="546"/>
      <c r="AGO72" s="546"/>
      <c r="AGP72" s="546"/>
      <c r="AGQ72" s="546"/>
      <c r="AGR72" s="546"/>
      <c r="AGS72" s="546"/>
      <c r="AGT72" s="546"/>
      <c r="AGU72" s="546"/>
      <c r="AGV72" s="546"/>
      <c r="AGW72" s="546"/>
      <c r="AGX72" s="546"/>
      <c r="AGY72" s="546"/>
      <c r="AGZ72" s="546"/>
      <c r="AHA72" s="546"/>
      <c r="AHB72" s="546"/>
      <c r="AHC72" s="546"/>
      <c r="AHD72" s="546"/>
      <c r="AHE72" s="546"/>
      <c r="AHF72" s="546"/>
      <c r="AHG72" s="546"/>
      <c r="AHH72" s="546"/>
      <c r="AHI72" s="546"/>
      <c r="AHJ72" s="546"/>
      <c r="AHK72" s="546"/>
      <c r="AHL72" s="546"/>
      <c r="AHM72" s="546"/>
      <c r="AHN72" s="546"/>
      <c r="AHO72" s="546"/>
      <c r="AHP72" s="546"/>
      <c r="AHQ72" s="546"/>
      <c r="AHR72" s="546"/>
      <c r="AHS72" s="546"/>
      <c r="AHT72" s="546"/>
      <c r="AHU72" s="546"/>
      <c r="AHV72" s="546"/>
      <c r="AHW72" s="546"/>
      <c r="AHX72" s="546"/>
      <c r="AHY72" s="546"/>
      <c r="AHZ72" s="546"/>
      <c r="AIA72" s="546"/>
      <c r="AIB72" s="546"/>
      <c r="AIC72" s="546"/>
      <c r="AID72" s="546"/>
      <c r="AIE72" s="546"/>
      <c r="AIF72" s="546"/>
      <c r="AIG72" s="546"/>
      <c r="AIH72" s="546"/>
      <c r="AII72" s="546"/>
      <c r="AIJ72" s="546"/>
      <c r="AIK72" s="546"/>
      <c r="AIL72" s="546"/>
      <c r="AIM72" s="546"/>
      <c r="AIN72" s="546"/>
      <c r="AIO72" s="546"/>
      <c r="AIP72" s="546"/>
      <c r="AIQ72" s="546"/>
      <c r="AIR72" s="546"/>
      <c r="AIS72" s="546"/>
      <c r="AIT72" s="546"/>
      <c r="AIU72" s="546"/>
      <c r="AIV72" s="546"/>
      <c r="AIW72" s="546"/>
      <c r="AIX72" s="546"/>
      <c r="AIY72" s="546"/>
      <c r="AIZ72" s="546"/>
      <c r="AJA72" s="546"/>
      <c r="AJB72" s="546"/>
      <c r="AJC72" s="546"/>
      <c r="AJD72" s="546"/>
      <c r="AJE72" s="546"/>
      <c r="AJF72" s="546"/>
      <c r="AJG72" s="546"/>
      <c r="AJH72" s="546"/>
      <c r="AJI72" s="546"/>
      <c r="AJJ72" s="546"/>
      <c r="AJK72" s="546"/>
      <c r="AJL72" s="546"/>
      <c r="AJM72" s="546"/>
      <c r="AJN72" s="546"/>
      <c r="AJO72" s="546"/>
      <c r="AJP72" s="546"/>
      <c r="AJQ72" s="546"/>
      <c r="AJR72" s="546"/>
      <c r="AJS72" s="546"/>
      <c r="AJT72" s="546"/>
      <c r="AJU72" s="546"/>
      <c r="AJV72" s="546"/>
      <c r="AJW72" s="546"/>
      <c r="AJX72" s="546"/>
      <c r="AJY72" s="546"/>
      <c r="AJZ72" s="546"/>
      <c r="AKA72" s="546"/>
      <c r="AKB72" s="546"/>
      <c r="AKC72" s="546"/>
      <c r="AKD72" s="546"/>
      <c r="AKE72" s="546"/>
      <c r="AKF72" s="546"/>
      <c r="AKG72" s="546"/>
      <c r="AKH72" s="546"/>
      <c r="AKI72" s="546"/>
      <c r="AKJ72" s="546"/>
      <c r="AKK72" s="546"/>
      <c r="AKL72" s="546"/>
      <c r="AKM72" s="546"/>
      <c r="AKN72" s="546"/>
      <c r="AKO72" s="546"/>
      <c r="AKP72" s="546"/>
      <c r="AKQ72" s="546"/>
      <c r="AKR72" s="546"/>
      <c r="AKS72" s="546"/>
      <c r="AKT72" s="546"/>
      <c r="AKU72" s="546"/>
      <c r="AKV72" s="546"/>
      <c r="AKW72" s="546"/>
      <c r="AKX72" s="546"/>
      <c r="AKY72" s="546"/>
      <c r="AKZ72" s="546"/>
      <c r="ALA72" s="546"/>
      <c r="ALB72" s="546"/>
      <c r="ALC72" s="546"/>
      <c r="ALD72" s="546"/>
      <c r="ALE72" s="546"/>
      <c r="ALF72" s="546"/>
      <c r="ALG72" s="546"/>
      <c r="ALH72" s="546"/>
      <c r="ALI72" s="546"/>
      <c r="ALJ72" s="546"/>
      <c r="ALK72" s="546"/>
      <c r="ALL72" s="546"/>
      <c r="ALM72" s="546"/>
      <c r="ALN72" s="546"/>
      <c r="ALO72" s="546"/>
      <c r="ALP72" s="546"/>
      <c r="ALQ72" s="546"/>
      <c r="ALR72" s="546"/>
      <c r="ALS72" s="546"/>
      <c r="ALT72" s="546"/>
      <c r="ALU72" s="546"/>
      <c r="ALV72" s="546"/>
      <c r="ALW72" s="546"/>
      <c r="ALX72" s="546"/>
      <c r="ALY72" s="546"/>
      <c r="ALZ72" s="546"/>
      <c r="AMA72" s="546"/>
      <c r="AMB72" s="546"/>
    </row>
    <row r="73" spans="1:1016" ht="59.25" customHeight="1">
      <c r="A73" s="525" t="s">
        <v>165</v>
      </c>
      <c r="B73" s="370">
        <v>1884</v>
      </c>
      <c r="C73" s="495" t="s">
        <v>127</v>
      </c>
      <c r="D73" s="507" t="s">
        <v>166</v>
      </c>
      <c r="E73" s="495" t="s">
        <v>86</v>
      </c>
      <c r="F73" s="523">
        <v>116.51</v>
      </c>
      <c r="G73" s="497">
        <f t="shared" si="1"/>
        <v>360.67</v>
      </c>
      <c r="H73" s="498">
        <f t="shared" si="2"/>
        <v>42021.661700000004</v>
      </c>
      <c r="J73" s="544">
        <v>284.87</v>
      </c>
      <c r="L73" s="466">
        <f t="shared" si="0"/>
        <v>360.67</v>
      </c>
    </row>
    <row r="74" spans="1:1016" ht="59.25" customHeight="1">
      <c r="A74" s="525" t="s">
        <v>167</v>
      </c>
      <c r="B74" s="370">
        <v>1885</v>
      </c>
      <c r="C74" s="495" t="s">
        <v>127</v>
      </c>
      <c r="D74" s="507" t="s">
        <v>168</v>
      </c>
      <c r="E74" s="495" t="s">
        <v>86</v>
      </c>
      <c r="F74" s="523">
        <v>76.62</v>
      </c>
      <c r="G74" s="497">
        <f t="shared" si="1"/>
        <v>500.39</v>
      </c>
      <c r="H74" s="498">
        <f t="shared" si="2"/>
        <v>38339.881800000003</v>
      </c>
      <c r="J74" s="544">
        <v>395.22</v>
      </c>
      <c r="L74" s="466">
        <f t="shared" si="0"/>
        <v>500.39</v>
      </c>
    </row>
    <row r="75" spans="1:1016" s="458" customFormat="1" ht="38.1" customHeight="1">
      <c r="A75" s="509" t="s">
        <v>169</v>
      </c>
      <c r="B75" s="524"/>
      <c r="C75" s="512"/>
      <c r="D75" s="512" t="s">
        <v>170</v>
      </c>
      <c r="E75" s="512"/>
      <c r="F75" s="533"/>
      <c r="G75" s="499"/>
      <c r="H75" s="534" t="str">
        <f t="shared" si="2"/>
        <v/>
      </c>
      <c r="I75" s="546"/>
      <c r="J75" s="552"/>
      <c r="K75" s="546"/>
      <c r="L75" s="546">
        <f t="shared" si="0"/>
        <v>0</v>
      </c>
      <c r="M75" s="546"/>
      <c r="N75" s="546"/>
      <c r="O75" s="546"/>
      <c r="P75" s="546"/>
      <c r="Q75" s="546"/>
      <c r="R75" s="546"/>
      <c r="S75" s="546"/>
      <c r="T75" s="546"/>
      <c r="U75" s="546"/>
      <c r="V75" s="546"/>
      <c r="W75" s="546"/>
      <c r="X75" s="546"/>
      <c r="Y75" s="546"/>
      <c r="Z75" s="546"/>
      <c r="AA75" s="546"/>
      <c r="AB75" s="546"/>
      <c r="AC75" s="546"/>
      <c r="AD75" s="546"/>
      <c r="AE75" s="546"/>
      <c r="AF75" s="546"/>
      <c r="AG75" s="546"/>
      <c r="AH75" s="546"/>
      <c r="AI75" s="546"/>
      <c r="AJ75" s="546"/>
      <c r="AK75" s="546"/>
      <c r="AL75" s="546"/>
      <c r="AM75" s="546"/>
      <c r="AN75" s="546"/>
      <c r="AO75" s="546"/>
      <c r="AP75" s="546"/>
      <c r="AQ75" s="546"/>
      <c r="AR75" s="546"/>
      <c r="AS75" s="546"/>
      <c r="AT75" s="546"/>
      <c r="AU75" s="546"/>
      <c r="AV75" s="546"/>
      <c r="AW75" s="546"/>
      <c r="AX75" s="546"/>
      <c r="AY75" s="546"/>
      <c r="AZ75" s="546"/>
      <c r="BA75" s="546"/>
      <c r="BB75" s="546"/>
      <c r="BC75" s="546"/>
      <c r="BD75" s="546"/>
      <c r="BE75" s="546"/>
      <c r="BF75" s="546"/>
      <c r="BG75" s="546"/>
      <c r="BH75" s="546"/>
      <c r="BI75" s="546"/>
      <c r="BJ75" s="546"/>
      <c r="BK75" s="546"/>
      <c r="BL75" s="546"/>
      <c r="BM75" s="546"/>
      <c r="BN75" s="546"/>
      <c r="BO75" s="546"/>
      <c r="BP75" s="546"/>
      <c r="BQ75" s="546"/>
      <c r="BR75" s="546"/>
      <c r="BS75" s="546"/>
      <c r="BT75" s="546"/>
      <c r="BU75" s="546"/>
      <c r="BV75" s="546"/>
      <c r="BW75" s="546"/>
      <c r="BX75" s="546"/>
      <c r="BY75" s="546"/>
      <c r="BZ75" s="546"/>
      <c r="CA75" s="546"/>
      <c r="CB75" s="546"/>
      <c r="CC75" s="546"/>
      <c r="CD75" s="546"/>
      <c r="CE75" s="546"/>
      <c r="CF75" s="546"/>
      <c r="CG75" s="546"/>
      <c r="CH75" s="546"/>
      <c r="CI75" s="546"/>
      <c r="CJ75" s="546"/>
      <c r="CK75" s="546"/>
      <c r="CL75" s="546"/>
      <c r="CM75" s="546"/>
      <c r="CN75" s="546"/>
      <c r="CO75" s="546"/>
      <c r="CP75" s="546"/>
      <c r="CQ75" s="546"/>
      <c r="CR75" s="546"/>
      <c r="CS75" s="546"/>
      <c r="CT75" s="546"/>
      <c r="CU75" s="546"/>
      <c r="CV75" s="546"/>
      <c r="CW75" s="546"/>
      <c r="CX75" s="546"/>
      <c r="CY75" s="546"/>
      <c r="CZ75" s="546"/>
      <c r="DA75" s="546"/>
      <c r="DB75" s="546"/>
      <c r="DC75" s="546"/>
      <c r="DD75" s="546"/>
      <c r="DE75" s="546"/>
      <c r="DF75" s="546"/>
      <c r="DG75" s="546"/>
      <c r="DH75" s="546"/>
      <c r="DI75" s="546"/>
      <c r="DJ75" s="546"/>
      <c r="DK75" s="546"/>
      <c r="DL75" s="546"/>
      <c r="DM75" s="546"/>
      <c r="DN75" s="546"/>
      <c r="DO75" s="546"/>
      <c r="DP75" s="546"/>
      <c r="DQ75" s="546"/>
      <c r="DR75" s="546"/>
      <c r="DS75" s="546"/>
      <c r="DT75" s="546"/>
      <c r="DU75" s="546"/>
      <c r="DV75" s="546"/>
      <c r="DW75" s="546"/>
      <c r="DX75" s="546"/>
      <c r="DY75" s="546"/>
      <c r="DZ75" s="546"/>
      <c r="EA75" s="546"/>
      <c r="EB75" s="546"/>
      <c r="EC75" s="546"/>
      <c r="ED75" s="546"/>
      <c r="EE75" s="546"/>
      <c r="EF75" s="546"/>
      <c r="EG75" s="546"/>
      <c r="EH75" s="546"/>
      <c r="EI75" s="546"/>
      <c r="EJ75" s="546"/>
      <c r="EK75" s="546"/>
      <c r="EL75" s="546"/>
      <c r="EM75" s="546"/>
      <c r="EN75" s="546"/>
      <c r="EO75" s="546"/>
      <c r="EP75" s="546"/>
      <c r="EQ75" s="546"/>
      <c r="ER75" s="546"/>
      <c r="ES75" s="546"/>
      <c r="ET75" s="546"/>
      <c r="EU75" s="546"/>
      <c r="EV75" s="546"/>
      <c r="EW75" s="546"/>
      <c r="EX75" s="546"/>
      <c r="EY75" s="546"/>
      <c r="EZ75" s="546"/>
      <c r="FA75" s="546"/>
      <c r="FB75" s="546"/>
      <c r="FC75" s="546"/>
      <c r="FD75" s="546"/>
      <c r="FE75" s="546"/>
      <c r="FF75" s="546"/>
      <c r="FG75" s="546"/>
      <c r="FH75" s="546"/>
      <c r="FI75" s="546"/>
      <c r="FJ75" s="546"/>
      <c r="FK75" s="546"/>
      <c r="FL75" s="546"/>
      <c r="FM75" s="546"/>
      <c r="FN75" s="546"/>
      <c r="FO75" s="546"/>
      <c r="FP75" s="546"/>
      <c r="FQ75" s="546"/>
      <c r="FR75" s="546"/>
      <c r="FS75" s="546"/>
      <c r="FT75" s="546"/>
      <c r="FU75" s="546"/>
      <c r="FV75" s="546"/>
      <c r="FW75" s="546"/>
      <c r="FX75" s="546"/>
      <c r="FY75" s="546"/>
      <c r="FZ75" s="546"/>
      <c r="GA75" s="546"/>
      <c r="GB75" s="546"/>
      <c r="GC75" s="546"/>
      <c r="GD75" s="546"/>
      <c r="GE75" s="546"/>
      <c r="GF75" s="546"/>
      <c r="GG75" s="546"/>
      <c r="GH75" s="546"/>
      <c r="GI75" s="546"/>
      <c r="GJ75" s="546"/>
      <c r="GK75" s="546"/>
      <c r="GL75" s="546"/>
      <c r="GM75" s="546"/>
      <c r="GN75" s="546"/>
      <c r="GO75" s="546"/>
      <c r="GP75" s="546"/>
      <c r="GQ75" s="546"/>
      <c r="GR75" s="546"/>
      <c r="GS75" s="546"/>
      <c r="GT75" s="546"/>
      <c r="GU75" s="546"/>
      <c r="GV75" s="546"/>
      <c r="GW75" s="546"/>
      <c r="GX75" s="546"/>
      <c r="GY75" s="546"/>
      <c r="GZ75" s="546"/>
      <c r="HA75" s="546"/>
      <c r="HB75" s="546"/>
      <c r="HC75" s="546"/>
      <c r="HD75" s="546"/>
      <c r="HE75" s="546"/>
      <c r="HF75" s="546"/>
      <c r="HG75" s="546"/>
      <c r="HH75" s="546"/>
      <c r="HI75" s="546"/>
      <c r="HJ75" s="546"/>
      <c r="HK75" s="546"/>
      <c r="HL75" s="546"/>
      <c r="HM75" s="546"/>
      <c r="HN75" s="546"/>
      <c r="HO75" s="546"/>
      <c r="HP75" s="546"/>
      <c r="HQ75" s="546"/>
      <c r="HR75" s="546"/>
      <c r="HS75" s="546"/>
      <c r="HT75" s="546"/>
      <c r="HU75" s="546"/>
      <c r="HV75" s="546"/>
      <c r="HW75" s="546"/>
      <c r="HX75" s="546"/>
      <c r="HY75" s="546"/>
      <c r="HZ75" s="546"/>
      <c r="IA75" s="546"/>
      <c r="IB75" s="546"/>
      <c r="IC75" s="546"/>
      <c r="ID75" s="546"/>
      <c r="IE75" s="546"/>
      <c r="IF75" s="546"/>
      <c r="IG75" s="546"/>
      <c r="IH75" s="546"/>
      <c r="II75" s="546"/>
      <c r="IJ75" s="546"/>
      <c r="IK75" s="546"/>
      <c r="IL75" s="546"/>
      <c r="IM75" s="546"/>
      <c r="IN75" s="546"/>
      <c r="IO75" s="546"/>
      <c r="IP75" s="546"/>
      <c r="IQ75" s="546"/>
      <c r="IR75" s="546"/>
      <c r="IS75" s="546"/>
      <c r="IT75" s="546"/>
      <c r="IU75" s="546"/>
      <c r="IV75" s="546"/>
      <c r="IW75" s="546"/>
      <c r="IX75" s="546"/>
      <c r="IY75" s="546"/>
      <c r="IZ75" s="546"/>
      <c r="JA75" s="546"/>
      <c r="JB75" s="546"/>
      <c r="JC75" s="546"/>
      <c r="JD75" s="546"/>
      <c r="JE75" s="546"/>
      <c r="JF75" s="546"/>
      <c r="JG75" s="546"/>
      <c r="JH75" s="546"/>
      <c r="JI75" s="546"/>
      <c r="JJ75" s="546"/>
      <c r="JK75" s="546"/>
      <c r="JL75" s="546"/>
      <c r="JM75" s="546"/>
      <c r="JN75" s="546"/>
      <c r="JO75" s="546"/>
      <c r="JP75" s="546"/>
      <c r="JQ75" s="546"/>
      <c r="JR75" s="546"/>
      <c r="JS75" s="546"/>
      <c r="JT75" s="546"/>
      <c r="JU75" s="546"/>
      <c r="JV75" s="546"/>
      <c r="JW75" s="546"/>
      <c r="JX75" s="546"/>
      <c r="JY75" s="546"/>
      <c r="JZ75" s="546"/>
      <c r="KA75" s="546"/>
      <c r="KB75" s="546"/>
      <c r="KC75" s="546"/>
      <c r="KD75" s="546"/>
      <c r="KE75" s="546"/>
      <c r="KF75" s="546"/>
      <c r="KG75" s="546"/>
      <c r="KH75" s="546"/>
      <c r="KI75" s="546"/>
      <c r="KJ75" s="546"/>
      <c r="KK75" s="546"/>
      <c r="KL75" s="546"/>
      <c r="KM75" s="546"/>
      <c r="KN75" s="546"/>
      <c r="KO75" s="546"/>
      <c r="KP75" s="546"/>
      <c r="KQ75" s="546"/>
      <c r="KR75" s="546"/>
      <c r="KS75" s="546"/>
      <c r="KT75" s="546"/>
      <c r="KU75" s="546"/>
      <c r="KV75" s="546"/>
      <c r="KW75" s="546"/>
      <c r="KX75" s="546"/>
      <c r="KY75" s="546"/>
      <c r="KZ75" s="546"/>
      <c r="LA75" s="546"/>
      <c r="LB75" s="546"/>
      <c r="LC75" s="546"/>
      <c r="LD75" s="546"/>
      <c r="LE75" s="546"/>
      <c r="LF75" s="546"/>
      <c r="LG75" s="546"/>
      <c r="LH75" s="546"/>
      <c r="LI75" s="546"/>
      <c r="LJ75" s="546"/>
      <c r="LK75" s="546"/>
      <c r="LL75" s="546"/>
      <c r="LM75" s="546"/>
      <c r="LN75" s="546"/>
      <c r="LO75" s="546"/>
      <c r="LP75" s="546"/>
      <c r="LQ75" s="546"/>
      <c r="LR75" s="546"/>
      <c r="LS75" s="546"/>
      <c r="LT75" s="546"/>
      <c r="LU75" s="546"/>
      <c r="LV75" s="546"/>
      <c r="LW75" s="546"/>
      <c r="LX75" s="546"/>
      <c r="LY75" s="546"/>
      <c r="LZ75" s="546"/>
      <c r="MA75" s="546"/>
      <c r="MB75" s="546"/>
      <c r="MC75" s="546"/>
      <c r="MD75" s="546"/>
      <c r="ME75" s="546"/>
      <c r="MF75" s="546"/>
      <c r="MG75" s="546"/>
      <c r="MH75" s="546"/>
      <c r="MI75" s="546"/>
      <c r="MJ75" s="546"/>
      <c r="MK75" s="546"/>
      <c r="ML75" s="546"/>
      <c r="MM75" s="546"/>
      <c r="MN75" s="546"/>
      <c r="MO75" s="546"/>
      <c r="MP75" s="546"/>
      <c r="MQ75" s="546"/>
      <c r="MR75" s="546"/>
      <c r="MS75" s="546"/>
      <c r="MT75" s="546"/>
      <c r="MU75" s="546"/>
      <c r="MV75" s="546"/>
      <c r="MW75" s="546"/>
      <c r="MX75" s="546"/>
      <c r="MY75" s="546"/>
      <c r="MZ75" s="546"/>
      <c r="NA75" s="546"/>
      <c r="NB75" s="546"/>
      <c r="NC75" s="546"/>
      <c r="ND75" s="546"/>
      <c r="NE75" s="546"/>
      <c r="NF75" s="546"/>
      <c r="NG75" s="546"/>
      <c r="NH75" s="546"/>
      <c r="NI75" s="546"/>
      <c r="NJ75" s="546"/>
      <c r="NK75" s="546"/>
      <c r="NL75" s="546"/>
      <c r="NM75" s="546"/>
      <c r="NN75" s="546"/>
      <c r="NO75" s="546"/>
      <c r="NP75" s="546"/>
      <c r="NQ75" s="546"/>
      <c r="NR75" s="546"/>
      <c r="NS75" s="546"/>
      <c r="NT75" s="546"/>
      <c r="NU75" s="546"/>
      <c r="NV75" s="546"/>
      <c r="NW75" s="546"/>
      <c r="NX75" s="546"/>
      <c r="NY75" s="546"/>
      <c r="NZ75" s="546"/>
      <c r="OA75" s="546"/>
      <c r="OB75" s="546"/>
      <c r="OC75" s="546"/>
      <c r="OD75" s="546"/>
      <c r="OE75" s="546"/>
      <c r="OF75" s="546"/>
      <c r="OG75" s="546"/>
      <c r="OH75" s="546"/>
      <c r="OI75" s="546"/>
      <c r="OJ75" s="546"/>
      <c r="OK75" s="546"/>
      <c r="OL75" s="546"/>
      <c r="OM75" s="546"/>
      <c r="ON75" s="546"/>
      <c r="OO75" s="546"/>
      <c r="OP75" s="546"/>
      <c r="OQ75" s="546"/>
      <c r="OR75" s="546"/>
      <c r="OS75" s="546"/>
      <c r="OT75" s="546"/>
      <c r="OU75" s="546"/>
      <c r="OV75" s="546"/>
      <c r="OW75" s="546"/>
      <c r="OX75" s="546"/>
      <c r="OY75" s="546"/>
      <c r="OZ75" s="546"/>
      <c r="PA75" s="546"/>
      <c r="PB75" s="546"/>
      <c r="PC75" s="546"/>
      <c r="PD75" s="546"/>
      <c r="PE75" s="546"/>
      <c r="PF75" s="546"/>
      <c r="PG75" s="546"/>
      <c r="PH75" s="546"/>
      <c r="PI75" s="546"/>
      <c r="PJ75" s="546"/>
      <c r="PK75" s="546"/>
      <c r="PL75" s="546"/>
      <c r="PM75" s="546"/>
      <c r="PN75" s="546"/>
      <c r="PO75" s="546"/>
      <c r="PP75" s="546"/>
      <c r="PQ75" s="546"/>
      <c r="PR75" s="546"/>
      <c r="PS75" s="546"/>
      <c r="PT75" s="546"/>
      <c r="PU75" s="546"/>
      <c r="PV75" s="546"/>
      <c r="PW75" s="546"/>
      <c r="PX75" s="546"/>
      <c r="PY75" s="546"/>
      <c r="PZ75" s="546"/>
      <c r="QA75" s="546"/>
      <c r="QB75" s="546"/>
      <c r="QC75" s="546"/>
      <c r="QD75" s="546"/>
      <c r="QE75" s="546"/>
      <c r="QF75" s="546"/>
      <c r="QG75" s="546"/>
      <c r="QH75" s="546"/>
      <c r="QI75" s="546"/>
      <c r="QJ75" s="546"/>
      <c r="QK75" s="546"/>
      <c r="QL75" s="546"/>
      <c r="QM75" s="546"/>
      <c r="QN75" s="546"/>
      <c r="QO75" s="546"/>
      <c r="QP75" s="546"/>
      <c r="QQ75" s="546"/>
      <c r="QR75" s="546"/>
      <c r="QS75" s="546"/>
      <c r="QT75" s="546"/>
      <c r="QU75" s="546"/>
      <c r="QV75" s="546"/>
      <c r="QW75" s="546"/>
      <c r="QX75" s="546"/>
      <c r="QY75" s="546"/>
      <c r="QZ75" s="546"/>
      <c r="RA75" s="546"/>
      <c r="RB75" s="546"/>
      <c r="RC75" s="546"/>
      <c r="RD75" s="546"/>
      <c r="RE75" s="546"/>
      <c r="RF75" s="546"/>
      <c r="RG75" s="546"/>
      <c r="RH75" s="546"/>
      <c r="RI75" s="546"/>
      <c r="RJ75" s="546"/>
      <c r="RK75" s="546"/>
      <c r="RL75" s="546"/>
      <c r="RM75" s="546"/>
      <c r="RN75" s="546"/>
      <c r="RO75" s="546"/>
      <c r="RP75" s="546"/>
      <c r="RQ75" s="546"/>
      <c r="RR75" s="546"/>
      <c r="RS75" s="546"/>
      <c r="RT75" s="546"/>
      <c r="RU75" s="546"/>
      <c r="RV75" s="546"/>
      <c r="RW75" s="546"/>
      <c r="RX75" s="546"/>
      <c r="RY75" s="546"/>
      <c r="RZ75" s="546"/>
      <c r="SA75" s="546"/>
      <c r="SB75" s="546"/>
      <c r="SC75" s="546"/>
      <c r="SD75" s="546"/>
      <c r="SE75" s="546"/>
      <c r="SF75" s="546"/>
      <c r="SG75" s="546"/>
      <c r="SH75" s="546"/>
      <c r="SI75" s="546"/>
      <c r="SJ75" s="546"/>
      <c r="SK75" s="546"/>
      <c r="SL75" s="546"/>
      <c r="SM75" s="546"/>
      <c r="SN75" s="546"/>
      <c r="SO75" s="546"/>
      <c r="SP75" s="546"/>
      <c r="SQ75" s="546"/>
      <c r="SR75" s="546"/>
      <c r="SS75" s="546"/>
      <c r="ST75" s="546"/>
      <c r="SU75" s="546"/>
      <c r="SV75" s="546"/>
      <c r="SW75" s="546"/>
      <c r="SX75" s="546"/>
      <c r="SY75" s="546"/>
      <c r="SZ75" s="546"/>
      <c r="TA75" s="546"/>
      <c r="TB75" s="546"/>
      <c r="TC75" s="546"/>
      <c r="TD75" s="546"/>
      <c r="TE75" s="546"/>
      <c r="TF75" s="546"/>
      <c r="TG75" s="546"/>
      <c r="TH75" s="546"/>
      <c r="TI75" s="546"/>
      <c r="TJ75" s="546"/>
      <c r="TK75" s="546"/>
      <c r="TL75" s="546"/>
      <c r="TM75" s="546"/>
      <c r="TN75" s="546"/>
      <c r="TO75" s="546"/>
      <c r="TP75" s="546"/>
      <c r="TQ75" s="546"/>
      <c r="TR75" s="546"/>
      <c r="TS75" s="546"/>
      <c r="TT75" s="546"/>
      <c r="TU75" s="546"/>
      <c r="TV75" s="546"/>
      <c r="TW75" s="546"/>
      <c r="TX75" s="546"/>
      <c r="TY75" s="546"/>
      <c r="TZ75" s="546"/>
      <c r="UA75" s="546"/>
      <c r="UB75" s="546"/>
      <c r="UC75" s="546"/>
      <c r="UD75" s="546"/>
      <c r="UE75" s="546"/>
      <c r="UF75" s="546"/>
      <c r="UG75" s="546"/>
      <c r="UH75" s="546"/>
      <c r="UI75" s="546"/>
      <c r="UJ75" s="546"/>
      <c r="UK75" s="546"/>
      <c r="UL75" s="546"/>
      <c r="UM75" s="546"/>
      <c r="UN75" s="546"/>
      <c r="UO75" s="546"/>
      <c r="UP75" s="546"/>
      <c r="UQ75" s="546"/>
      <c r="UR75" s="546"/>
      <c r="US75" s="546"/>
      <c r="UT75" s="546"/>
      <c r="UU75" s="546"/>
      <c r="UV75" s="546"/>
      <c r="UW75" s="546"/>
      <c r="UX75" s="546"/>
      <c r="UY75" s="546"/>
      <c r="UZ75" s="546"/>
      <c r="VA75" s="546"/>
      <c r="VB75" s="546"/>
      <c r="VC75" s="546"/>
      <c r="VD75" s="546"/>
      <c r="VE75" s="546"/>
      <c r="VF75" s="546"/>
      <c r="VG75" s="546"/>
      <c r="VH75" s="546"/>
      <c r="VI75" s="546"/>
      <c r="VJ75" s="546"/>
      <c r="VK75" s="546"/>
      <c r="VL75" s="546"/>
      <c r="VM75" s="546"/>
      <c r="VN75" s="546"/>
      <c r="VO75" s="546"/>
      <c r="VP75" s="546"/>
      <c r="VQ75" s="546"/>
      <c r="VR75" s="546"/>
      <c r="VS75" s="546"/>
      <c r="VT75" s="546"/>
      <c r="VU75" s="546"/>
      <c r="VV75" s="546"/>
      <c r="VW75" s="546"/>
      <c r="VX75" s="546"/>
      <c r="VY75" s="546"/>
      <c r="VZ75" s="546"/>
      <c r="WA75" s="546"/>
      <c r="WB75" s="546"/>
      <c r="WC75" s="546"/>
      <c r="WD75" s="546"/>
      <c r="WE75" s="546"/>
      <c r="WF75" s="546"/>
      <c r="WG75" s="546"/>
      <c r="WH75" s="546"/>
      <c r="WI75" s="546"/>
      <c r="WJ75" s="546"/>
      <c r="WK75" s="546"/>
      <c r="WL75" s="546"/>
      <c r="WM75" s="546"/>
      <c r="WN75" s="546"/>
      <c r="WO75" s="546"/>
      <c r="WP75" s="546"/>
      <c r="WQ75" s="546"/>
      <c r="WR75" s="546"/>
      <c r="WS75" s="546"/>
      <c r="WT75" s="546"/>
      <c r="WU75" s="546"/>
      <c r="WV75" s="546"/>
      <c r="WW75" s="546"/>
      <c r="WX75" s="546"/>
      <c r="WY75" s="546"/>
      <c r="WZ75" s="546"/>
      <c r="XA75" s="546"/>
      <c r="XB75" s="546"/>
      <c r="XC75" s="546"/>
      <c r="XD75" s="546"/>
      <c r="XE75" s="546"/>
      <c r="XF75" s="546"/>
      <c r="XG75" s="546"/>
      <c r="XH75" s="546"/>
      <c r="XI75" s="546"/>
      <c r="XJ75" s="546"/>
      <c r="XK75" s="546"/>
      <c r="XL75" s="546"/>
      <c r="XM75" s="546"/>
      <c r="XN75" s="546"/>
      <c r="XO75" s="546"/>
      <c r="XP75" s="546"/>
      <c r="XQ75" s="546"/>
      <c r="XR75" s="546"/>
      <c r="XS75" s="546"/>
      <c r="XT75" s="546"/>
      <c r="XU75" s="546"/>
      <c r="XV75" s="546"/>
      <c r="XW75" s="546"/>
      <c r="XX75" s="546"/>
      <c r="XY75" s="546"/>
      <c r="XZ75" s="546"/>
      <c r="YA75" s="546"/>
      <c r="YB75" s="546"/>
      <c r="YC75" s="546"/>
      <c r="YD75" s="546"/>
      <c r="YE75" s="546"/>
      <c r="YF75" s="546"/>
      <c r="YG75" s="546"/>
      <c r="YH75" s="546"/>
      <c r="YI75" s="546"/>
      <c r="YJ75" s="546"/>
      <c r="YK75" s="546"/>
      <c r="YL75" s="546"/>
      <c r="YM75" s="546"/>
      <c r="YN75" s="546"/>
      <c r="YO75" s="546"/>
      <c r="YP75" s="546"/>
      <c r="YQ75" s="546"/>
      <c r="YR75" s="546"/>
      <c r="YS75" s="546"/>
      <c r="YT75" s="546"/>
      <c r="YU75" s="546"/>
      <c r="YV75" s="546"/>
      <c r="YW75" s="546"/>
      <c r="YX75" s="546"/>
      <c r="YY75" s="546"/>
      <c r="YZ75" s="546"/>
      <c r="ZA75" s="546"/>
      <c r="ZB75" s="546"/>
      <c r="ZC75" s="546"/>
      <c r="ZD75" s="546"/>
      <c r="ZE75" s="546"/>
      <c r="ZF75" s="546"/>
      <c r="ZG75" s="546"/>
      <c r="ZH75" s="546"/>
      <c r="ZI75" s="546"/>
      <c r="ZJ75" s="546"/>
      <c r="ZK75" s="546"/>
      <c r="ZL75" s="546"/>
      <c r="ZM75" s="546"/>
      <c r="ZN75" s="546"/>
      <c r="ZO75" s="546"/>
      <c r="ZP75" s="546"/>
      <c r="ZQ75" s="546"/>
      <c r="ZR75" s="546"/>
      <c r="ZS75" s="546"/>
      <c r="ZT75" s="546"/>
      <c r="ZU75" s="546"/>
      <c r="ZV75" s="546"/>
      <c r="ZW75" s="546"/>
      <c r="ZX75" s="546"/>
      <c r="ZY75" s="546"/>
      <c r="ZZ75" s="546"/>
      <c r="AAA75" s="546"/>
      <c r="AAB75" s="546"/>
      <c r="AAC75" s="546"/>
      <c r="AAD75" s="546"/>
      <c r="AAE75" s="546"/>
      <c r="AAF75" s="546"/>
      <c r="AAG75" s="546"/>
      <c r="AAH75" s="546"/>
      <c r="AAI75" s="546"/>
      <c r="AAJ75" s="546"/>
      <c r="AAK75" s="546"/>
      <c r="AAL75" s="546"/>
      <c r="AAM75" s="546"/>
      <c r="AAN75" s="546"/>
      <c r="AAO75" s="546"/>
      <c r="AAP75" s="546"/>
      <c r="AAQ75" s="546"/>
      <c r="AAR75" s="546"/>
      <c r="AAS75" s="546"/>
      <c r="AAT75" s="546"/>
      <c r="AAU75" s="546"/>
      <c r="AAV75" s="546"/>
      <c r="AAW75" s="546"/>
      <c r="AAX75" s="546"/>
      <c r="AAY75" s="546"/>
      <c r="AAZ75" s="546"/>
      <c r="ABA75" s="546"/>
      <c r="ABB75" s="546"/>
      <c r="ABC75" s="546"/>
      <c r="ABD75" s="546"/>
      <c r="ABE75" s="546"/>
      <c r="ABF75" s="546"/>
      <c r="ABG75" s="546"/>
      <c r="ABH75" s="546"/>
      <c r="ABI75" s="546"/>
      <c r="ABJ75" s="546"/>
      <c r="ABK75" s="546"/>
      <c r="ABL75" s="546"/>
      <c r="ABM75" s="546"/>
      <c r="ABN75" s="546"/>
      <c r="ABO75" s="546"/>
      <c r="ABP75" s="546"/>
      <c r="ABQ75" s="546"/>
      <c r="ABR75" s="546"/>
      <c r="ABS75" s="546"/>
      <c r="ABT75" s="546"/>
      <c r="ABU75" s="546"/>
      <c r="ABV75" s="546"/>
      <c r="ABW75" s="546"/>
      <c r="ABX75" s="546"/>
      <c r="ABY75" s="546"/>
      <c r="ABZ75" s="546"/>
      <c r="ACA75" s="546"/>
      <c r="ACB75" s="546"/>
      <c r="ACC75" s="546"/>
      <c r="ACD75" s="546"/>
      <c r="ACE75" s="546"/>
      <c r="ACF75" s="546"/>
      <c r="ACG75" s="546"/>
      <c r="ACH75" s="546"/>
      <c r="ACI75" s="546"/>
      <c r="ACJ75" s="546"/>
      <c r="ACK75" s="546"/>
      <c r="ACL75" s="546"/>
      <c r="ACM75" s="546"/>
      <c r="ACN75" s="546"/>
      <c r="ACO75" s="546"/>
      <c r="ACP75" s="546"/>
      <c r="ACQ75" s="546"/>
      <c r="ACR75" s="546"/>
      <c r="ACS75" s="546"/>
      <c r="ACT75" s="546"/>
      <c r="ACU75" s="546"/>
      <c r="ACV75" s="546"/>
      <c r="ACW75" s="546"/>
      <c r="ACX75" s="546"/>
      <c r="ACY75" s="546"/>
      <c r="ACZ75" s="546"/>
      <c r="ADA75" s="546"/>
      <c r="ADB75" s="546"/>
      <c r="ADC75" s="546"/>
      <c r="ADD75" s="546"/>
      <c r="ADE75" s="546"/>
      <c r="ADF75" s="546"/>
      <c r="ADG75" s="546"/>
      <c r="ADH75" s="546"/>
      <c r="ADI75" s="546"/>
      <c r="ADJ75" s="546"/>
      <c r="ADK75" s="546"/>
      <c r="ADL75" s="546"/>
      <c r="ADM75" s="546"/>
      <c r="ADN75" s="546"/>
      <c r="ADO75" s="546"/>
      <c r="ADP75" s="546"/>
      <c r="ADQ75" s="546"/>
      <c r="ADR75" s="546"/>
      <c r="ADS75" s="546"/>
      <c r="ADT75" s="546"/>
      <c r="ADU75" s="546"/>
      <c r="ADV75" s="546"/>
      <c r="ADW75" s="546"/>
      <c r="ADX75" s="546"/>
      <c r="ADY75" s="546"/>
      <c r="ADZ75" s="546"/>
      <c r="AEA75" s="546"/>
      <c r="AEB75" s="546"/>
      <c r="AEC75" s="546"/>
      <c r="AED75" s="546"/>
      <c r="AEE75" s="546"/>
      <c r="AEF75" s="546"/>
      <c r="AEG75" s="546"/>
      <c r="AEH75" s="546"/>
      <c r="AEI75" s="546"/>
      <c r="AEJ75" s="546"/>
      <c r="AEK75" s="546"/>
      <c r="AEL75" s="546"/>
      <c r="AEM75" s="546"/>
      <c r="AEN75" s="546"/>
      <c r="AEO75" s="546"/>
      <c r="AEP75" s="546"/>
      <c r="AEQ75" s="546"/>
      <c r="AER75" s="546"/>
      <c r="AES75" s="546"/>
      <c r="AET75" s="546"/>
      <c r="AEU75" s="546"/>
      <c r="AEV75" s="546"/>
      <c r="AEW75" s="546"/>
      <c r="AEX75" s="546"/>
      <c r="AEY75" s="546"/>
      <c r="AEZ75" s="546"/>
      <c r="AFA75" s="546"/>
      <c r="AFB75" s="546"/>
      <c r="AFC75" s="546"/>
      <c r="AFD75" s="546"/>
      <c r="AFE75" s="546"/>
      <c r="AFF75" s="546"/>
      <c r="AFG75" s="546"/>
      <c r="AFH75" s="546"/>
      <c r="AFI75" s="546"/>
      <c r="AFJ75" s="546"/>
      <c r="AFK75" s="546"/>
      <c r="AFL75" s="546"/>
      <c r="AFM75" s="546"/>
      <c r="AFN75" s="546"/>
      <c r="AFO75" s="546"/>
      <c r="AFP75" s="546"/>
      <c r="AFQ75" s="546"/>
      <c r="AFR75" s="546"/>
      <c r="AFS75" s="546"/>
      <c r="AFT75" s="546"/>
      <c r="AFU75" s="546"/>
      <c r="AFV75" s="546"/>
      <c r="AFW75" s="546"/>
      <c r="AFX75" s="546"/>
      <c r="AFY75" s="546"/>
      <c r="AFZ75" s="546"/>
      <c r="AGA75" s="546"/>
      <c r="AGB75" s="546"/>
      <c r="AGC75" s="546"/>
      <c r="AGD75" s="546"/>
      <c r="AGE75" s="546"/>
      <c r="AGF75" s="546"/>
      <c r="AGG75" s="546"/>
      <c r="AGH75" s="546"/>
      <c r="AGI75" s="546"/>
      <c r="AGJ75" s="546"/>
      <c r="AGK75" s="546"/>
      <c r="AGL75" s="546"/>
      <c r="AGM75" s="546"/>
      <c r="AGN75" s="546"/>
      <c r="AGO75" s="546"/>
      <c r="AGP75" s="546"/>
      <c r="AGQ75" s="546"/>
      <c r="AGR75" s="546"/>
      <c r="AGS75" s="546"/>
      <c r="AGT75" s="546"/>
      <c r="AGU75" s="546"/>
      <c r="AGV75" s="546"/>
      <c r="AGW75" s="546"/>
      <c r="AGX75" s="546"/>
      <c r="AGY75" s="546"/>
      <c r="AGZ75" s="546"/>
      <c r="AHA75" s="546"/>
      <c r="AHB75" s="546"/>
      <c r="AHC75" s="546"/>
      <c r="AHD75" s="546"/>
      <c r="AHE75" s="546"/>
      <c r="AHF75" s="546"/>
      <c r="AHG75" s="546"/>
      <c r="AHH75" s="546"/>
      <c r="AHI75" s="546"/>
      <c r="AHJ75" s="546"/>
      <c r="AHK75" s="546"/>
      <c r="AHL75" s="546"/>
      <c r="AHM75" s="546"/>
      <c r="AHN75" s="546"/>
      <c r="AHO75" s="546"/>
      <c r="AHP75" s="546"/>
      <c r="AHQ75" s="546"/>
      <c r="AHR75" s="546"/>
      <c r="AHS75" s="546"/>
      <c r="AHT75" s="546"/>
      <c r="AHU75" s="546"/>
      <c r="AHV75" s="546"/>
      <c r="AHW75" s="546"/>
      <c r="AHX75" s="546"/>
      <c r="AHY75" s="546"/>
      <c r="AHZ75" s="546"/>
      <c r="AIA75" s="546"/>
      <c r="AIB75" s="546"/>
      <c r="AIC75" s="546"/>
      <c r="AID75" s="546"/>
      <c r="AIE75" s="546"/>
      <c r="AIF75" s="546"/>
      <c r="AIG75" s="546"/>
      <c r="AIH75" s="546"/>
      <c r="AII75" s="546"/>
      <c r="AIJ75" s="546"/>
      <c r="AIK75" s="546"/>
      <c r="AIL75" s="546"/>
      <c r="AIM75" s="546"/>
      <c r="AIN75" s="546"/>
      <c r="AIO75" s="546"/>
      <c r="AIP75" s="546"/>
      <c r="AIQ75" s="546"/>
      <c r="AIR75" s="546"/>
      <c r="AIS75" s="546"/>
      <c r="AIT75" s="546"/>
      <c r="AIU75" s="546"/>
      <c r="AIV75" s="546"/>
      <c r="AIW75" s="546"/>
      <c r="AIX75" s="546"/>
      <c r="AIY75" s="546"/>
      <c r="AIZ75" s="546"/>
      <c r="AJA75" s="546"/>
      <c r="AJB75" s="546"/>
      <c r="AJC75" s="546"/>
      <c r="AJD75" s="546"/>
      <c r="AJE75" s="546"/>
      <c r="AJF75" s="546"/>
      <c r="AJG75" s="546"/>
      <c r="AJH75" s="546"/>
      <c r="AJI75" s="546"/>
      <c r="AJJ75" s="546"/>
      <c r="AJK75" s="546"/>
      <c r="AJL75" s="546"/>
      <c r="AJM75" s="546"/>
      <c r="AJN75" s="546"/>
      <c r="AJO75" s="546"/>
      <c r="AJP75" s="546"/>
      <c r="AJQ75" s="546"/>
      <c r="AJR75" s="546"/>
      <c r="AJS75" s="546"/>
      <c r="AJT75" s="546"/>
      <c r="AJU75" s="546"/>
      <c r="AJV75" s="546"/>
      <c r="AJW75" s="546"/>
      <c r="AJX75" s="546"/>
      <c r="AJY75" s="546"/>
      <c r="AJZ75" s="546"/>
      <c r="AKA75" s="546"/>
      <c r="AKB75" s="546"/>
      <c r="AKC75" s="546"/>
      <c r="AKD75" s="546"/>
      <c r="AKE75" s="546"/>
      <c r="AKF75" s="546"/>
      <c r="AKG75" s="546"/>
      <c r="AKH75" s="546"/>
      <c r="AKI75" s="546"/>
      <c r="AKJ75" s="546"/>
      <c r="AKK75" s="546"/>
      <c r="AKL75" s="546"/>
      <c r="AKM75" s="546"/>
      <c r="AKN75" s="546"/>
      <c r="AKO75" s="546"/>
      <c r="AKP75" s="546"/>
      <c r="AKQ75" s="546"/>
      <c r="AKR75" s="546"/>
      <c r="AKS75" s="546"/>
      <c r="AKT75" s="546"/>
      <c r="AKU75" s="546"/>
      <c r="AKV75" s="546"/>
      <c r="AKW75" s="546"/>
      <c r="AKX75" s="546"/>
      <c r="AKY75" s="546"/>
      <c r="AKZ75" s="546"/>
      <c r="ALA75" s="546"/>
      <c r="ALB75" s="546"/>
      <c r="ALC75" s="546"/>
      <c r="ALD75" s="546"/>
      <c r="ALE75" s="546"/>
      <c r="ALF75" s="546"/>
      <c r="ALG75" s="546"/>
      <c r="ALH75" s="546"/>
      <c r="ALI75" s="546"/>
      <c r="ALJ75" s="546"/>
      <c r="ALK75" s="546"/>
      <c r="ALL75" s="546"/>
      <c r="ALM75" s="546"/>
      <c r="ALN75" s="546"/>
      <c r="ALO75" s="546"/>
      <c r="ALP75" s="546"/>
      <c r="ALQ75" s="546"/>
      <c r="ALR75" s="546"/>
      <c r="ALS75" s="546"/>
      <c r="ALT75" s="546"/>
      <c r="ALU75" s="546"/>
      <c r="ALV75" s="546"/>
      <c r="ALW75" s="546"/>
      <c r="ALX75" s="546"/>
      <c r="ALY75" s="546"/>
      <c r="ALZ75" s="546"/>
      <c r="AMA75" s="546"/>
      <c r="AMB75" s="546"/>
    </row>
    <row r="76" spans="1:1016" ht="67.5" customHeight="1">
      <c r="A76" s="525" t="s">
        <v>171</v>
      </c>
      <c r="B76" s="370" t="s">
        <v>172</v>
      </c>
      <c r="C76" s="495" t="s">
        <v>27</v>
      </c>
      <c r="D76" s="507" t="s">
        <v>173</v>
      </c>
      <c r="E76" s="495" t="s">
        <v>86</v>
      </c>
      <c r="F76" s="523">
        <v>16</v>
      </c>
      <c r="G76" s="497">
        <f t="shared" si="1"/>
        <v>552.79999999999995</v>
      </c>
      <c r="H76" s="498">
        <f t="shared" si="2"/>
        <v>8844.7999999999993</v>
      </c>
      <c r="J76" s="544">
        <v>436.62</v>
      </c>
      <c r="L76" s="466">
        <f t="shared" si="0"/>
        <v>552.79999999999995</v>
      </c>
    </row>
    <row r="77" spans="1:1016" s="458" customFormat="1" ht="35.1" customHeight="1">
      <c r="A77" s="509">
        <v>10</v>
      </c>
      <c r="B77" s="516"/>
      <c r="C77" s="518"/>
      <c r="D77" s="512" t="s">
        <v>174</v>
      </c>
      <c r="E77" s="519"/>
      <c r="F77" s="520"/>
      <c r="G77" s="499"/>
      <c r="H77" s="521" t="str">
        <f t="shared" si="2"/>
        <v/>
      </c>
      <c r="I77" s="546"/>
      <c r="J77" s="549"/>
      <c r="K77" s="546"/>
      <c r="L77" s="546">
        <f t="shared" si="0"/>
        <v>0</v>
      </c>
      <c r="M77" s="546"/>
      <c r="N77" s="546"/>
      <c r="O77" s="546"/>
      <c r="P77" s="546"/>
      <c r="Q77" s="546"/>
      <c r="R77" s="546"/>
      <c r="S77" s="546"/>
      <c r="T77" s="546"/>
      <c r="U77" s="546"/>
      <c r="V77" s="546"/>
      <c r="W77" s="546"/>
      <c r="X77" s="546"/>
      <c r="Y77" s="546"/>
      <c r="Z77" s="546"/>
      <c r="AA77" s="546"/>
      <c r="AB77" s="546"/>
      <c r="AC77" s="546"/>
      <c r="AD77" s="546"/>
      <c r="AE77" s="546"/>
      <c r="AF77" s="546"/>
      <c r="AG77" s="546"/>
      <c r="AH77" s="546"/>
      <c r="AI77" s="546"/>
      <c r="AJ77" s="546"/>
      <c r="AK77" s="546"/>
      <c r="AL77" s="546"/>
      <c r="AM77" s="546"/>
      <c r="AN77" s="546"/>
      <c r="AO77" s="546"/>
      <c r="AP77" s="546"/>
      <c r="AQ77" s="546"/>
      <c r="AR77" s="546"/>
      <c r="AS77" s="546"/>
      <c r="AT77" s="546"/>
      <c r="AU77" s="546"/>
      <c r="AV77" s="546"/>
      <c r="AW77" s="546"/>
      <c r="AX77" s="546"/>
      <c r="AY77" s="546"/>
      <c r="AZ77" s="546"/>
      <c r="BA77" s="546"/>
      <c r="BB77" s="546"/>
      <c r="BC77" s="546"/>
      <c r="BD77" s="546"/>
      <c r="BE77" s="546"/>
      <c r="BF77" s="546"/>
      <c r="BG77" s="546"/>
      <c r="BH77" s="546"/>
      <c r="BI77" s="546"/>
      <c r="BJ77" s="546"/>
      <c r="BK77" s="546"/>
      <c r="BL77" s="546"/>
      <c r="BM77" s="546"/>
      <c r="BN77" s="546"/>
      <c r="BO77" s="546"/>
      <c r="BP77" s="546"/>
      <c r="BQ77" s="546"/>
      <c r="BR77" s="546"/>
      <c r="BS77" s="546"/>
      <c r="BT77" s="546"/>
      <c r="BU77" s="546"/>
      <c r="BV77" s="546"/>
      <c r="BW77" s="546"/>
      <c r="BX77" s="546"/>
      <c r="BY77" s="546"/>
      <c r="BZ77" s="546"/>
      <c r="CA77" s="546"/>
      <c r="CB77" s="546"/>
      <c r="CC77" s="546"/>
      <c r="CD77" s="546"/>
      <c r="CE77" s="546"/>
      <c r="CF77" s="546"/>
      <c r="CG77" s="546"/>
      <c r="CH77" s="546"/>
      <c r="CI77" s="546"/>
      <c r="CJ77" s="546"/>
      <c r="CK77" s="546"/>
      <c r="CL77" s="546"/>
      <c r="CM77" s="546"/>
      <c r="CN77" s="546"/>
      <c r="CO77" s="546"/>
      <c r="CP77" s="546"/>
      <c r="CQ77" s="546"/>
      <c r="CR77" s="546"/>
      <c r="CS77" s="546"/>
      <c r="CT77" s="546"/>
      <c r="CU77" s="546"/>
      <c r="CV77" s="546"/>
      <c r="CW77" s="546"/>
      <c r="CX77" s="546"/>
      <c r="CY77" s="546"/>
      <c r="CZ77" s="546"/>
      <c r="DA77" s="546"/>
      <c r="DB77" s="546"/>
      <c r="DC77" s="546"/>
      <c r="DD77" s="546"/>
      <c r="DE77" s="546"/>
      <c r="DF77" s="546"/>
      <c r="DG77" s="546"/>
      <c r="DH77" s="546"/>
      <c r="DI77" s="546"/>
      <c r="DJ77" s="546"/>
      <c r="DK77" s="546"/>
      <c r="DL77" s="546"/>
      <c r="DM77" s="546"/>
      <c r="DN77" s="546"/>
      <c r="DO77" s="546"/>
      <c r="DP77" s="546"/>
      <c r="DQ77" s="546"/>
      <c r="DR77" s="546"/>
      <c r="DS77" s="546"/>
      <c r="DT77" s="546"/>
      <c r="DU77" s="546"/>
      <c r="DV77" s="546"/>
      <c r="DW77" s="546"/>
      <c r="DX77" s="546"/>
      <c r="DY77" s="546"/>
      <c r="DZ77" s="546"/>
      <c r="EA77" s="546"/>
      <c r="EB77" s="546"/>
      <c r="EC77" s="546"/>
      <c r="ED77" s="546"/>
      <c r="EE77" s="546"/>
      <c r="EF77" s="546"/>
      <c r="EG77" s="546"/>
      <c r="EH77" s="546"/>
      <c r="EI77" s="546"/>
      <c r="EJ77" s="546"/>
      <c r="EK77" s="546"/>
      <c r="EL77" s="546"/>
      <c r="EM77" s="546"/>
      <c r="EN77" s="546"/>
      <c r="EO77" s="546"/>
      <c r="EP77" s="546"/>
      <c r="EQ77" s="546"/>
      <c r="ER77" s="546"/>
      <c r="ES77" s="546"/>
      <c r="ET77" s="546"/>
      <c r="EU77" s="546"/>
      <c r="EV77" s="546"/>
      <c r="EW77" s="546"/>
      <c r="EX77" s="546"/>
      <c r="EY77" s="546"/>
      <c r="EZ77" s="546"/>
      <c r="FA77" s="546"/>
      <c r="FB77" s="546"/>
      <c r="FC77" s="546"/>
      <c r="FD77" s="546"/>
      <c r="FE77" s="546"/>
      <c r="FF77" s="546"/>
      <c r="FG77" s="546"/>
      <c r="FH77" s="546"/>
      <c r="FI77" s="546"/>
      <c r="FJ77" s="546"/>
      <c r="FK77" s="546"/>
      <c r="FL77" s="546"/>
      <c r="FM77" s="546"/>
      <c r="FN77" s="546"/>
      <c r="FO77" s="546"/>
      <c r="FP77" s="546"/>
      <c r="FQ77" s="546"/>
      <c r="FR77" s="546"/>
      <c r="FS77" s="546"/>
      <c r="FT77" s="546"/>
      <c r="FU77" s="546"/>
      <c r="FV77" s="546"/>
      <c r="FW77" s="546"/>
      <c r="FX77" s="546"/>
      <c r="FY77" s="546"/>
      <c r="FZ77" s="546"/>
      <c r="GA77" s="546"/>
      <c r="GB77" s="546"/>
      <c r="GC77" s="546"/>
      <c r="GD77" s="546"/>
      <c r="GE77" s="546"/>
      <c r="GF77" s="546"/>
      <c r="GG77" s="546"/>
      <c r="GH77" s="546"/>
      <c r="GI77" s="546"/>
      <c r="GJ77" s="546"/>
      <c r="GK77" s="546"/>
      <c r="GL77" s="546"/>
      <c r="GM77" s="546"/>
      <c r="GN77" s="546"/>
      <c r="GO77" s="546"/>
      <c r="GP77" s="546"/>
      <c r="GQ77" s="546"/>
      <c r="GR77" s="546"/>
      <c r="GS77" s="546"/>
      <c r="GT77" s="546"/>
      <c r="GU77" s="546"/>
      <c r="GV77" s="546"/>
      <c r="GW77" s="546"/>
      <c r="GX77" s="546"/>
      <c r="GY77" s="546"/>
      <c r="GZ77" s="546"/>
      <c r="HA77" s="546"/>
      <c r="HB77" s="546"/>
      <c r="HC77" s="546"/>
      <c r="HD77" s="546"/>
      <c r="HE77" s="546"/>
      <c r="HF77" s="546"/>
      <c r="HG77" s="546"/>
      <c r="HH77" s="546"/>
      <c r="HI77" s="546"/>
      <c r="HJ77" s="546"/>
      <c r="HK77" s="546"/>
      <c r="HL77" s="546"/>
      <c r="HM77" s="546"/>
      <c r="HN77" s="546"/>
      <c r="HO77" s="546"/>
      <c r="HP77" s="546"/>
      <c r="HQ77" s="546"/>
      <c r="HR77" s="546"/>
      <c r="HS77" s="546"/>
      <c r="HT77" s="546"/>
      <c r="HU77" s="546"/>
      <c r="HV77" s="546"/>
      <c r="HW77" s="546"/>
      <c r="HX77" s="546"/>
      <c r="HY77" s="546"/>
      <c r="HZ77" s="546"/>
      <c r="IA77" s="546"/>
      <c r="IB77" s="546"/>
      <c r="IC77" s="546"/>
      <c r="ID77" s="546"/>
      <c r="IE77" s="546"/>
      <c r="IF77" s="546"/>
      <c r="IG77" s="546"/>
      <c r="IH77" s="546"/>
      <c r="II77" s="546"/>
      <c r="IJ77" s="546"/>
      <c r="IK77" s="546"/>
      <c r="IL77" s="546"/>
      <c r="IM77" s="546"/>
      <c r="IN77" s="546"/>
      <c r="IO77" s="546"/>
      <c r="IP77" s="546"/>
      <c r="IQ77" s="546"/>
      <c r="IR77" s="546"/>
      <c r="IS77" s="546"/>
      <c r="IT77" s="546"/>
      <c r="IU77" s="546"/>
      <c r="IV77" s="546"/>
      <c r="IW77" s="546"/>
      <c r="IX77" s="546"/>
      <c r="IY77" s="546"/>
      <c r="IZ77" s="546"/>
      <c r="JA77" s="546"/>
      <c r="JB77" s="546"/>
      <c r="JC77" s="546"/>
      <c r="JD77" s="546"/>
      <c r="JE77" s="546"/>
      <c r="JF77" s="546"/>
      <c r="JG77" s="546"/>
      <c r="JH77" s="546"/>
      <c r="JI77" s="546"/>
      <c r="JJ77" s="546"/>
      <c r="JK77" s="546"/>
      <c r="JL77" s="546"/>
      <c r="JM77" s="546"/>
      <c r="JN77" s="546"/>
      <c r="JO77" s="546"/>
      <c r="JP77" s="546"/>
      <c r="JQ77" s="546"/>
      <c r="JR77" s="546"/>
      <c r="JS77" s="546"/>
      <c r="JT77" s="546"/>
      <c r="JU77" s="546"/>
      <c r="JV77" s="546"/>
      <c r="JW77" s="546"/>
      <c r="JX77" s="546"/>
      <c r="JY77" s="546"/>
      <c r="JZ77" s="546"/>
      <c r="KA77" s="546"/>
      <c r="KB77" s="546"/>
      <c r="KC77" s="546"/>
      <c r="KD77" s="546"/>
      <c r="KE77" s="546"/>
      <c r="KF77" s="546"/>
      <c r="KG77" s="546"/>
      <c r="KH77" s="546"/>
      <c r="KI77" s="546"/>
      <c r="KJ77" s="546"/>
      <c r="KK77" s="546"/>
      <c r="KL77" s="546"/>
      <c r="KM77" s="546"/>
      <c r="KN77" s="546"/>
      <c r="KO77" s="546"/>
      <c r="KP77" s="546"/>
      <c r="KQ77" s="546"/>
      <c r="KR77" s="546"/>
      <c r="KS77" s="546"/>
      <c r="KT77" s="546"/>
      <c r="KU77" s="546"/>
      <c r="KV77" s="546"/>
      <c r="KW77" s="546"/>
      <c r="KX77" s="546"/>
      <c r="KY77" s="546"/>
      <c r="KZ77" s="546"/>
      <c r="LA77" s="546"/>
      <c r="LB77" s="546"/>
      <c r="LC77" s="546"/>
      <c r="LD77" s="546"/>
      <c r="LE77" s="546"/>
      <c r="LF77" s="546"/>
      <c r="LG77" s="546"/>
      <c r="LH77" s="546"/>
      <c r="LI77" s="546"/>
      <c r="LJ77" s="546"/>
      <c r="LK77" s="546"/>
      <c r="LL77" s="546"/>
      <c r="LM77" s="546"/>
      <c r="LN77" s="546"/>
      <c r="LO77" s="546"/>
      <c r="LP77" s="546"/>
      <c r="LQ77" s="546"/>
      <c r="LR77" s="546"/>
      <c r="LS77" s="546"/>
      <c r="LT77" s="546"/>
      <c r="LU77" s="546"/>
      <c r="LV77" s="546"/>
      <c r="LW77" s="546"/>
      <c r="LX77" s="546"/>
      <c r="LY77" s="546"/>
      <c r="LZ77" s="546"/>
      <c r="MA77" s="546"/>
      <c r="MB77" s="546"/>
      <c r="MC77" s="546"/>
      <c r="MD77" s="546"/>
      <c r="ME77" s="546"/>
      <c r="MF77" s="546"/>
      <c r="MG77" s="546"/>
      <c r="MH77" s="546"/>
      <c r="MI77" s="546"/>
      <c r="MJ77" s="546"/>
      <c r="MK77" s="546"/>
      <c r="ML77" s="546"/>
      <c r="MM77" s="546"/>
      <c r="MN77" s="546"/>
      <c r="MO77" s="546"/>
      <c r="MP77" s="546"/>
      <c r="MQ77" s="546"/>
      <c r="MR77" s="546"/>
      <c r="MS77" s="546"/>
      <c r="MT77" s="546"/>
      <c r="MU77" s="546"/>
      <c r="MV77" s="546"/>
      <c r="MW77" s="546"/>
      <c r="MX77" s="546"/>
      <c r="MY77" s="546"/>
      <c r="MZ77" s="546"/>
      <c r="NA77" s="546"/>
      <c r="NB77" s="546"/>
      <c r="NC77" s="546"/>
      <c r="ND77" s="546"/>
      <c r="NE77" s="546"/>
      <c r="NF77" s="546"/>
      <c r="NG77" s="546"/>
      <c r="NH77" s="546"/>
      <c r="NI77" s="546"/>
      <c r="NJ77" s="546"/>
      <c r="NK77" s="546"/>
      <c r="NL77" s="546"/>
      <c r="NM77" s="546"/>
      <c r="NN77" s="546"/>
      <c r="NO77" s="546"/>
      <c r="NP77" s="546"/>
      <c r="NQ77" s="546"/>
      <c r="NR77" s="546"/>
      <c r="NS77" s="546"/>
      <c r="NT77" s="546"/>
      <c r="NU77" s="546"/>
      <c r="NV77" s="546"/>
      <c r="NW77" s="546"/>
      <c r="NX77" s="546"/>
      <c r="NY77" s="546"/>
      <c r="NZ77" s="546"/>
      <c r="OA77" s="546"/>
      <c r="OB77" s="546"/>
      <c r="OC77" s="546"/>
      <c r="OD77" s="546"/>
      <c r="OE77" s="546"/>
      <c r="OF77" s="546"/>
      <c r="OG77" s="546"/>
      <c r="OH77" s="546"/>
      <c r="OI77" s="546"/>
      <c r="OJ77" s="546"/>
      <c r="OK77" s="546"/>
      <c r="OL77" s="546"/>
      <c r="OM77" s="546"/>
      <c r="ON77" s="546"/>
      <c r="OO77" s="546"/>
      <c r="OP77" s="546"/>
      <c r="OQ77" s="546"/>
      <c r="OR77" s="546"/>
      <c r="OS77" s="546"/>
      <c r="OT77" s="546"/>
      <c r="OU77" s="546"/>
      <c r="OV77" s="546"/>
      <c r="OW77" s="546"/>
      <c r="OX77" s="546"/>
      <c r="OY77" s="546"/>
      <c r="OZ77" s="546"/>
      <c r="PA77" s="546"/>
      <c r="PB77" s="546"/>
      <c r="PC77" s="546"/>
      <c r="PD77" s="546"/>
      <c r="PE77" s="546"/>
      <c r="PF77" s="546"/>
      <c r="PG77" s="546"/>
      <c r="PH77" s="546"/>
      <c r="PI77" s="546"/>
      <c r="PJ77" s="546"/>
      <c r="PK77" s="546"/>
      <c r="PL77" s="546"/>
      <c r="PM77" s="546"/>
      <c r="PN77" s="546"/>
      <c r="PO77" s="546"/>
      <c r="PP77" s="546"/>
      <c r="PQ77" s="546"/>
      <c r="PR77" s="546"/>
      <c r="PS77" s="546"/>
      <c r="PT77" s="546"/>
      <c r="PU77" s="546"/>
      <c r="PV77" s="546"/>
      <c r="PW77" s="546"/>
      <c r="PX77" s="546"/>
      <c r="PY77" s="546"/>
      <c r="PZ77" s="546"/>
      <c r="QA77" s="546"/>
      <c r="QB77" s="546"/>
      <c r="QC77" s="546"/>
      <c r="QD77" s="546"/>
      <c r="QE77" s="546"/>
      <c r="QF77" s="546"/>
      <c r="QG77" s="546"/>
      <c r="QH77" s="546"/>
      <c r="QI77" s="546"/>
      <c r="QJ77" s="546"/>
      <c r="QK77" s="546"/>
      <c r="QL77" s="546"/>
      <c r="QM77" s="546"/>
      <c r="QN77" s="546"/>
      <c r="QO77" s="546"/>
      <c r="QP77" s="546"/>
      <c r="QQ77" s="546"/>
      <c r="QR77" s="546"/>
      <c r="QS77" s="546"/>
      <c r="QT77" s="546"/>
      <c r="QU77" s="546"/>
      <c r="QV77" s="546"/>
      <c r="QW77" s="546"/>
      <c r="QX77" s="546"/>
      <c r="QY77" s="546"/>
      <c r="QZ77" s="546"/>
      <c r="RA77" s="546"/>
      <c r="RB77" s="546"/>
      <c r="RC77" s="546"/>
      <c r="RD77" s="546"/>
      <c r="RE77" s="546"/>
      <c r="RF77" s="546"/>
      <c r="RG77" s="546"/>
      <c r="RH77" s="546"/>
      <c r="RI77" s="546"/>
      <c r="RJ77" s="546"/>
      <c r="RK77" s="546"/>
      <c r="RL77" s="546"/>
      <c r="RM77" s="546"/>
      <c r="RN77" s="546"/>
      <c r="RO77" s="546"/>
      <c r="RP77" s="546"/>
      <c r="RQ77" s="546"/>
      <c r="RR77" s="546"/>
      <c r="RS77" s="546"/>
      <c r="RT77" s="546"/>
      <c r="RU77" s="546"/>
      <c r="RV77" s="546"/>
      <c r="RW77" s="546"/>
      <c r="RX77" s="546"/>
      <c r="RY77" s="546"/>
      <c r="RZ77" s="546"/>
      <c r="SA77" s="546"/>
      <c r="SB77" s="546"/>
      <c r="SC77" s="546"/>
      <c r="SD77" s="546"/>
      <c r="SE77" s="546"/>
      <c r="SF77" s="546"/>
      <c r="SG77" s="546"/>
      <c r="SH77" s="546"/>
      <c r="SI77" s="546"/>
      <c r="SJ77" s="546"/>
      <c r="SK77" s="546"/>
      <c r="SL77" s="546"/>
      <c r="SM77" s="546"/>
      <c r="SN77" s="546"/>
      <c r="SO77" s="546"/>
      <c r="SP77" s="546"/>
      <c r="SQ77" s="546"/>
      <c r="SR77" s="546"/>
      <c r="SS77" s="546"/>
      <c r="ST77" s="546"/>
      <c r="SU77" s="546"/>
      <c r="SV77" s="546"/>
      <c r="SW77" s="546"/>
      <c r="SX77" s="546"/>
      <c r="SY77" s="546"/>
      <c r="SZ77" s="546"/>
      <c r="TA77" s="546"/>
      <c r="TB77" s="546"/>
      <c r="TC77" s="546"/>
      <c r="TD77" s="546"/>
      <c r="TE77" s="546"/>
      <c r="TF77" s="546"/>
      <c r="TG77" s="546"/>
      <c r="TH77" s="546"/>
      <c r="TI77" s="546"/>
      <c r="TJ77" s="546"/>
      <c r="TK77" s="546"/>
      <c r="TL77" s="546"/>
      <c r="TM77" s="546"/>
      <c r="TN77" s="546"/>
      <c r="TO77" s="546"/>
      <c r="TP77" s="546"/>
      <c r="TQ77" s="546"/>
      <c r="TR77" s="546"/>
      <c r="TS77" s="546"/>
      <c r="TT77" s="546"/>
      <c r="TU77" s="546"/>
      <c r="TV77" s="546"/>
      <c r="TW77" s="546"/>
      <c r="TX77" s="546"/>
      <c r="TY77" s="546"/>
      <c r="TZ77" s="546"/>
      <c r="UA77" s="546"/>
      <c r="UB77" s="546"/>
      <c r="UC77" s="546"/>
      <c r="UD77" s="546"/>
      <c r="UE77" s="546"/>
      <c r="UF77" s="546"/>
      <c r="UG77" s="546"/>
      <c r="UH77" s="546"/>
      <c r="UI77" s="546"/>
      <c r="UJ77" s="546"/>
      <c r="UK77" s="546"/>
      <c r="UL77" s="546"/>
      <c r="UM77" s="546"/>
      <c r="UN77" s="546"/>
      <c r="UO77" s="546"/>
      <c r="UP77" s="546"/>
      <c r="UQ77" s="546"/>
      <c r="UR77" s="546"/>
      <c r="US77" s="546"/>
      <c r="UT77" s="546"/>
      <c r="UU77" s="546"/>
      <c r="UV77" s="546"/>
      <c r="UW77" s="546"/>
      <c r="UX77" s="546"/>
      <c r="UY77" s="546"/>
      <c r="UZ77" s="546"/>
      <c r="VA77" s="546"/>
      <c r="VB77" s="546"/>
      <c r="VC77" s="546"/>
      <c r="VD77" s="546"/>
      <c r="VE77" s="546"/>
      <c r="VF77" s="546"/>
      <c r="VG77" s="546"/>
      <c r="VH77" s="546"/>
      <c r="VI77" s="546"/>
      <c r="VJ77" s="546"/>
      <c r="VK77" s="546"/>
      <c r="VL77" s="546"/>
      <c r="VM77" s="546"/>
      <c r="VN77" s="546"/>
      <c r="VO77" s="546"/>
      <c r="VP77" s="546"/>
      <c r="VQ77" s="546"/>
      <c r="VR77" s="546"/>
      <c r="VS77" s="546"/>
      <c r="VT77" s="546"/>
      <c r="VU77" s="546"/>
      <c r="VV77" s="546"/>
      <c r="VW77" s="546"/>
      <c r="VX77" s="546"/>
      <c r="VY77" s="546"/>
      <c r="VZ77" s="546"/>
      <c r="WA77" s="546"/>
      <c r="WB77" s="546"/>
      <c r="WC77" s="546"/>
      <c r="WD77" s="546"/>
      <c r="WE77" s="546"/>
      <c r="WF77" s="546"/>
      <c r="WG77" s="546"/>
      <c r="WH77" s="546"/>
      <c r="WI77" s="546"/>
      <c r="WJ77" s="546"/>
      <c r="WK77" s="546"/>
      <c r="WL77" s="546"/>
      <c r="WM77" s="546"/>
      <c r="WN77" s="546"/>
      <c r="WO77" s="546"/>
      <c r="WP77" s="546"/>
      <c r="WQ77" s="546"/>
      <c r="WR77" s="546"/>
      <c r="WS77" s="546"/>
      <c r="WT77" s="546"/>
      <c r="WU77" s="546"/>
      <c r="WV77" s="546"/>
      <c r="WW77" s="546"/>
      <c r="WX77" s="546"/>
      <c r="WY77" s="546"/>
      <c r="WZ77" s="546"/>
      <c r="XA77" s="546"/>
      <c r="XB77" s="546"/>
      <c r="XC77" s="546"/>
      <c r="XD77" s="546"/>
      <c r="XE77" s="546"/>
      <c r="XF77" s="546"/>
      <c r="XG77" s="546"/>
      <c r="XH77" s="546"/>
      <c r="XI77" s="546"/>
      <c r="XJ77" s="546"/>
      <c r="XK77" s="546"/>
      <c r="XL77" s="546"/>
      <c r="XM77" s="546"/>
      <c r="XN77" s="546"/>
      <c r="XO77" s="546"/>
      <c r="XP77" s="546"/>
      <c r="XQ77" s="546"/>
      <c r="XR77" s="546"/>
      <c r="XS77" s="546"/>
      <c r="XT77" s="546"/>
      <c r="XU77" s="546"/>
      <c r="XV77" s="546"/>
      <c r="XW77" s="546"/>
      <c r="XX77" s="546"/>
      <c r="XY77" s="546"/>
      <c r="XZ77" s="546"/>
      <c r="YA77" s="546"/>
      <c r="YB77" s="546"/>
      <c r="YC77" s="546"/>
      <c r="YD77" s="546"/>
      <c r="YE77" s="546"/>
      <c r="YF77" s="546"/>
      <c r="YG77" s="546"/>
      <c r="YH77" s="546"/>
      <c r="YI77" s="546"/>
      <c r="YJ77" s="546"/>
      <c r="YK77" s="546"/>
      <c r="YL77" s="546"/>
      <c r="YM77" s="546"/>
      <c r="YN77" s="546"/>
      <c r="YO77" s="546"/>
      <c r="YP77" s="546"/>
      <c r="YQ77" s="546"/>
      <c r="YR77" s="546"/>
      <c r="YS77" s="546"/>
      <c r="YT77" s="546"/>
      <c r="YU77" s="546"/>
      <c r="YV77" s="546"/>
      <c r="YW77" s="546"/>
      <c r="YX77" s="546"/>
      <c r="YY77" s="546"/>
      <c r="YZ77" s="546"/>
      <c r="ZA77" s="546"/>
      <c r="ZB77" s="546"/>
      <c r="ZC77" s="546"/>
      <c r="ZD77" s="546"/>
      <c r="ZE77" s="546"/>
      <c r="ZF77" s="546"/>
      <c r="ZG77" s="546"/>
      <c r="ZH77" s="546"/>
      <c r="ZI77" s="546"/>
      <c r="ZJ77" s="546"/>
      <c r="ZK77" s="546"/>
      <c r="ZL77" s="546"/>
      <c r="ZM77" s="546"/>
      <c r="ZN77" s="546"/>
      <c r="ZO77" s="546"/>
      <c r="ZP77" s="546"/>
      <c r="ZQ77" s="546"/>
      <c r="ZR77" s="546"/>
      <c r="ZS77" s="546"/>
      <c r="ZT77" s="546"/>
      <c r="ZU77" s="546"/>
      <c r="ZV77" s="546"/>
      <c r="ZW77" s="546"/>
      <c r="ZX77" s="546"/>
      <c r="ZY77" s="546"/>
      <c r="ZZ77" s="546"/>
      <c r="AAA77" s="546"/>
      <c r="AAB77" s="546"/>
      <c r="AAC77" s="546"/>
      <c r="AAD77" s="546"/>
      <c r="AAE77" s="546"/>
      <c r="AAF77" s="546"/>
      <c r="AAG77" s="546"/>
      <c r="AAH77" s="546"/>
      <c r="AAI77" s="546"/>
      <c r="AAJ77" s="546"/>
      <c r="AAK77" s="546"/>
      <c r="AAL77" s="546"/>
      <c r="AAM77" s="546"/>
      <c r="AAN77" s="546"/>
      <c r="AAO77" s="546"/>
      <c r="AAP77" s="546"/>
      <c r="AAQ77" s="546"/>
      <c r="AAR77" s="546"/>
      <c r="AAS77" s="546"/>
      <c r="AAT77" s="546"/>
      <c r="AAU77" s="546"/>
      <c r="AAV77" s="546"/>
      <c r="AAW77" s="546"/>
      <c r="AAX77" s="546"/>
      <c r="AAY77" s="546"/>
      <c r="AAZ77" s="546"/>
      <c r="ABA77" s="546"/>
      <c r="ABB77" s="546"/>
      <c r="ABC77" s="546"/>
      <c r="ABD77" s="546"/>
      <c r="ABE77" s="546"/>
      <c r="ABF77" s="546"/>
      <c r="ABG77" s="546"/>
      <c r="ABH77" s="546"/>
      <c r="ABI77" s="546"/>
      <c r="ABJ77" s="546"/>
      <c r="ABK77" s="546"/>
      <c r="ABL77" s="546"/>
      <c r="ABM77" s="546"/>
      <c r="ABN77" s="546"/>
      <c r="ABO77" s="546"/>
      <c r="ABP77" s="546"/>
      <c r="ABQ77" s="546"/>
      <c r="ABR77" s="546"/>
      <c r="ABS77" s="546"/>
      <c r="ABT77" s="546"/>
      <c r="ABU77" s="546"/>
      <c r="ABV77" s="546"/>
      <c r="ABW77" s="546"/>
      <c r="ABX77" s="546"/>
      <c r="ABY77" s="546"/>
      <c r="ABZ77" s="546"/>
      <c r="ACA77" s="546"/>
      <c r="ACB77" s="546"/>
      <c r="ACC77" s="546"/>
      <c r="ACD77" s="546"/>
      <c r="ACE77" s="546"/>
      <c r="ACF77" s="546"/>
      <c r="ACG77" s="546"/>
      <c r="ACH77" s="546"/>
      <c r="ACI77" s="546"/>
      <c r="ACJ77" s="546"/>
      <c r="ACK77" s="546"/>
      <c r="ACL77" s="546"/>
      <c r="ACM77" s="546"/>
      <c r="ACN77" s="546"/>
      <c r="ACO77" s="546"/>
      <c r="ACP77" s="546"/>
      <c r="ACQ77" s="546"/>
      <c r="ACR77" s="546"/>
      <c r="ACS77" s="546"/>
      <c r="ACT77" s="546"/>
      <c r="ACU77" s="546"/>
      <c r="ACV77" s="546"/>
      <c r="ACW77" s="546"/>
      <c r="ACX77" s="546"/>
      <c r="ACY77" s="546"/>
      <c r="ACZ77" s="546"/>
      <c r="ADA77" s="546"/>
      <c r="ADB77" s="546"/>
      <c r="ADC77" s="546"/>
      <c r="ADD77" s="546"/>
      <c r="ADE77" s="546"/>
      <c r="ADF77" s="546"/>
      <c r="ADG77" s="546"/>
      <c r="ADH77" s="546"/>
      <c r="ADI77" s="546"/>
      <c r="ADJ77" s="546"/>
      <c r="ADK77" s="546"/>
      <c r="ADL77" s="546"/>
      <c r="ADM77" s="546"/>
      <c r="ADN77" s="546"/>
      <c r="ADO77" s="546"/>
      <c r="ADP77" s="546"/>
      <c r="ADQ77" s="546"/>
      <c r="ADR77" s="546"/>
      <c r="ADS77" s="546"/>
      <c r="ADT77" s="546"/>
      <c r="ADU77" s="546"/>
      <c r="ADV77" s="546"/>
      <c r="ADW77" s="546"/>
      <c r="ADX77" s="546"/>
      <c r="ADY77" s="546"/>
      <c r="ADZ77" s="546"/>
      <c r="AEA77" s="546"/>
      <c r="AEB77" s="546"/>
      <c r="AEC77" s="546"/>
      <c r="AED77" s="546"/>
      <c r="AEE77" s="546"/>
      <c r="AEF77" s="546"/>
      <c r="AEG77" s="546"/>
      <c r="AEH77" s="546"/>
      <c r="AEI77" s="546"/>
      <c r="AEJ77" s="546"/>
      <c r="AEK77" s="546"/>
      <c r="AEL77" s="546"/>
      <c r="AEM77" s="546"/>
      <c r="AEN77" s="546"/>
      <c r="AEO77" s="546"/>
      <c r="AEP77" s="546"/>
      <c r="AEQ77" s="546"/>
      <c r="AER77" s="546"/>
      <c r="AES77" s="546"/>
      <c r="AET77" s="546"/>
      <c r="AEU77" s="546"/>
      <c r="AEV77" s="546"/>
      <c r="AEW77" s="546"/>
      <c r="AEX77" s="546"/>
      <c r="AEY77" s="546"/>
      <c r="AEZ77" s="546"/>
      <c r="AFA77" s="546"/>
      <c r="AFB77" s="546"/>
      <c r="AFC77" s="546"/>
      <c r="AFD77" s="546"/>
      <c r="AFE77" s="546"/>
      <c r="AFF77" s="546"/>
      <c r="AFG77" s="546"/>
      <c r="AFH77" s="546"/>
      <c r="AFI77" s="546"/>
      <c r="AFJ77" s="546"/>
      <c r="AFK77" s="546"/>
      <c r="AFL77" s="546"/>
      <c r="AFM77" s="546"/>
      <c r="AFN77" s="546"/>
      <c r="AFO77" s="546"/>
      <c r="AFP77" s="546"/>
      <c r="AFQ77" s="546"/>
      <c r="AFR77" s="546"/>
      <c r="AFS77" s="546"/>
      <c r="AFT77" s="546"/>
      <c r="AFU77" s="546"/>
      <c r="AFV77" s="546"/>
      <c r="AFW77" s="546"/>
      <c r="AFX77" s="546"/>
      <c r="AFY77" s="546"/>
      <c r="AFZ77" s="546"/>
      <c r="AGA77" s="546"/>
      <c r="AGB77" s="546"/>
      <c r="AGC77" s="546"/>
      <c r="AGD77" s="546"/>
      <c r="AGE77" s="546"/>
      <c r="AGF77" s="546"/>
      <c r="AGG77" s="546"/>
      <c r="AGH77" s="546"/>
      <c r="AGI77" s="546"/>
      <c r="AGJ77" s="546"/>
      <c r="AGK77" s="546"/>
      <c r="AGL77" s="546"/>
      <c r="AGM77" s="546"/>
      <c r="AGN77" s="546"/>
      <c r="AGO77" s="546"/>
      <c r="AGP77" s="546"/>
      <c r="AGQ77" s="546"/>
      <c r="AGR77" s="546"/>
      <c r="AGS77" s="546"/>
      <c r="AGT77" s="546"/>
      <c r="AGU77" s="546"/>
      <c r="AGV77" s="546"/>
      <c r="AGW77" s="546"/>
      <c r="AGX77" s="546"/>
      <c r="AGY77" s="546"/>
      <c r="AGZ77" s="546"/>
      <c r="AHA77" s="546"/>
      <c r="AHB77" s="546"/>
      <c r="AHC77" s="546"/>
      <c r="AHD77" s="546"/>
      <c r="AHE77" s="546"/>
      <c r="AHF77" s="546"/>
      <c r="AHG77" s="546"/>
      <c r="AHH77" s="546"/>
      <c r="AHI77" s="546"/>
      <c r="AHJ77" s="546"/>
      <c r="AHK77" s="546"/>
      <c r="AHL77" s="546"/>
      <c r="AHM77" s="546"/>
      <c r="AHN77" s="546"/>
      <c r="AHO77" s="546"/>
      <c r="AHP77" s="546"/>
      <c r="AHQ77" s="546"/>
      <c r="AHR77" s="546"/>
      <c r="AHS77" s="546"/>
      <c r="AHT77" s="546"/>
      <c r="AHU77" s="546"/>
      <c r="AHV77" s="546"/>
      <c r="AHW77" s="546"/>
      <c r="AHX77" s="546"/>
      <c r="AHY77" s="546"/>
      <c r="AHZ77" s="546"/>
      <c r="AIA77" s="546"/>
      <c r="AIB77" s="546"/>
      <c r="AIC77" s="546"/>
      <c r="AID77" s="546"/>
      <c r="AIE77" s="546"/>
      <c r="AIF77" s="546"/>
      <c r="AIG77" s="546"/>
      <c r="AIH77" s="546"/>
      <c r="AII77" s="546"/>
      <c r="AIJ77" s="546"/>
      <c r="AIK77" s="546"/>
      <c r="AIL77" s="546"/>
      <c r="AIM77" s="546"/>
      <c r="AIN77" s="546"/>
      <c r="AIO77" s="546"/>
      <c r="AIP77" s="546"/>
      <c r="AIQ77" s="546"/>
      <c r="AIR77" s="546"/>
      <c r="AIS77" s="546"/>
      <c r="AIT77" s="546"/>
      <c r="AIU77" s="546"/>
      <c r="AIV77" s="546"/>
      <c r="AIW77" s="546"/>
      <c r="AIX77" s="546"/>
      <c r="AIY77" s="546"/>
      <c r="AIZ77" s="546"/>
      <c r="AJA77" s="546"/>
      <c r="AJB77" s="546"/>
      <c r="AJC77" s="546"/>
      <c r="AJD77" s="546"/>
      <c r="AJE77" s="546"/>
      <c r="AJF77" s="546"/>
      <c r="AJG77" s="546"/>
      <c r="AJH77" s="546"/>
      <c r="AJI77" s="546"/>
      <c r="AJJ77" s="546"/>
      <c r="AJK77" s="546"/>
      <c r="AJL77" s="546"/>
      <c r="AJM77" s="546"/>
      <c r="AJN77" s="546"/>
      <c r="AJO77" s="546"/>
      <c r="AJP77" s="546"/>
      <c r="AJQ77" s="546"/>
      <c r="AJR77" s="546"/>
      <c r="AJS77" s="546"/>
      <c r="AJT77" s="546"/>
      <c r="AJU77" s="546"/>
      <c r="AJV77" s="546"/>
      <c r="AJW77" s="546"/>
      <c r="AJX77" s="546"/>
      <c r="AJY77" s="546"/>
      <c r="AJZ77" s="546"/>
      <c r="AKA77" s="546"/>
      <c r="AKB77" s="546"/>
      <c r="AKC77" s="546"/>
      <c r="AKD77" s="546"/>
      <c r="AKE77" s="546"/>
      <c r="AKF77" s="546"/>
      <c r="AKG77" s="546"/>
      <c r="AKH77" s="546"/>
      <c r="AKI77" s="546"/>
      <c r="AKJ77" s="546"/>
      <c r="AKK77" s="546"/>
      <c r="AKL77" s="546"/>
      <c r="AKM77" s="546"/>
      <c r="AKN77" s="546"/>
      <c r="AKO77" s="546"/>
      <c r="AKP77" s="546"/>
      <c r="AKQ77" s="546"/>
      <c r="AKR77" s="546"/>
      <c r="AKS77" s="546"/>
      <c r="AKT77" s="546"/>
      <c r="AKU77" s="546"/>
      <c r="AKV77" s="546"/>
      <c r="AKW77" s="546"/>
      <c r="AKX77" s="546"/>
      <c r="AKY77" s="546"/>
      <c r="AKZ77" s="546"/>
      <c r="ALA77" s="546"/>
      <c r="ALB77" s="546"/>
      <c r="ALC77" s="546"/>
      <c r="ALD77" s="546"/>
      <c r="ALE77" s="546"/>
      <c r="ALF77" s="546"/>
      <c r="ALG77" s="546"/>
      <c r="ALH77" s="546"/>
      <c r="ALI77" s="546"/>
      <c r="ALJ77" s="546"/>
      <c r="ALK77" s="546"/>
      <c r="ALL77" s="546"/>
      <c r="ALM77" s="546"/>
      <c r="ALN77" s="546"/>
      <c r="ALO77" s="546"/>
      <c r="ALP77" s="546"/>
      <c r="ALQ77" s="546"/>
      <c r="ALR77" s="546"/>
      <c r="ALS77" s="546"/>
      <c r="ALT77" s="546"/>
      <c r="ALU77" s="546"/>
      <c r="ALV77" s="546"/>
      <c r="ALW77" s="546"/>
      <c r="ALX77" s="546"/>
      <c r="ALY77" s="546"/>
      <c r="ALZ77" s="546"/>
      <c r="AMA77" s="546"/>
      <c r="AMB77" s="546"/>
    </row>
    <row r="78" spans="1:1016" s="458" customFormat="1" ht="35.1" customHeight="1">
      <c r="A78" s="509" t="s">
        <v>175</v>
      </c>
      <c r="B78" s="516"/>
      <c r="C78" s="518"/>
      <c r="D78" s="512" t="s">
        <v>176</v>
      </c>
      <c r="E78" s="519"/>
      <c r="F78" s="520"/>
      <c r="G78" s="499"/>
      <c r="H78" s="521" t="str">
        <f t="shared" si="2"/>
        <v/>
      </c>
      <c r="I78" s="546"/>
      <c r="J78" s="549"/>
      <c r="K78" s="546"/>
      <c r="L78" s="546">
        <f t="shared" ref="L78:L140" si="9">ROUND((J78*(1+$H$5)),2)</f>
        <v>0</v>
      </c>
      <c r="M78" s="546"/>
      <c r="N78" s="546"/>
      <c r="O78" s="546"/>
      <c r="P78" s="546"/>
      <c r="Q78" s="546"/>
      <c r="R78" s="546"/>
      <c r="S78" s="546"/>
      <c r="T78" s="546"/>
      <c r="U78" s="546"/>
      <c r="V78" s="546"/>
      <c r="W78" s="546"/>
      <c r="X78" s="546"/>
      <c r="Y78" s="546"/>
      <c r="Z78" s="546"/>
      <c r="AA78" s="546"/>
      <c r="AB78" s="546"/>
      <c r="AC78" s="546"/>
      <c r="AD78" s="546"/>
      <c r="AE78" s="546"/>
      <c r="AF78" s="546"/>
      <c r="AG78" s="546"/>
      <c r="AH78" s="546"/>
      <c r="AI78" s="546"/>
      <c r="AJ78" s="546"/>
      <c r="AK78" s="546"/>
      <c r="AL78" s="546"/>
      <c r="AM78" s="546"/>
      <c r="AN78" s="546"/>
      <c r="AO78" s="546"/>
      <c r="AP78" s="546"/>
      <c r="AQ78" s="546"/>
      <c r="AR78" s="546"/>
      <c r="AS78" s="546"/>
      <c r="AT78" s="546"/>
      <c r="AU78" s="546"/>
      <c r="AV78" s="546"/>
      <c r="AW78" s="546"/>
      <c r="AX78" s="546"/>
      <c r="AY78" s="546"/>
      <c r="AZ78" s="546"/>
      <c r="BA78" s="546"/>
      <c r="BB78" s="546"/>
      <c r="BC78" s="546"/>
      <c r="BD78" s="546"/>
      <c r="BE78" s="546"/>
      <c r="BF78" s="546"/>
      <c r="BG78" s="546"/>
      <c r="BH78" s="546"/>
      <c r="BI78" s="546"/>
      <c r="BJ78" s="546"/>
      <c r="BK78" s="546"/>
      <c r="BL78" s="546"/>
      <c r="BM78" s="546"/>
      <c r="BN78" s="546"/>
      <c r="BO78" s="546"/>
      <c r="BP78" s="546"/>
      <c r="BQ78" s="546"/>
      <c r="BR78" s="546"/>
      <c r="BS78" s="546"/>
      <c r="BT78" s="546"/>
      <c r="BU78" s="546"/>
      <c r="BV78" s="546"/>
      <c r="BW78" s="546"/>
      <c r="BX78" s="546"/>
      <c r="BY78" s="546"/>
      <c r="BZ78" s="546"/>
      <c r="CA78" s="546"/>
      <c r="CB78" s="546"/>
      <c r="CC78" s="546"/>
      <c r="CD78" s="546"/>
      <c r="CE78" s="546"/>
      <c r="CF78" s="546"/>
      <c r="CG78" s="546"/>
      <c r="CH78" s="546"/>
      <c r="CI78" s="546"/>
      <c r="CJ78" s="546"/>
      <c r="CK78" s="546"/>
      <c r="CL78" s="546"/>
      <c r="CM78" s="546"/>
      <c r="CN78" s="546"/>
      <c r="CO78" s="546"/>
      <c r="CP78" s="546"/>
      <c r="CQ78" s="546"/>
      <c r="CR78" s="546"/>
      <c r="CS78" s="546"/>
      <c r="CT78" s="546"/>
      <c r="CU78" s="546"/>
      <c r="CV78" s="546"/>
      <c r="CW78" s="546"/>
      <c r="CX78" s="546"/>
      <c r="CY78" s="546"/>
      <c r="CZ78" s="546"/>
      <c r="DA78" s="546"/>
      <c r="DB78" s="546"/>
      <c r="DC78" s="546"/>
      <c r="DD78" s="546"/>
      <c r="DE78" s="546"/>
      <c r="DF78" s="546"/>
      <c r="DG78" s="546"/>
      <c r="DH78" s="546"/>
      <c r="DI78" s="546"/>
      <c r="DJ78" s="546"/>
      <c r="DK78" s="546"/>
      <c r="DL78" s="546"/>
      <c r="DM78" s="546"/>
      <c r="DN78" s="546"/>
      <c r="DO78" s="546"/>
      <c r="DP78" s="546"/>
      <c r="DQ78" s="546"/>
      <c r="DR78" s="546"/>
      <c r="DS78" s="546"/>
      <c r="DT78" s="546"/>
      <c r="DU78" s="546"/>
      <c r="DV78" s="546"/>
      <c r="DW78" s="546"/>
      <c r="DX78" s="546"/>
      <c r="DY78" s="546"/>
      <c r="DZ78" s="546"/>
      <c r="EA78" s="546"/>
      <c r="EB78" s="546"/>
      <c r="EC78" s="546"/>
      <c r="ED78" s="546"/>
      <c r="EE78" s="546"/>
      <c r="EF78" s="546"/>
      <c r="EG78" s="546"/>
      <c r="EH78" s="546"/>
      <c r="EI78" s="546"/>
      <c r="EJ78" s="546"/>
      <c r="EK78" s="546"/>
      <c r="EL78" s="546"/>
      <c r="EM78" s="546"/>
      <c r="EN78" s="546"/>
      <c r="EO78" s="546"/>
      <c r="EP78" s="546"/>
      <c r="EQ78" s="546"/>
      <c r="ER78" s="546"/>
      <c r="ES78" s="546"/>
      <c r="ET78" s="546"/>
      <c r="EU78" s="546"/>
      <c r="EV78" s="546"/>
      <c r="EW78" s="546"/>
      <c r="EX78" s="546"/>
      <c r="EY78" s="546"/>
      <c r="EZ78" s="546"/>
      <c r="FA78" s="546"/>
      <c r="FB78" s="546"/>
      <c r="FC78" s="546"/>
      <c r="FD78" s="546"/>
      <c r="FE78" s="546"/>
      <c r="FF78" s="546"/>
      <c r="FG78" s="546"/>
      <c r="FH78" s="546"/>
      <c r="FI78" s="546"/>
      <c r="FJ78" s="546"/>
      <c r="FK78" s="546"/>
      <c r="FL78" s="546"/>
      <c r="FM78" s="546"/>
      <c r="FN78" s="546"/>
      <c r="FO78" s="546"/>
      <c r="FP78" s="546"/>
      <c r="FQ78" s="546"/>
      <c r="FR78" s="546"/>
      <c r="FS78" s="546"/>
      <c r="FT78" s="546"/>
      <c r="FU78" s="546"/>
      <c r="FV78" s="546"/>
      <c r="FW78" s="546"/>
      <c r="FX78" s="546"/>
      <c r="FY78" s="546"/>
      <c r="FZ78" s="546"/>
      <c r="GA78" s="546"/>
      <c r="GB78" s="546"/>
      <c r="GC78" s="546"/>
      <c r="GD78" s="546"/>
      <c r="GE78" s="546"/>
      <c r="GF78" s="546"/>
      <c r="GG78" s="546"/>
      <c r="GH78" s="546"/>
      <c r="GI78" s="546"/>
      <c r="GJ78" s="546"/>
      <c r="GK78" s="546"/>
      <c r="GL78" s="546"/>
      <c r="GM78" s="546"/>
      <c r="GN78" s="546"/>
      <c r="GO78" s="546"/>
      <c r="GP78" s="546"/>
      <c r="GQ78" s="546"/>
      <c r="GR78" s="546"/>
      <c r="GS78" s="546"/>
      <c r="GT78" s="546"/>
      <c r="GU78" s="546"/>
      <c r="GV78" s="546"/>
      <c r="GW78" s="546"/>
      <c r="GX78" s="546"/>
      <c r="GY78" s="546"/>
      <c r="GZ78" s="546"/>
      <c r="HA78" s="546"/>
      <c r="HB78" s="546"/>
      <c r="HC78" s="546"/>
      <c r="HD78" s="546"/>
      <c r="HE78" s="546"/>
      <c r="HF78" s="546"/>
      <c r="HG78" s="546"/>
      <c r="HH78" s="546"/>
      <c r="HI78" s="546"/>
      <c r="HJ78" s="546"/>
      <c r="HK78" s="546"/>
      <c r="HL78" s="546"/>
      <c r="HM78" s="546"/>
      <c r="HN78" s="546"/>
      <c r="HO78" s="546"/>
      <c r="HP78" s="546"/>
      <c r="HQ78" s="546"/>
      <c r="HR78" s="546"/>
      <c r="HS78" s="546"/>
      <c r="HT78" s="546"/>
      <c r="HU78" s="546"/>
      <c r="HV78" s="546"/>
      <c r="HW78" s="546"/>
      <c r="HX78" s="546"/>
      <c r="HY78" s="546"/>
      <c r="HZ78" s="546"/>
      <c r="IA78" s="546"/>
      <c r="IB78" s="546"/>
      <c r="IC78" s="546"/>
      <c r="ID78" s="546"/>
      <c r="IE78" s="546"/>
      <c r="IF78" s="546"/>
      <c r="IG78" s="546"/>
      <c r="IH78" s="546"/>
      <c r="II78" s="546"/>
      <c r="IJ78" s="546"/>
      <c r="IK78" s="546"/>
      <c r="IL78" s="546"/>
      <c r="IM78" s="546"/>
      <c r="IN78" s="546"/>
      <c r="IO78" s="546"/>
      <c r="IP78" s="546"/>
      <c r="IQ78" s="546"/>
      <c r="IR78" s="546"/>
      <c r="IS78" s="546"/>
      <c r="IT78" s="546"/>
      <c r="IU78" s="546"/>
      <c r="IV78" s="546"/>
      <c r="IW78" s="546"/>
      <c r="IX78" s="546"/>
      <c r="IY78" s="546"/>
      <c r="IZ78" s="546"/>
      <c r="JA78" s="546"/>
      <c r="JB78" s="546"/>
      <c r="JC78" s="546"/>
      <c r="JD78" s="546"/>
      <c r="JE78" s="546"/>
      <c r="JF78" s="546"/>
      <c r="JG78" s="546"/>
      <c r="JH78" s="546"/>
      <c r="JI78" s="546"/>
      <c r="JJ78" s="546"/>
      <c r="JK78" s="546"/>
      <c r="JL78" s="546"/>
      <c r="JM78" s="546"/>
      <c r="JN78" s="546"/>
      <c r="JO78" s="546"/>
      <c r="JP78" s="546"/>
      <c r="JQ78" s="546"/>
      <c r="JR78" s="546"/>
      <c r="JS78" s="546"/>
      <c r="JT78" s="546"/>
      <c r="JU78" s="546"/>
      <c r="JV78" s="546"/>
      <c r="JW78" s="546"/>
      <c r="JX78" s="546"/>
      <c r="JY78" s="546"/>
      <c r="JZ78" s="546"/>
      <c r="KA78" s="546"/>
      <c r="KB78" s="546"/>
      <c r="KC78" s="546"/>
      <c r="KD78" s="546"/>
      <c r="KE78" s="546"/>
      <c r="KF78" s="546"/>
      <c r="KG78" s="546"/>
      <c r="KH78" s="546"/>
      <c r="KI78" s="546"/>
      <c r="KJ78" s="546"/>
      <c r="KK78" s="546"/>
      <c r="KL78" s="546"/>
      <c r="KM78" s="546"/>
      <c r="KN78" s="546"/>
      <c r="KO78" s="546"/>
      <c r="KP78" s="546"/>
      <c r="KQ78" s="546"/>
      <c r="KR78" s="546"/>
      <c r="KS78" s="546"/>
      <c r="KT78" s="546"/>
      <c r="KU78" s="546"/>
      <c r="KV78" s="546"/>
      <c r="KW78" s="546"/>
      <c r="KX78" s="546"/>
      <c r="KY78" s="546"/>
      <c r="KZ78" s="546"/>
      <c r="LA78" s="546"/>
      <c r="LB78" s="546"/>
      <c r="LC78" s="546"/>
      <c r="LD78" s="546"/>
      <c r="LE78" s="546"/>
      <c r="LF78" s="546"/>
      <c r="LG78" s="546"/>
      <c r="LH78" s="546"/>
      <c r="LI78" s="546"/>
      <c r="LJ78" s="546"/>
      <c r="LK78" s="546"/>
      <c r="LL78" s="546"/>
      <c r="LM78" s="546"/>
      <c r="LN78" s="546"/>
      <c r="LO78" s="546"/>
      <c r="LP78" s="546"/>
      <c r="LQ78" s="546"/>
      <c r="LR78" s="546"/>
      <c r="LS78" s="546"/>
      <c r="LT78" s="546"/>
      <c r="LU78" s="546"/>
      <c r="LV78" s="546"/>
      <c r="LW78" s="546"/>
      <c r="LX78" s="546"/>
      <c r="LY78" s="546"/>
      <c r="LZ78" s="546"/>
      <c r="MA78" s="546"/>
      <c r="MB78" s="546"/>
      <c r="MC78" s="546"/>
      <c r="MD78" s="546"/>
      <c r="ME78" s="546"/>
      <c r="MF78" s="546"/>
      <c r="MG78" s="546"/>
      <c r="MH78" s="546"/>
      <c r="MI78" s="546"/>
      <c r="MJ78" s="546"/>
      <c r="MK78" s="546"/>
      <c r="ML78" s="546"/>
      <c r="MM78" s="546"/>
      <c r="MN78" s="546"/>
      <c r="MO78" s="546"/>
      <c r="MP78" s="546"/>
      <c r="MQ78" s="546"/>
      <c r="MR78" s="546"/>
      <c r="MS78" s="546"/>
      <c r="MT78" s="546"/>
      <c r="MU78" s="546"/>
      <c r="MV78" s="546"/>
      <c r="MW78" s="546"/>
      <c r="MX78" s="546"/>
      <c r="MY78" s="546"/>
      <c r="MZ78" s="546"/>
      <c r="NA78" s="546"/>
      <c r="NB78" s="546"/>
      <c r="NC78" s="546"/>
      <c r="ND78" s="546"/>
      <c r="NE78" s="546"/>
      <c r="NF78" s="546"/>
      <c r="NG78" s="546"/>
      <c r="NH78" s="546"/>
      <c r="NI78" s="546"/>
      <c r="NJ78" s="546"/>
      <c r="NK78" s="546"/>
      <c r="NL78" s="546"/>
      <c r="NM78" s="546"/>
      <c r="NN78" s="546"/>
      <c r="NO78" s="546"/>
      <c r="NP78" s="546"/>
      <c r="NQ78" s="546"/>
      <c r="NR78" s="546"/>
      <c r="NS78" s="546"/>
      <c r="NT78" s="546"/>
      <c r="NU78" s="546"/>
      <c r="NV78" s="546"/>
      <c r="NW78" s="546"/>
      <c r="NX78" s="546"/>
      <c r="NY78" s="546"/>
      <c r="NZ78" s="546"/>
      <c r="OA78" s="546"/>
      <c r="OB78" s="546"/>
      <c r="OC78" s="546"/>
      <c r="OD78" s="546"/>
      <c r="OE78" s="546"/>
      <c r="OF78" s="546"/>
      <c r="OG78" s="546"/>
      <c r="OH78" s="546"/>
      <c r="OI78" s="546"/>
      <c r="OJ78" s="546"/>
      <c r="OK78" s="546"/>
      <c r="OL78" s="546"/>
      <c r="OM78" s="546"/>
      <c r="ON78" s="546"/>
      <c r="OO78" s="546"/>
      <c r="OP78" s="546"/>
      <c r="OQ78" s="546"/>
      <c r="OR78" s="546"/>
      <c r="OS78" s="546"/>
      <c r="OT78" s="546"/>
      <c r="OU78" s="546"/>
      <c r="OV78" s="546"/>
      <c r="OW78" s="546"/>
      <c r="OX78" s="546"/>
      <c r="OY78" s="546"/>
      <c r="OZ78" s="546"/>
      <c r="PA78" s="546"/>
      <c r="PB78" s="546"/>
      <c r="PC78" s="546"/>
      <c r="PD78" s="546"/>
      <c r="PE78" s="546"/>
      <c r="PF78" s="546"/>
      <c r="PG78" s="546"/>
      <c r="PH78" s="546"/>
      <c r="PI78" s="546"/>
      <c r="PJ78" s="546"/>
      <c r="PK78" s="546"/>
      <c r="PL78" s="546"/>
      <c r="PM78" s="546"/>
      <c r="PN78" s="546"/>
      <c r="PO78" s="546"/>
      <c r="PP78" s="546"/>
      <c r="PQ78" s="546"/>
      <c r="PR78" s="546"/>
      <c r="PS78" s="546"/>
      <c r="PT78" s="546"/>
      <c r="PU78" s="546"/>
      <c r="PV78" s="546"/>
      <c r="PW78" s="546"/>
      <c r="PX78" s="546"/>
      <c r="PY78" s="546"/>
      <c r="PZ78" s="546"/>
      <c r="QA78" s="546"/>
      <c r="QB78" s="546"/>
      <c r="QC78" s="546"/>
      <c r="QD78" s="546"/>
      <c r="QE78" s="546"/>
      <c r="QF78" s="546"/>
      <c r="QG78" s="546"/>
      <c r="QH78" s="546"/>
      <c r="QI78" s="546"/>
      <c r="QJ78" s="546"/>
      <c r="QK78" s="546"/>
      <c r="QL78" s="546"/>
      <c r="QM78" s="546"/>
      <c r="QN78" s="546"/>
      <c r="QO78" s="546"/>
      <c r="QP78" s="546"/>
      <c r="QQ78" s="546"/>
      <c r="QR78" s="546"/>
      <c r="QS78" s="546"/>
      <c r="QT78" s="546"/>
      <c r="QU78" s="546"/>
      <c r="QV78" s="546"/>
      <c r="QW78" s="546"/>
      <c r="QX78" s="546"/>
      <c r="QY78" s="546"/>
      <c r="QZ78" s="546"/>
      <c r="RA78" s="546"/>
      <c r="RB78" s="546"/>
      <c r="RC78" s="546"/>
      <c r="RD78" s="546"/>
      <c r="RE78" s="546"/>
      <c r="RF78" s="546"/>
      <c r="RG78" s="546"/>
      <c r="RH78" s="546"/>
      <c r="RI78" s="546"/>
      <c r="RJ78" s="546"/>
      <c r="RK78" s="546"/>
      <c r="RL78" s="546"/>
      <c r="RM78" s="546"/>
      <c r="RN78" s="546"/>
      <c r="RO78" s="546"/>
      <c r="RP78" s="546"/>
      <c r="RQ78" s="546"/>
      <c r="RR78" s="546"/>
      <c r="RS78" s="546"/>
      <c r="RT78" s="546"/>
      <c r="RU78" s="546"/>
      <c r="RV78" s="546"/>
      <c r="RW78" s="546"/>
      <c r="RX78" s="546"/>
      <c r="RY78" s="546"/>
      <c r="RZ78" s="546"/>
      <c r="SA78" s="546"/>
      <c r="SB78" s="546"/>
      <c r="SC78" s="546"/>
      <c r="SD78" s="546"/>
      <c r="SE78" s="546"/>
      <c r="SF78" s="546"/>
      <c r="SG78" s="546"/>
      <c r="SH78" s="546"/>
      <c r="SI78" s="546"/>
      <c r="SJ78" s="546"/>
      <c r="SK78" s="546"/>
      <c r="SL78" s="546"/>
      <c r="SM78" s="546"/>
      <c r="SN78" s="546"/>
      <c r="SO78" s="546"/>
      <c r="SP78" s="546"/>
      <c r="SQ78" s="546"/>
      <c r="SR78" s="546"/>
      <c r="SS78" s="546"/>
      <c r="ST78" s="546"/>
      <c r="SU78" s="546"/>
      <c r="SV78" s="546"/>
      <c r="SW78" s="546"/>
      <c r="SX78" s="546"/>
      <c r="SY78" s="546"/>
      <c r="SZ78" s="546"/>
      <c r="TA78" s="546"/>
      <c r="TB78" s="546"/>
      <c r="TC78" s="546"/>
      <c r="TD78" s="546"/>
      <c r="TE78" s="546"/>
      <c r="TF78" s="546"/>
      <c r="TG78" s="546"/>
      <c r="TH78" s="546"/>
      <c r="TI78" s="546"/>
      <c r="TJ78" s="546"/>
      <c r="TK78" s="546"/>
      <c r="TL78" s="546"/>
      <c r="TM78" s="546"/>
      <c r="TN78" s="546"/>
      <c r="TO78" s="546"/>
      <c r="TP78" s="546"/>
      <c r="TQ78" s="546"/>
      <c r="TR78" s="546"/>
      <c r="TS78" s="546"/>
      <c r="TT78" s="546"/>
      <c r="TU78" s="546"/>
      <c r="TV78" s="546"/>
      <c r="TW78" s="546"/>
      <c r="TX78" s="546"/>
      <c r="TY78" s="546"/>
      <c r="TZ78" s="546"/>
      <c r="UA78" s="546"/>
      <c r="UB78" s="546"/>
      <c r="UC78" s="546"/>
      <c r="UD78" s="546"/>
      <c r="UE78" s="546"/>
      <c r="UF78" s="546"/>
      <c r="UG78" s="546"/>
      <c r="UH78" s="546"/>
      <c r="UI78" s="546"/>
      <c r="UJ78" s="546"/>
      <c r="UK78" s="546"/>
      <c r="UL78" s="546"/>
      <c r="UM78" s="546"/>
      <c r="UN78" s="546"/>
      <c r="UO78" s="546"/>
      <c r="UP78" s="546"/>
      <c r="UQ78" s="546"/>
      <c r="UR78" s="546"/>
      <c r="US78" s="546"/>
      <c r="UT78" s="546"/>
      <c r="UU78" s="546"/>
      <c r="UV78" s="546"/>
      <c r="UW78" s="546"/>
      <c r="UX78" s="546"/>
      <c r="UY78" s="546"/>
      <c r="UZ78" s="546"/>
      <c r="VA78" s="546"/>
      <c r="VB78" s="546"/>
      <c r="VC78" s="546"/>
      <c r="VD78" s="546"/>
      <c r="VE78" s="546"/>
      <c r="VF78" s="546"/>
      <c r="VG78" s="546"/>
      <c r="VH78" s="546"/>
      <c r="VI78" s="546"/>
      <c r="VJ78" s="546"/>
      <c r="VK78" s="546"/>
      <c r="VL78" s="546"/>
      <c r="VM78" s="546"/>
      <c r="VN78" s="546"/>
      <c r="VO78" s="546"/>
      <c r="VP78" s="546"/>
      <c r="VQ78" s="546"/>
      <c r="VR78" s="546"/>
      <c r="VS78" s="546"/>
      <c r="VT78" s="546"/>
      <c r="VU78" s="546"/>
      <c r="VV78" s="546"/>
      <c r="VW78" s="546"/>
      <c r="VX78" s="546"/>
      <c r="VY78" s="546"/>
      <c r="VZ78" s="546"/>
      <c r="WA78" s="546"/>
      <c r="WB78" s="546"/>
      <c r="WC78" s="546"/>
      <c r="WD78" s="546"/>
      <c r="WE78" s="546"/>
      <c r="WF78" s="546"/>
      <c r="WG78" s="546"/>
      <c r="WH78" s="546"/>
      <c r="WI78" s="546"/>
      <c r="WJ78" s="546"/>
      <c r="WK78" s="546"/>
      <c r="WL78" s="546"/>
      <c r="WM78" s="546"/>
      <c r="WN78" s="546"/>
      <c r="WO78" s="546"/>
      <c r="WP78" s="546"/>
      <c r="WQ78" s="546"/>
      <c r="WR78" s="546"/>
      <c r="WS78" s="546"/>
      <c r="WT78" s="546"/>
      <c r="WU78" s="546"/>
      <c r="WV78" s="546"/>
      <c r="WW78" s="546"/>
      <c r="WX78" s="546"/>
      <c r="WY78" s="546"/>
      <c r="WZ78" s="546"/>
      <c r="XA78" s="546"/>
      <c r="XB78" s="546"/>
      <c r="XC78" s="546"/>
      <c r="XD78" s="546"/>
      <c r="XE78" s="546"/>
      <c r="XF78" s="546"/>
      <c r="XG78" s="546"/>
      <c r="XH78" s="546"/>
      <c r="XI78" s="546"/>
      <c r="XJ78" s="546"/>
      <c r="XK78" s="546"/>
      <c r="XL78" s="546"/>
      <c r="XM78" s="546"/>
      <c r="XN78" s="546"/>
      <c r="XO78" s="546"/>
      <c r="XP78" s="546"/>
      <c r="XQ78" s="546"/>
      <c r="XR78" s="546"/>
      <c r="XS78" s="546"/>
      <c r="XT78" s="546"/>
      <c r="XU78" s="546"/>
      <c r="XV78" s="546"/>
      <c r="XW78" s="546"/>
      <c r="XX78" s="546"/>
      <c r="XY78" s="546"/>
      <c r="XZ78" s="546"/>
      <c r="YA78" s="546"/>
      <c r="YB78" s="546"/>
      <c r="YC78" s="546"/>
      <c r="YD78" s="546"/>
      <c r="YE78" s="546"/>
      <c r="YF78" s="546"/>
      <c r="YG78" s="546"/>
      <c r="YH78" s="546"/>
      <c r="YI78" s="546"/>
      <c r="YJ78" s="546"/>
      <c r="YK78" s="546"/>
      <c r="YL78" s="546"/>
      <c r="YM78" s="546"/>
      <c r="YN78" s="546"/>
      <c r="YO78" s="546"/>
      <c r="YP78" s="546"/>
      <c r="YQ78" s="546"/>
      <c r="YR78" s="546"/>
      <c r="YS78" s="546"/>
      <c r="YT78" s="546"/>
      <c r="YU78" s="546"/>
      <c r="YV78" s="546"/>
      <c r="YW78" s="546"/>
      <c r="YX78" s="546"/>
      <c r="YY78" s="546"/>
      <c r="YZ78" s="546"/>
      <c r="ZA78" s="546"/>
      <c r="ZB78" s="546"/>
      <c r="ZC78" s="546"/>
      <c r="ZD78" s="546"/>
      <c r="ZE78" s="546"/>
      <c r="ZF78" s="546"/>
      <c r="ZG78" s="546"/>
      <c r="ZH78" s="546"/>
      <c r="ZI78" s="546"/>
      <c r="ZJ78" s="546"/>
      <c r="ZK78" s="546"/>
      <c r="ZL78" s="546"/>
      <c r="ZM78" s="546"/>
      <c r="ZN78" s="546"/>
      <c r="ZO78" s="546"/>
      <c r="ZP78" s="546"/>
      <c r="ZQ78" s="546"/>
      <c r="ZR78" s="546"/>
      <c r="ZS78" s="546"/>
      <c r="ZT78" s="546"/>
      <c r="ZU78" s="546"/>
      <c r="ZV78" s="546"/>
      <c r="ZW78" s="546"/>
      <c r="ZX78" s="546"/>
      <c r="ZY78" s="546"/>
      <c r="ZZ78" s="546"/>
      <c r="AAA78" s="546"/>
      <c r="AAB78" s="546"/>
      <c r="AAC78" s="546"/>
      <c r="AAD78" s="546"/>
      <c r="AAE78" s="546"/>
      <c r="AAF78" s="546"/>
      <c r="AAG78" s="546"/>
      <c r="AAH78" s="546"/>
      <c r="AAI78" s="546"/>
      <c r="AAJ78" s="546"/>
      <c r="AAK78" s="546"/>
      <c r="AAL78" s="546"/>
      <c r="AAM78" s="546"/>
      <c r="AAN78" s="546"/>
      <c r="AAO78" s="546"/>
      <c r="AAP78" s="546"/>
      <c r="AAQ78" s="546"/>
      <c r="AAR78" s="546"/>
      <c r="AAS78" s="546"/>
      <c r="AAT78" s="546"/>
      <c r="AAU78" s="546"/>
      <c r="AAV78" s="546"/>
      <c r="AAW78" s="546"/>
      <c r="AAX78" s="546"/>
      <c r="AAY78" s="546"/>
      <c r="AAZ78" s="546"/>
      <c r="ABA78" s="546"/>
      <c r="ABB78" s="546"/>
      <c r="ABC78" s="546"/>
      <c r="ABD78" s="546"/>
      <c r="ABE78" s="546"/>
      <c r="ABF78" s="546"/>
      <c r="ABG78" s="546"/>
      <c r="ABH78" s="546"/>
      <c r="ABI78" s="546"/>
      <c r="ABJ78" s="546"/>
      <c r="ABK78" s="546"/>
      <c r="ABL78" s="546"/>
      <c r="ABM78" s="546"/>
      <c r="ABN78" s="546"/>
      <c r="ABO78" s="546"/>
      <c r="ABP78" s="546"/>
      <c r="ABQ78" s="546"/>
      <c r="ABR78" s="546"/>
      <c r="ABS78" s="546"/>
      <c r="ABT78" s="546"/>
      <c r="ABU78" s="546"/>
      <c r="ABV78" s="546"/>
      <c r="ABW78" s="546"/>
      <c r="ABX78" s="546"/>
      <c r="ABY78" s="546"/>
      <c r="ABZ78" s="546"/>
      <c r="ACA78" s="546"/>
      <c r="ACB78" s="546"/>
      <c r="ACC78" s="546"/>
      <c r="ACD78" s="546"/>
      <c r="ACE78" s="546"/>
      <c r="ACF78" s="546"/>
      <c r="ACG78" s="546"/>
      <c r="ACH78" s="546"/>
      <c r="ACI78" s="546"/>
      <c r="ACJ78" s="546"/>
      <c r="ACK78" s="546"/>
      <c r="ACL78" s="546"/>
      <c r="ACM78" s="546"/>
      <c r="ACN78" s="546"/>
      <c r="ACO78" s="546"/>
      <c r="ACP78" s="546"/>
      <c r="ACQ78" s="546"/>
      <c r="ACR78" s="546"/>
      <c r="ACS78" s="546"/>
      <c r="ACT78" s="546"/>
      <c r="ACU78" s="546"/>
      <c r="ACV78" s="546"/>
      <c r="ACW78" s="546"/>
      <c r="ACX78" s="546"/>
      <c r="ACY78" s="546"/>
      <c r="ACZ78" s="546"/>
      <c r="ADA78" s="546"/>
      <c r="ADB78" s="546"/>
      <c r="ADC78" s="546"/>
      <c r="ADD78" s="546"/>
      <c r="ADE78" s="546"/>
      <c r="ADF78" s="546"/>
      <c r="ADG78" s="546"/>
      <c r="ADH78" s="546"/>
      <c r="ADI78" s="546"/>
      <c r="ADJ78" s="546"/>
      <c r="ADK78" s="546"/>
      <c r="ADL78" s="546"/>
      <c r="ADM78" s="546"/>
      <c r="ADN78" s="546"/>
      <c r="ADO78" s="546"/>
      <c r="ADP78" s="546"/>
      <c r="ADQ78" s="546"/>
      <c r="ADR78" s="546"/>
      <c r="ADS78" s="546"/>
      <c r="ADT78" s="546"/>
      <c r="ADU78" s="546"/>
      <c r="ADV78" s="546"/>
      <c r="ADW78" s="546"/>
      <c r="ADX78" s="546"/>
      <c r="ADY78" s="546"/>
      <c r="ADZ78" s="546"/>
      <c r="AEA78" s="546"/>
      <c r="AEB78" s="546"/>
      <c r="AEC78" s="546"/>
      <c r="AED78" s="546"/>
      <c r="AEE78" s="546"/>
      <c r="AEF78" s="546"/>
      <c r="AEG78" s="546"/>
      <c r="AEH78" s="546"/>
      <c r="AEI78" s="546"/>
      <c r="AEJ78" s="546"/>
      <c r="AEK78" s="546"/>
      <c r="AEL78" s="546"/>
      <c r="AEM78" s="546"/>
      <c r="AEN78" s="546"/>
      <c r="AEO78" s="546"/>
      <c r="AEP78" s="546"/>
      <c r="AEQ78" s="546"/>
      <c r="AER78" s="546"/>
      <c r="AES78" s="546"/>
      <c r="AET78" s="546"/>
      <c r="AEU78" s="546"/>
      <c r="AEV78" s="546"/>
      <c r="AEW78" s="546"/>
      <c r="AEX78" s="546"/>
      <c r="AEY78" s="546"/>
      <c r="AEZ78" s="546"/>
      <c r="AFA78" s="546"/>
      <c r="AFB78" s="546"/>
      <c r="AFC78" s="546"/>
      <c r="AFD78" s="546"/>
      <c r="AFE78" s="546"/>
      <c r="AFF78" s="546"/>
      <c r="AFG78" s="546"/>
      <c r="AFH78" s="546"/>
      <c r="AFI78" s="546"/>
      <c r="AFJ78" s="546"/>
      <c r="AFK78" s="546"/>
      <c r="AFL78" s="546"/>
      <c r="AFM78" s="546"/>
      <c r="AFN78" s="546"/>
      <c r="AFO78" s="546"/>
      <c r="AFP78" s="546"/>
      <c r="AFQ78" s="546"/>
      <c r="AFR78" s="546"/>
      <c r="AFS78" s="546"/>
      <c r="AFT78" s="546"/>
      <c r="AFU78" s="546"/>
      <c r="AFV78" s="546"/>
      <c r="AFW78" s="546"/>
      <c r="AFX78" s="546"/>
      <c r="AFY78" s="546"/>
      <c r="AFZ78" s="546"/>
      <c r="AGA78" s="546"/>
      <c r="AGB78" s="546"/>
      <c r="AGC78" s="546"/>
      <c r="AGD78" s="546"/>
      <c r="AGE78" s="546"/>
      <c r="AGF78" s="546"/>
      <c r="AGG78" s="546"/>
      <c r="AGH78" s="546"/>
      <c r="AGI78" s="546"/>
      <c r="AGJ78" s="546"/>
      <c r="AGK78" s="546"/>
      <c r="AGL78" s="546"/>
      <c r="AGM78" s="546"/>
      <c r="AGN78" s="546"/>
      <c r="AGO78" s="546"/>
      <c r="AGP78" s="546"/>
      <c r="AGQ78" s="546"/>
      <c r="AGR78" s="546"/>
      <c r="AGS78" s="546"/>
      <c r="AGT78" s="546"/>
      <c r="AGU78" s="546"/>
      <c r="AGV78" s="546"/>
      <c r="AGW78" s="546"/>
      <c r="AGX78" s="546"/>
      <c r="AGY78" s="546"/>
      <c r="AGZ78" s="546"/>
      <c r="AHA78" s="546"/>
      <c r="AHB78" s="546"/>
      <c r="AHC78" s="546"/>
      <c r="AHD78" s="546"/>
      <c r="AHE78" s="546"/>
      <c r="AHF78" s="546"/>
      <c r="AHG78" s="546"/>
      <c r="AHH78" s="546"/>
      <c r="AHI78" s="546"/>
      <c r="AHJ78" s="546"/>
      <c r="AHK78" s="546"/>
      <c r="AHL78" s="546"/>
      <c r="AHM78" s="546"/>
      <c r="AHN78" s="546"/>
      <c r="AHO78" s="546"/>
      <c r="AHP78" s="546"/>
      <c r="AHQ78" s="546"/>
      <c r="AHR78" s="546"/>
      <c r="AHS78" s="546"/>
      <c r="AHT78" s="546"/>
      <c r="AHU78" s="546"/>
      <c r="AHV78" s="546"/>
      <c r="AHW78" s="546"/>
      <c r="AHX78" s="546"/>
      <c r="AHY78" s="546"/>
      <c r="AHZ78" s="546"/>
      <c r="AIA78" s="546"/>
      <c r="AIB78" s="546"/>
      <c r="AIC78" s="546"/>
      <c r="AID78" s="546"/>
      <c r="AIE78" s="546"/>
      <c r="AIF78" s="546"/>
      <c r="AIG78" s="546"/>
      <c r="AIH78" s="546"/>
      <c r="AII78" s="546"/>
      <c r="AIJ78" s="546"/>
      <c r="AIK78" s="546"/>
      <c r="AIL78" s="546"/>
      <c r="AIM78" s="546"/>
      <c r="AIN78" s="546"/>
      <c r="AIO78" s="546"/>
      <c r="AIP78" s="546"/>
      <c r="AIQ78" s="546"/>
      <c r="AIR78" s="546"/>
      <c r="AIS78" s="546"/>
      <c r="AIT78" s="546"/>
      <c r="AIU78" s="546"/>
      <c r="AIV78" s="546"/>
      <c r="AIW78" s="546"/>
      <c r="AIX78" s="546"/>
      <c r="AIY78" s="546"/>
      <c r="AIZ78" s="546"/>
      <c r="AJA78" s="546"/>
      <c r="AJB78" s="546"/>
      <c r="AJC78" s="546"/>
      <c r="AJD78" s="546"/>
      <c r="AJE78" s="546"/>
      <c r="AJF78" s="546"/>
      <c r="AJG78" s="546"/>
      <c r="AJH78" s="546"/>
      <c r="AJI78" s="546"/>
      <c r="AJJ78" s="546"/>
      <c r="AJK78" s="546"/>
      <c r="AJL78" s="546"/>
      <c r="AJM78" s="546"/>
      <c r="AJN78" s="546"/>
      <c r="AJO78" s="546"/>
      <c r="AJP78" s="546"/>
      <c r="AJQ78" s="546"/>
      <c r="AJR78" s="546"/>
      <c r="AJS78" s="546"/>
      <c r="AJT78" s="546"/>
      <c r="AJU78" s="546"/>
      <c r="AJV78" s="546"/>
      <c r="AJW78" s="546"/>
      <c r="AJX78" s="546"/>
      <c r="AJY78" s="546"/>
      <c r="AJZ78" s="546"/>
      <c r="AKA78" s="546"/>
      <c r="AKB78" s="546"/>
      <c r="AKC78" s="546"/>
      <c r="AKD78" s="546"/>
      <c r="AKE78" s="546"/>
      <c r="AKF78" s="546"/>
      <c r="AKG78" s="546"/>
      <c r="AKH78" s="546"/>
      <c r="AKI78" s="546"/>
      <c r="AKJ78" s="546"/>
      <c r="AKK78" s="546"/>
      <c r="AKL78" s="546"/>
      <c r="AKM78" s="546"/>
      <c r="AKN78" s="546"/>
      <c r="AKO78" s="546"/>
      <c r="AKP78" s="546"/>
      <c r="AKQ78" s="546"/>
      <c r="AKR78" s="546"/>
      <c r="AKS78" s="546"/>
      <c r="AKT78" s="546"/>
      <c r="AKU78" s="546"/>
      <c r="AKV78" s="546"/>
      <c r="AKW78" s="546"/>
      <c r="AKX78" s="546"/>
      <c r="AKY78" s="546"/>
      <c r="AKZ78" s="546"/>
      <c r="ALA78" s="546"/>
      <c r="ALB78" s="546"/>
      <c r="ALC78" s="546"/>
      <c r="ALD78" s="546"/>
      <c r="ALE78" s="546"/>
      <c r="ALF78" s="546"/>
      <c r="ALG78" s="546"/>
      <c r="ALH78" s="546"/>
      <c r="ALI78" s="546"/>
      <c r="ALJ78" s="546"/>
      <c r="ALK78" s="546"/>
      <c r="ALL78" s="546"/>
      <c r="ALM78" s="546"/>
      <c r="ALN78" s="546"/>
      <c r="ALO78" s="546"/>
      <c r="ALP78" s="546"/>
      <c r="ALQ78" s="546"/>
      <c r="ALR78" s="546"/>
      <c r="ALS78" s="546"/>
      <c r="ALT78" s="546"/>
      <c r="ALU78" s="546"/>
      <c r="ALV78" s="546"/>
      <c r="ALW78" s="546"/>
      <c r="ALX78" s="546"/>
      <c r="ALY78" s="546"/>
      <c r="ALZ78" s="546"/>
      <c r="AMA78" s="546"/>
      <c r="AMB78" s="546"/>
    </row>
    <row r="79" spans="1:1016" ht="77.25" customHeight="1">
      <c r="A79" s="525" t="s">
        <v>177</v>
      </c>
      <c r="B79" s="554" t="s">
        <v>178</v>
      </c>
      <c r="C79" s="493" t="s">
        <v>27</v>
      </c>
      <c r="D79" s="555" t="s">
        <v>179</v>
      </c>
      <c r="E79" s="493" t="s">
        <v>86</v>
      </c>
      <c r="F79" s="523">
        <v>1110.8</v>
      </c>
      <c r="G79" s="497">
        <f t="shared" ref="G79:G139" si="10">L79</f>
        <v>113.54</v>
      </c>
      <c r="H79" s="498">
        <f t="shared" si="2"/>
        <v>126120.232</v>
      </c>
      <c r="J79" s="547">
        <v>89.68</v>
      </c>
      <c r="L79" s="466">
        <f t="shared" si="9"/>
        <v>113.54</v>
      </c>
    </row>
    <row r="80" spans="1:1016" s="40" customFormat="1" ht="41.1" customHeight="1">
      <c r="A80" s="525" t="s">
        <v>180</v>
      </c>
      <c r="B80" s="527">
        <v>73970</v>
      </c>
      <c r="C80" s="528" t="s">
        <v>27</v>
      </c>
      <c r="D80" s="529" t="s">
        <v>181</v>
      </c>
      <c r="E80" s="528" t="s">
        <v>95</v>
      </c>
      <c r="F80" s="496">
        <v>938.52</v>
      </c>
      <c r="G80" s="497">
        <f t="shared" si="10"/>
        <v>7.99</v>
      </c>
      <c r="H80" s="531">
        <f t="shared" si="2"/>
        <v>7498.7748000000001</v>
      </c>
      <c r="I80" s="550"/>
      <c r="J80" s="551">
        <v>6.31</v>
      </c>
      <c r="K80" s="550"/>
      <c r="L80" s="466">
        <f t="shared" si="9"/>
        <v>7.99</v>
      </c>
      <c r="M80" s="550"/>
      <c r="N80" s="550"/>
      <c r="O80" s="550"/>
      <c r="P80" s="550"/>
      <c r="Q80" s="550"/>
      <c r="R80" s="550"/>
      <c r="S80" s="550"/>
      <c r="T80" s="550"/>
      <c r="U80" s="550"/>
      <c r="V80" s="550"/>
      <c r="W80" s="550"/>
      <c r="X80" s="550"/>
      <c r="Y80" s="550"/>
      <c r="Z80" s="550"/>
      <c r="AA80" s="550"/>
      <c r="AB80" s="550"/>
      <c r="AC80" s="550"/>
      <c r="AD80" s="550"/>
      <c r="AE80" s="550"/>
      <c r="AF80" s="550"/>
      <c r="AG80" s="550"/>
      <c r="AH80" s="550"/>
      <c r="AI80" s="550"/>
      <c r="AJ80" s="550"/>
      <c r="AK80" s="550"/>
      <c r="AL80" s="550"/>
      <c r="AM80" s="550"/>
      <c r="AN80" s="550"/>
      <c r="AO80" s="550"/>
      <c r="AP80" s="550"/>
      <c r="AQ80" s="550"/>
      <c r="AR80" s="550"/>
      <c r="AS80" s="550"/>
      <c r="AT80" s="550"/>
      <c r="AU80" s="550"/>
      <c r="AV80" s="550"/>
      <c r="AW80" s="550"/>
      <c r="AX80" s="550"/>
      <c r="AY80" s="550"/>
      <c r="AZ80" s="550"/>
      <c r="BA80" s="550"/>
      <c r="BB80" s="550"/>
      <c r="BC80" s="550"/>
      <c r="BD80" s="550"/>
      <c r="BE80" s="550"/>
      <c r="BF80" s="550"/>
      <c r="BG80" s="550"/>
      <c r="BH80" s="550"/>
      <c r="BI80" s="550"/>
      <c r="BJ80" s="550"/>
      <c r="BK80" s="550"/>
      <c r="BL80" s="550"/>
      <c r="BM80" s="550"/>
      <c r="BN80" s="550"/>
      <c r="BO80" s="550"/>
      <c r="BP80" s="550"/>
      <c r="BQ80" s="550"/>
      <c r="BR80" s="550"/>
      <c r="BS80" s="550"/>
      <c r="BT80" s="550"/>
      <c r="BU80" s="550"/>
      <c r="BV80" s="550"/>
      <c r="BW80" s="550"/>
      <c r="BX80" s="550"/>
      <c r="BY80" s="550"/>
      <c r="BZ80" s="550"/>
      <c r="CA80" s="550"/>
      <c r="CB80" s="550"/>
      <c r="CC80" s="550"/>
      <c r="CD80" s="550"/>
      <c r="CE80" s="550"/>
      <c r="CF80" s="550"/>
      <c r="CG80" s="550"/>
      <c r="CH80" s="550"/>
      <c r="CI80" s="550"/>
      <c r="CJ80" s="550"/>
      <c r="CK80" s="550"/>
      <c r="CL80" s="550"/>
      <c r="CM80" s="550"/>
      <c r="CN80" s="550"/>
      <c r="CO80" s="550"/>
      <c r="CP80" s="550"/>
      <c r="CQ80" s="550"/>
      <c r="CR80" s="550"/>
      <c r="CS80" s="550"/>
      <c r="CT80" s="550"/>
      <c r="CU80" s="550"/>
      <c r="CV80" s="550"/>
      <c r="CW80" s="550"/>
      <c r="CX80" s="550"/>
      <c r="CY80" s="550"/>
      <c r="CZ80" s="550"/>
      <c r="DA80" s="550"/>
      <c r="DB80" s="550"/>
      <c r="DC80" s="550"/>
      <c r="DD80" s="550"/>
      <c r="DE80" s="550"/>
      <c r="DF80" s="550"/>
      <c r="DG80" s="550"/>
      <c r="DH80" s="550"/>
      <c r="DI80" s="550"/>
      <c r="DJ80" s="550"/>
      <c r="DK80" s="550"/>
      <c r="DL80" s="550"/>
      <c r="DM80" s="550"/>
      <c r="DN80" s="550"/>
      <c r="DO80" s="550"/>
      <c r="DP80" s="550"/>
      <c r="DQ80" s="550"/>
      <c r="DR80" s="550"/>
      <c r="DS80" s="550"/>
      <c r="DT80" s="550"/>
      <c r="DU80" s="550"/>
      <c r="DV80" s="550"/>
      <c r="DW80" s="550"/>
      <c r="DX80" s="550"/>
      <c r="DY80" s="550"/>
      <c r="DZ80" s="550"/>
      <c r="EA80" s="550"/>
      <c r="EB80" s="550"/>
      <c r="EC80" s="550"/>
      <c r="ED80" s="550"/>
      <c r="EE80" s="550"/>
      <c r="EF80" s="550"/>
      <c r="EG80" s="550"/>
      <c r="EH80" s="550"/>
      <c r="EI80" s="550"/>
      <c r="EJ80" s="550"/>
      <c r="EK80" s="550"/>
      <c r="EL80" s="550"/>
      <c r="EM80" s="550"/>
      <c r="EN80" s="550"/>
      <c r="EO80" s="550"/>
      <c r="EP80" s="550"/>
      <c r="EQ80" s="550"/>
      <c r="ER80" s="550"/>
      <c r="ES80" s="550"/>
      <c r="ET80" s="550"/>
      <c r="EU80" s="550"/>
      <c r="EV80" s="550"/>
      <c r="EW80" s="550"/>
      <c r="EX80" s="550"/>
      <c r="EY80" s="550"/>
      <c r="EZ80" s="550"/>
      <c r="FA80" s="550"/>
      <c r="FB80" s="550"/>
      <c r="FC80" s="550"/>
      <c r="FD80" s="550"/>
      <c r="FE80" s="550"/>
      <c r="FF80" s="550"/>
      <c r="FG80" s="550"/>
      <c r="FH80" s="550"/>
      <c r="FI80" s="550"/>
      <c r="FJ80" s="550"/>
      <c r="FK80" s="550"/>
      <c r="FL80" s="550"/>
      <c r="FM80" s="550"/>
      <c r="FN80" s="550"/>
      <c r="FO80" s="550"/>
      <c r="FP80" s="550"/>
      <c r="FQ80" s="550"/>
      <c r="FR80" s="550"/>
      <c r="FS80" s="550"/>
      <c r="FT80" s="550"/>
      <c r="FU80" s="550"/>
      <c r="FV80" s="550"/>
      <c r="FW80" s="550"/>
      <c r="FX80" s="550"/>
      <c r="FY80" s="550"/>
      <c r="FZ80" s="550"/>
      <c r="GA80" s="550"/>
      <c r="GB80" s="550"/>
      <c r="GC80" s="550"/>
      <c r="GD80" s="550"/>
      <c r="GE80" s="550"/>
      <c r="GF80" s="550"/>
      <c r="GG80" s="550"/>
      <c r="GH80" s="550"/>
      <c r="GI80" s="550"/>
      <c r="GJ80" s="550"/>
      <c r="GK80" s="550"/>
      <c r="GL80" s="550"/>
      <c r="GM80" s="550"/>
      <c r="GN80" s="550"/>
      <c r="GO80" s="550"/>
      <c r="GP80" s="550"/>
      <c r="GQ80" s="550"/>
      <c r="GR80" s="550"/>
      <c r="GS80" s="550"/>
      <c r="GT80" s="550"/>
      <c r="GU80" s="550"/>
      <c r="GV80" s="550"/>
      <c r="GW80" s="550"/>
      <c r="GX80" s="550"/>
      <c r="GY80" s="550"/>
      <c r="GZ80" s="550"/>
      <c r="HA80" s="550"/>
      <c r="HB80" s="550"/>
      <c r="HC80" s="550"/>
      <c r="HD80" s="550"/>
      <c r="HE80" s="550"/>
      <c r="HF80" s="550"/>
      <c r="HG80" s="550"/>
      <c r="HH80" s="550"/>
      <c r="HI80" s="550"/>
      <c r="HJ80" s="550"/>
      <c r="HK80" s="550"/>
      <c r="HL80" s="550"/>
      <c r="HM80" s="550"/>
      <c r="HN80" s="550"/>
      <c r="HO80" s="550"/>
      <c r="HP80" s="550"/>
      <c r="HQ80" s="550"/>
      <c r="HR80" s="550"/>
      <c r="HS80" s="550"/>
      <c r="HT80" s="550"/>
      <c r="HU80" s="550"/>
      <c r="HV80" s="550"/>
      <c r="HW80" s="550"/>
      <c r="HX80" s="550"/>
      <c r="HY80" s="550"/>
      <c r="HZ80" s="550"/>
      <c r="IA80" s="550"/>
      <c r="IB80" s="550"/>
      <c r="IC80" s="550"/>
      <c r="ID80" s="550"/>
      <c r="IE80" s="550"/>
      <c r="IF80" s="550"/>
      <c r="IG80" s="550"/>
      <c r="IH80" s="550"/>
      <c r="II80" s="550"/>
      <c r="IJ80" s="550"/>
      <c r="IK80" s="550"/>
      <c r="IL80" s="550"/>
      <c r="IM80" s="550"/>
      <c r="IN80" s="550"/>
      <c r="IO80" s="550"/>
      <c r="IP80" s="550"/>
      <c r="IQ80" s="550"/>
      <c r="IR80" s="550"/>
      <c r="IS80" s="550"/>
      <c r="IT80" s="550"/>
      <c r="IU80" s="550"/>
      <c r="IV80" s="550"/>
      <c r="IW80" s="550"/>
      <c r="IX80" s="550"/>
      <c r="IY80" s="550"/>
      <c r="IZ80" s="550"/>
      <c r="JA80" s="550"/>
      <c r="JB80" s="550"/>
      <c r="JC80" s="550"/>
      <c r="JD80" s="550"/>
      <c r="JE80" s="550"/>
      <c r="JF80" s="550"/>
      <c r="JG80" s="550"/>
      <c r="JH80" s="550"/>
      <c r="JI80" s="550"/>
      <c r="JJ80" s="550"/>
      <c r="JK80" s="550"/>
      <c r="JL80" s="550"/>
      <c r="JM80" s="550"/>
      <c r="JN80" s="550"/>
      <c r="JO80" s="550"/>
      <c r="JP80" s="550"/>
      <c r="JQ80" s="550"/>
      <c r="JR80" s="550"/>
      <c r="JS80" s="550"/>
      <c r="JT80" s="550"/>
      <c r="JU80" s="550"/>
      <c r="JV80" s="550"/>
      <c r="JW80" s="550"/>
      <c r="JX80" s="550"/>
      <c r="JY80" s="550"/>
      <c r="JZ80" s="550"/>
      <c r="KA80" s="550"/>
      <c r="KB80" s="550"/>
      <c r="KC80" s="550"/>
      <c r="KD80" s="550"/>
      <c r="KE80" s="550"/>
      <c r="KF80" s="550"/>
      <c r="KG80" s="550"/>
      <c r="KH80" s="550"/>
      <c r="KI80" s="550"/>
      <c r="KJ80" s="550"/>
      <c r="KK80" s="550"/>
      <c r="KL80" s="550"/>
      <c r="KM80" s="550"/>
      <c r="KN80" s="550"/>
      <c r="KO80" s="550"/>
      <c r="KP80" s="550"/>
      <c r="KQ80" s="550"/>
      <c r="KR80" s="550"/>
      <c r="KS80" s="550"/>
      <c r="KT80" s="550"/>
      <c r="KU80" s="550"/>
      <c r="KV80" s="550"/>
      <c r="KW80" s="550"/>
      <c r="KX80" s="550"/>
      <c r="KY80" s="550"/>
      <c r="KZ80" s="550"/>
      <c r="LA80" s="550"/>
      <c r="LB80" s="550"/>
      <c r="LC80" s="550"/>
      <c r="LD80" s="550"/>
      <c r="LE80" s="550"/>
      <c r="LF80" s="550"/>
      <c r="LG80" s="550"/>
      <c r="LH80" s="550"/>
      <c r="LI80" s="550"/>
      <c r="LJ80" s="550"/>
      <c r="LK80" s="550"/>
      <c r="LL80" s="550"/>
      <c r="LM80" s="550"/>
      <c r="LN80" s="550"/>
      <c r="LO80" s="550"/>
      <c r="LP80" s="550"/>
      <c r="LQ80" s="550"/>
      <c r="LR80" s="550"/>
      <c r="LS80" s="550"/>
      <c r="LT80" s="550"/>
      <c r="LU80" s="550"/>
      <c r="LV80" s="550"/>
      <c r="LW80" s="550"/>
      <c r="LX80" s="550"/>
      <c r="LY80" s="550"/>
      <c r="LZ80" s="550"/>
      <c r="MA80" s="550"/>
      <c r="MB80" s="550"/>
      <c r="MC80" s="550"/>
      <c r="MD80" s="550"/>
      <c r="ME80" s="550"/>
      <c r="MF80" s="550"/>
      <c r="MG80" s="550"/>
      <c r="MH80" s="550"/>
      <c r="MI80" s="550"/>
      <c r="MJ80" s="550"/>
      <c r="MK80" s="550"/>
      <c r="ML80" s="550"/>
      <c r="MM80" s="550"/>
      <c r="MN80" s="550"/>
      <c r="MO80" s="550"/>
      <c r="MP80" s="550"/>
      <c r="MQ80" s="550"/>
      <c r="MR80" s="550"/>
      <c r="MS80" s="550"/>
      <c r="MT80" s="550"/>
      <c r="MU80" s="550"/>
      <c r="MV80" s="550"/>
      <c r="MW80" s="550"/>
      <c r="MX80" s="550"/>
      <c r="MY80" s="550"/>
      <c r="MZ80" s="550"/>
      <c r="NA80" s="550"/>
      <c r="NB80" s="550"/>
      <c r="NC80" s="550"/>
      <c r="ND80" s="550"/>
      <c r="NE80" s="550"/>
      <c r="NF80" s="550"/>
      <c r="NG80" s="550"/>
      <c r="NH80" s="550"/>
      <c r="NI80" s="550"/>
      <c r="NJ80" s="550"/>
      <c r="NK80" s="550"/>
      <c r="NL80" s="550"/>
      <c r="NM80" s="550"/>
      <c r="NN80" s="550"/>
      <c r="NO80" s="550"/>
      <c r="NP80" s="550"/>
      <c r="NQ80" s="550"/>
      <c r="NR80" s="550"/>
      <c r="NS80" s="550"/>
      <c r="NT80" s="550"/>
      <c r="NU80" s="550"/>
      <c r="NV80" s="550"/>
      <c r="NW80" s="550"/>
      <c r="NX80" s="550"/>
      <c r="NY80" s="550"/>
      <c r="NZ80" s="550"/>
      <c r="OA80" s="550"/>
      <c r="OB80" s="550"/>
      <c r="OC80" s="550"/>
      <c r="OD80" s="550"/>
      <c r="OE80" s="550"/>
      <c r="OF80" s="550"/>
      <c r="OG80" s="550"/>
      <c r="OH80" s="550"/>
      <c r="OI80" s="550"/>
      <c r="OJ80" s="550"/>
      <c r="OK80" s="550"/>
      <c r="OL80" s="550"/>
      <c r="OM80" s="550"/>
      <c r="ON80" s="550"/>
      <c r="OO80" s="550"/>
      <c r="OP80" s="550"/>
      <c r="OQ80" s="550"/>
      <c r="OR80" s="550"/>
      <c r="OS80" s="550"/>
      <c r="OT80" s="550"/>
      <c r="OU80" s="550"/>
      <c r="OV80" s="550"/>
      <c r="OW80" s="550"/>
      <c r="OX80" s="550"/>
      <c r="OY80" s="550"/>
      <c r="OZ80" s="550"/>
      <c r="PA80" s="550"/>
      <c r="PB80" s="550"/>
      <c r="PC80" s="550"/>
      <c r="PD80" s="550"/>
      <c r="PE80" s="550"/>
      <c r="PF80" s="550"/>
      <c r="PG80" s="550"/>
      <c r="PH80" s="550"/>
      <c r="PI80" s="550"/>
      <c r="PJ80" s="550"/>
      <c r="PK80" s="550"/>
      <c r="PL80" s="550"/>
      <c r="PM80" s="550"/>
      <c r="PN80" s="550"/>
      <c r="PO80" s="550"/>
      <c r="PP80" s="550"/>
      <c r="PQ80" s="550"/>
      <c r="PR80" s="550"/>
      <c r="PS80" s="550"/>
      <c r="PT80" s="550"/>
      <c r="PU80" s="550"/>
      <c r="PV80" s="550"/>
      <c r="PW80" s="550"/>
      <c r="PX80" s="550"/>
      <c r="PY80" s="550"/>
      <c r="PZ80" s="550"/>
      <c r="QA80" s="550"/>
      <c r="QB80" s="550"/>
      <c r="QC80" s="550"/>
      <c r="QD80" s="550"/>
      <c r="QE80" s="550"/>
      <c r="QF80" s="550"/>
      <c r="QG80" s="550"/>
      <c r="QH80" s="550"/>
      <c r="QI80" s="550"/>
      <c r="QJ80" s="550"/>
      <c r="QK80" s="550"/>
      <c r="QL80" s="550"/>
      <c r="QM80" s="550"/>
      <c r="QN80" s="550"/>
      <c r="QO80" s="550"/>
      <c r="QP80" s="550"/>
      <c r="QQ80" s="550"/>
      <c r="QR80" s="550"/>
      <c r="QS80" s="550"/>
      <c r="QT80" s="550"/>
      <c r="QU80" s="550"/>
      <c r="QV80" s="550"/>
      <c r="QW80" s="550"/>
      <c r="QX80" s="550"/>
      <c r="QY80" s="550"/>
      <c r="QZ80" s="550"/>
      <c r="RA80" s="550"/>
      <c r="RB80" s="550"/>
      <c r="RC80" s="550"/>
      <c r="RD80" s="550"/>
      <c r="RE80" s="550"/>
      <c r="RF80" s="550"/>
      <c r="RG80" s="550"/>
      <c r="RH80" s="550"/>
      <c r="RI80" s="550"/>
      <c r="RJ80" s="550"/>
      <c r="RK80" s="550"/>
      <c r="RL80" s="550"/>
      <c r="RM80" s="550"/>
      <c r="RN80" s="550"/>
      <c r="RO80" s="550"/>
      <c r="RP80" s="550"/>
      <c r="RQ80" s="550"/>
      <c r="RR80" s="550"/>
      <c r="RS80" s="550"/>
      <c r="RT80" s="550"/>
      <c r="RU80" s="550"/>
      <c r="RV80" s="550"/>
      <c r="RW80" s="550"/>
      <c r="RX80" s="550"/>
      <c r="RY80" s="550"/>
      <c r="RZ80" s="550"/>
      <c r="SA80" s="550"/>
      <c r="SB80" s="550"/>
      <c r="SC80" s="550"/>
      <c r="SD80" s="550"/>
      <c r="SE80" s="550"/>
      <c r="SF80" s="550"/>
      <c r="SG80" s="550"/>
      <c r="SH80" s="550"/>
      <c r="SI80" s="550"/>
      <c r="SJ80" s="550"/>
      <c r="SK80" s="550"/>
      <c r="SL80" s="550"/>
      <c r="SM80" s="550"/>
      <c r="SN80" s="550"/>
      <c r="SO80" s="550"/>
      <c r="SP80" s="550"/>
      <c r="SQ80" s="550"/>
      <c r="SR80" s="550"/>
      <c r="SS80" s="550"/>
      <c r="ST80" s="550"/>
      <c r="SU80" s="550"/>
      <c r="SV80" s="550"/>
      <c r="SW80" s="550"/>
      <c r="SX80" s="550"/>
      <c r="SY80" s="550"/>
      <c r="SZ80" s="550"/>
      <c r="TA80" s="550"/>
      <c r="TB80" s="550"/>
      <c r="TC80" s="550"/>
      <c r="TD80" s="550"/>
      <c r="TE80" s="550"/>
      <c r="TF80" s="550"/>
      <c r="TG80" s="550"/>
      <c r="TH80" s="550"/>
      <c r="TI80" s="550"/>
      <c r="TJ80" s="550"/>
      <c r="TK80" s="550"/>
      <c r="TL80" s="550"/>
      <c r="TM80" s="550"/>
      <c r="TN80" s="550"/>
      <c r="TO80" s="550"/>
      <c r="TP80" s="550"/>
      <c r="TQ80" s="550"/>
      <c r="TR80" s="550"/>
      <c r="TS80" s="550"/>
      <c r="TT80" s="550"/>
      <c r="TU80" s="550"/>
      <c r="TV80" s="550"/>
      <c r="TW80" s="550"/>
      <c r="TX80" s="550"/>
      <c r="TY80" s="550"/>
      <c r="TZ80" s="550"/>
      <c r="UA80" s="550"/>
      <c r="UB80" s="550"/>
      <c r="UC80" s="550"/>
      <c r="UD80" s="550"/>
      <c r="UE80" s="550"/>
      <c r="UF80" s="550"/>
      <c r="UG80" s="550"/>
      <c r="UH80" s="550"/>
      <c r="UI80" s="550"/>
      <c r="UJ80" s="550"/>
      <c r="UK80" s="550"/>
      <c r="UL80" s="550"/>
      <c r="UM80" s="550"/>
      <c r="UN80" s="550"/>
      <c r="UO80" s="550"/>
      <c r="UP80" s="550"/>
      <c r="UQ80" s="550"/>
      <c r="UR80" s="550"/>
      <c r="US80" s="550"/>
      <c r="UT80" s="550"/>
      <c r="UU80" s="550"/>
      <c r="UV80" s="550"/>
      <c r="UW80" s="550"/>
      <c r="UX80" s="550"/>
      <c r="UY80" s="550"/>
      <c r="UZ80" s="550"/>
      <c r="VA80" s="550"/>
      <c r="VB80" s="550"/>
      <c r="VC80" s="550"/>
      <c r="VD80" s="550"/>
      <c r="VE80" s="550"/>
      <c r="VF80" s="550"/>
      <c r="VG80" s="550"/>
      <c r="VH80" s="550"/>
      <c r="VI80" s="550"/>
      <c r="VJ80" s="550"/>
      <c r="VK80" s="550"/>
      <c r="VL80" s="550"/>
      <c r="VM80" s="550"/>
      <c r="VN80" s="550"/>
      <c r="VO80" s="550"/>
      <c r="VP80" s="550"/>
      <c r="VQ80" s="550"/>
      <c r="VR80" s="550"/>
      <c r="VS80" s="550"/>
      <c r="VT80" s="550"/>
      <c r="VU80" s="550"/>
      <c r="VV80" s="550"/>
      <c r="VW80" s="550"/>
      <c r="VX80" s="550"/>
      <c r="VY80" s="550"/>
      <c r="VZ80" s="550"/>
      <c r="WA80" s="550"/>
      <c r="WB80" s="550"/>
      <c r="WC80" s="550"/>
      <c r="WD80" s="550"/>
      <c r="WE80" s="550"/>
      <c r="WF80" s="550"/>
      <c r="WG80" s="550"/>
      <c r="WH80" s="550"/>
      <c r="WI80" s="550"/>
      <c r="WJ80" s="550"/>
      <c r="WK80" s="550"/>
      <c r="WL80" s="550"/>
      <c r="WM80" s="550"/>
      <c r="WN80" s="550"/>
      <c r="WO80" s="550"/>
      <c r="WP80" s="550"/>
      <c r="WQ80" s="550"/>
      <c r="WR80" s="550"/>
      <c r="WS80" s="550"/>
      <c r="WT80" s="550"/>
      <c r="WU80" s="550"/>
      <c r="WV80" s="550"/>
      <c r="WW80" s="550"/>
      <c r="WX80" s="550"/>
      <c r="WY80" s="550"/>
      <c r="WZ80" s="550"/>
      <c r="XA80" s="550"/>
      <c r="XB80" s="550"/>
      <c r="XC80" s="550"/>
      <c r="XD80" s="550"/>
      <c r="XE80" s="550"/>
      <c r="XF80" s="550"/>
      <c r="XG80" s="550"/>
      <c r="XH80" s="550"/>
      <c r="XI80" s="550"/>
      <c r="XJ80" s="550"/>
      <c r="XK80" s="550"/>
      <c r="XL80" s="550"/>
      <c r="XM80" s="550"/>
      <c r="XN80" s="550"/>
      <c r="XO80" s="550"/>
      <c r="XP80" s="550"/>
      <c r="XQ80" s="550"/>
      <c r="XR80" s="550"/>
      <c r="XS80" s="550"/>
      <c r="XT80" s="550"/>
      <c r="XU80" s="550"/>
      <c r="XV80" s="550"/>
      <c r="XW80" s="550"/>
      <c r="XX80" s="550"/>
      <c r="XY80" s="550"/>
      <c r="XZ80" s="550"/>
      <c r="YA80" s="550"/>
      <c r="YB80" s="550"/>
      <c r="YC80" s="550"/>
      <c r="YD80" s="550"/>
      <c r="YE80" s="550"/>
      <c r="YF80" s="550"/>
      <c r="YG80" s="550"/>
      <c r="YH80" s="550"/>
      <c r="YI80" s="550"/>
      <c r="YJ80" s="550"/>
      <c r="YK80" s="550"/>
      <c r="YL80" s="550"/>
      <c r="YM80" s="550"/>
      <c r="YN80" s="550"/>
      <c r="YO80" s="550"/>
      <c r="YP80" s="550"/>
      <c r="YQ80" s="550"/>
      <c r="YR80" s="550"/>
      <c r="YS80" s="550"/>
      <c r="YT80" s="550"/>
      <c r="YU80" s="550"/>
      <c r="YV80" s="550"/>
      <c r="YW80" s="550"/>
      <c r="YX80" s="550"/>
      <c r="YY80" s="550"/>
      <c r="YZ80" s="550"/>
      <c r="ZA80" s="550"/>
      <c r="ZB80" s="550"/>
      <c r="ZC80" s="550"/>
      <c r="ZD80" s="550"/>
      <c r="ZE80" s="550"/>
      <c r="ZF80" s="550"/>
      <c r="ZG80" s="550"/>
      <c r="ZH80" s="550"/>
      <c r="ZI80" s="550"/>
      <c r="ZJ80" s="550"/>
      <c r="ZK80" s="550"/>
      <c r="ZL80" s="550"/>
      <c r="ZM80" s="550"/>
      <c r="ZN80" s="550"/>
      <c r="ZO80" s="550"/>
      <c r="ZP80" s="550"/>
      <c r="ZQ80" s="550"/>
      <c r="ZR80" s="550"/>
      <c r="ZS80" s="550"/>
      <c r="ZT80" s="550"/>
      <c r="ZU80" s="550"/>
      <c r="ZV80" s="550"/>
      <c r="ZW80" s="550"/>
      <c r="ZX80" s="550"/>
      <c r="ZY80" s="550"/>
      <c r="ZZ80" s="550"/>
      <c r="AAA80" s="550"/>
      <c r="AAB80" s="550"/>
      <c r="AAC80" s="550"/>
      <c r="AAD80" s="550"/>
      <c r="AAE80" s="550"/>
      <c r="AAF80" s="550"/>
      <c r="AAG80" s="550"/>
      <c r="AAH80" s="550"/>
      <c r="AAI80" s="550"/>
      <c r="AAJ80" s="550"/>
      <c r="AAK80" s="550"/>
      <c r="AAL80" s="550"/>
      <c r="AAM80" s="550"/>
      <c r="AAN80" s="550"/>
      <c r="AAO80" s="550"/>
      <c r="AAP80" s="550"/>
      <c r="AAQ80" s="550"/>
      <c r="AAR80" s="550"/>
      <c r="AAS80" s="550"/>
      <c r="AAT80" s="550"/>
      <c r="AAU80" s="550"/>
      <c r="AAV80" s="550"/>
      <c r="AAW80" s="550"/>
      <c r="AAX80" s="550"/>
      <c r="AAY80" s="550"/>
      <c r="AAZ80" s="550"/>
      <c r="ABA80" s="550"/>
      <c r="ABB80" s="550"/>
      <c r="ABC80" s="550"/>
      <c r="ABD80" s="550"/>
      <c r="ABE80" s="550"/>
      <c r="ABF80" s="550"/>
      <c r="ABG80" s="550"/>
      <c r="ABH80" s="550"/>
      <c r="ABI80" s="550"/>
      <c r="ABJ80" s="550"/>
      <c r="ABK80" s="550"/>
      <c r="ABL80" s="550"/>
      <c r="ABM80" s="550"/>
      <c r="ABN80" s="550"/>
      <c r="ABO80" s="550"/>
      <c r="ABP80" s="550"/>
      <c r="ABQ80" s="550"/>
      <c r="ABR80" s="550"/>
      <c r="ABS80" s="550"/>
      <c r="ABT80" s="550"/>
      <c r="ABU80" s="550"/>
      <c r="ABV80" s="550"/>
      <c r="ABW80" s="550"/>
      <c r="ABX80" s="550"/>
      <c r="ABY80" s="550"/>
      <c r="ABZ80" s="550"/>
      <c r="ACA80" s="550"/>
      <c r="ACB80" s="550"/>
      <c r="ACC80" s="550"/>
      <c r="ACD80" s="550"/>
      <c r="ACE80" s="550"/>
      <c r="ACF80" s="550"/>
      <c r="ACG80" s="550"/>
      <c r="ACH80" s="550"/>
      <c r="ACI80" s="550"/>
      <c r="ACJ80" s="550"/>
      <c r="ACK80" s="550"/>
      <c r="ACL80" s="550"/>
      <c r="ACM80" s="550"/>
      <c r="ACN80" s="550"/>
      <c r="ACO80" s="550"/>
      <c r="ACP80" s="550"/>
      <c r="ACQ80" s="550"/>
      <c r="ACR80" s="550"/>
      <c r="ACS80" s="550"/>
      <c r="ACT80" s="550"/>
      <c r="ACU80" s="550"/>
      <c r="ACV80" s="550"/>
      <c r="ACW80" s="550"/>
      <c r="ACX80" s="550"/>
      <c r="ACY80" s="550"/>
      <c r="ACZ80" s="550"/>
      <c r="ADA80" s="550"/>
      <c r="ADB80" s="550"/>
      <c r="ADC80" s="550"/>
      <c r="ADD80" s="550"/>
      <c r="ADE80" s="550"/>
      <c r="ADF80" s="550"/>
      <c r="ADG80" s="550"/>
      <c r="ADH80" s="550"/>
      <c r="ADI80" s="550"/>
      <c r="ADJ80" s="550"/>
      <c r="ADK80" s="550"/>
      <c r="ADL80" s="550"/>
      <c r="ADM80" s="550"/>
      <c r="ADN80" s="550"/>
      <c r="ADO80" s="550"/>
      <c r="ADP80" s="550"/>
      <c r="ADQ80" s="550"/>
      <c r="ADR80" s="550"/>
      <c r="ADS80" s="550"/>
      <c r="ADT80" s="550"/>
      <c r="ADU80" s="550"/>
      <c r="ADV80" s="550"/>
      <c r="ADW80" s="550"/>
      <c r="ADX80" s="550"/>
      <c r="ADY80" s="550"/>
      <c r="ADZ80" s="550"/>
      <c r="AEA80" s="550"/>
      <c r="AEB80" s="550"/>
      <c r="AEC80" s="550"/>
      <c r="AED80" s="550"/>
      <c r="AEE80" s="550"/>
      <c r="AEF80" s="550"/>
      <c r="AEG80" s="550"/>
      <c r="AEH80" s="550"/>
      <c r="AEI80" s="550"/>
      <c r="AEJ80" s="550"/>
      <c r="AEK80" s="550"/>
      <c r="AEL80" s="550"/>
      <c r="AEM80" s="550"/>
      <c r="AEN80" s="550"/>
      <c r="AEO80" s="550"/>
      <c r="AEP80" s="550"/>
      <c r="AEQ80" s="550"/>
      <c r="AER80" s="550"/>
      <c r="AES80" s="550"/>
      <c r="AET80" s="550"/>
      <c r="AEU80" s="550"/>
      <c r="AEV80" s="550"/>
      <c r="AEW80" s="550"/>
      <c r="AEX80" s="550"/>
      <c r="AEY80" s="550"/>
      <c r="AEZ80" s="550"/>
      <c r="AFA80" s="550"/>
      <c r="AFB80" s="550"/>
      <c r="AFC80" s="550"/>
      <c r="AFD80" s="550"/>
      <c r="AFE80" s="550"/>
      <c r="AFF80" s="550"/>
      <c r="AFG80" s="550"/>
      <c r="AFH80" s="550"/>
      <c r="AFI80" s="550"/>
      <c r="AFJ80" s="550"/>
      <c r="AFK80" s="550"/>
      <c r="AFL80" s="550"/>
      <c r="AFM80" s="550"/>
      <c r="AFN80" s="550"/>
      <c r="AFO80" s="550"/>
      <c r="AFP80" s="550"/>
      <c r="AFQ80" s="550"/>
      <c r="AFR80" s="550"/>
      <c r="AFS80" s="550"/>
      <c r="AFT80" s="550"/>
      <c r="AFU80" s="550"/>
      <c r="AFV80" s="550"/>
      <c r="AFW80" s="550"/>
      <c r="AFX80" s="550"/>
      <c r="AFY80" s="550"/>
      <c r="AFZ80" s="550"/>
      <c r="AGA80" s="550"/>
      <c r="AGB80" s="550"/>
      <c r="AGC80" s="550"/>
      <c r="AGD80" s="550"/>
      <c r="AGE80" s="550"/>
      <c r="AGF80" s="550"/>
      <c r="AGG80" s="550"/>
      <c r="AGH80" s="550"/>
      <c r="AGI80" s="550"/>
      <c r="AGJ80" s="550"/>
      <c r="AGK80" s="550"/>
      <c r="AGL80" s="550"/>
      <c r="AGM80" s="550"/>
      <c r="AGN80" s="550"/>
      <c r="AGO80" s="550"/>
      <c r="AGP80" s="550"/>
      <c r="AGQ80" s="550"/>
      <c r="AGR80" s="550"/>
      <c r="AGS80" s="550"/>
      <c r="AGT80" s="550"/>
      <c r="AGU80" s="550"/>
      <c r="AGV80" s="550"/>
      <c r="AGW80" s="550"/>
      <c r="AGX80" s="550"/>
      <c r="AGY80" s="550"/>
      <c r="AGZ80" s="550"/>
      <c r="AHA80" s="550"/>
      <c r="AHB80" s="550"/>
      <c r="AHC80" s="550"/>
      <c r="AHD80" s="550"/>
      <c r="AHE80" s="550"/>
      <c r="AHF80" s="550"/>
      <c r="AHG80" s="550"/>
      <c r="AHH80" s="550"/>
      <c r="AHI80" s="550"/>
      <c r="AHJ80" s="550"/>
      <c r="AHK80" s="550"/>
      <c r="AHL80" s="550"/>
      <c r="AHM80" s="550"/>
      <c r="AHN80" s="550"/>
      <c r="AHO80" s="550"/>
      <c r="AHP80" s="550"/>
      <c r="AHQ80" s="550"/>
      <c r="AHR80" s="550"/>
      <c r="AHS80" s="550"/>
      <c r="AHT80" s="550"/>
      <c r="AHU80" s="550"/>
      <c r="AHV80" s="550"/>
      <c r="AHW80" s="550"/>
      <c r="AHX80" s="550"/>
      <c r="AHY80" s="550"/>
      <c r="AHZ80" s="550"/>
      <c r="AIA80" s="550"/>
      <c r="AIB80" s="550"/>
      <c r="AIC80" s="550"/>
      <c r="AID80" s="550"/>
      <c r="AIE80" s="550"/>
      <c r="AIF80" s="550"/>
      <c r="AIG80" s="550"/>
      <c r="AIH80" s="550"/>
      <c r="AII80" s="550"/>
      <c r="AIJ80" s="550"/>
      <c r="AIK80" s="550"/>
      <c r="AIL80" s="550"/>
      <c r="AIM80" s="550"/>
      <c r="AIN80" s="550"/>
      <c r="AIO80" s="550"/>
      <c r="AIP80" s="550"/>
      <c r="AIQ80" s="550"/>
      <c r="AIR80" s="550"/>
      <c r="AIS80" s="550"/>
      <c r="AIT80" s="550"/>
      <c r="AIU80" s="550"/>
      <c r="AIV80" s="550"/>
      <c r="AIW80" s="550"/>
      <c r="AIX80" s="550"/>
      <c r="AIY80" s="550"/>
      <c r="AIZ80" s="550"/>
      <c r="AJA80" s="550"/>
      <c r="AJB80" s="550"/>
      <c r="AJC80" s="550"/>
      <c r="AJD80" s="550"/>
      <c r="AJE80" s="550"/>
      <c r="AJF80" s="550"/>
      <c r="AJG80" s="550"/>
      <c r="AJH80" s="550"/>
      <c r="AJI80" s="550"/>
      <c r="AJJ80" s="550"/>
      <c r="AJK80" s="550"/>
      <c r="AJL80" s="550"/>
      <c r="AJM80" s="550"/>
      <c r="AJN80" s="550"/>
      <c r="AJO80" s="550"/>
      <c r="AJP80" s="550"/>
      <c r="AJQ80" s="550"/>
      <c r="AJR80" s="550"/>
      <c r="AJS80" s="550"/>
      <c r="AJT80" s="550"/>
      <c r="AJU80" s="550"/>
      <c r="AJV80" s="550"/>
      <c r="AJW80" s="550"/>
      <c r="AJX80" s="550"/>
      <c r="AJY80" s="550"/>
      <c r="AJZ80" s="550"/>
      <c r="AKA80" s="550"/>
      <c r="AKB80" s="550"/>
      <c r="AKC80" s="550"/>
      <c r="AKD80" s="550"/>
      <c r="AKE80" s="550"/>
      <c r="AKF80" s="550"/>
      <c r="AKG80" s="550"/>
      <c r="AKH80" s="550"/>
      <c r="AKI80" s="550"/>
      <c r="AKJ80" s="550"/>
      <c r="AKK80" s="550"/>
      <c r="AKL80" s="550"/>
      <c r="AKM80" s="550"/>
      <c r="AKN80" s="550"/>
      <c r="AKO80" s="550"/>
      <c r="AKP80" s="550"/>
      <c r="AKQ80" s="550"/>
      <c r="AKR80" s="550"/>
      <c r="AKS80" s="550"/>
      <c r="AKT80" s="550"/>
      <c r="AKU80" s="550"/>
      <c r="AKV80" s="550"/>
      <c r="AKW80" s="550"/>
      <c r="AKX80" s="550"/>
      <c r="AKY80" s="550"/>
      <c r="AKZ80" s="550"/>
      <c r="ALA80" s="550"/>
      <c r="ALB80" s="550"/>
      <c r="ALC80" s="550"/>
      <c r="ALD80" s="550"/>
      <c r="ALE80" s="550"/>
      <c r="ALF80" s="550"/>
      <c r="ALG80" s="550"/>
      <c r="ALH80" s="550"/>
      <c r="ALI80" s="550"/>
      <c r="ALJ80" s="550"/>
      <c r="ALK80" s="550"/>
      <c r="ALL80" s="550"/>
      <c r="ALM80" s="550"/>
      <c r="ALN80" s="550"/>
      <c r="ALO80" s="550"/>
      <c r="ALP80" s="550"/>
      <c r="ALQ80" s="550"/>
      <c r="ALR80" s="550"/>
      <c r="ALS80" s="550"/>
      <c r="ALT80" s="550"/>
      <c r="ALU80" s="550"/>
      <c r="ALV80" s="550"/>
      <c r="ALW80" s="550"/>
      <c r="ALX80" s="550"/>
      <c r="ALY80" s="550"/>
      <c r="ALZ80" s="550"/>
      <c r="AMA80" s="550"/>
      <c r="AMB80" s="550"/>
    </row>
    <row r="81" spans="1:1016" s="458" customFormat="1" ht="33" customHeight="1">
      <c r="A81" s="509" t="s">
        <v>182</v>
      </c>
      <c r="B81" s="516"/>
      <c r="C81" s="518"/>
      <c r="D81" s="512" t="s">
        <v>183</v>
      </c>
      <c r="E81" s="519"/>
      <c r="F81" s="520"/>
      <c r="G81" s="499"/>
      <c r="H81" s="521" t="str">
        <f t="shared" si="2"/>
        <v/>
      </c>
      <c r="I81" s="546"/>
      <c r="J81" s="549"/>
      <c r="K81" s="546"/>
      <c r="L81" s="546">
        <f t="shared" si="9"/>
        <v>0</v>
      </c>
      <c r="M81" s="546"/>
      <c r="N81" s="546"/>
      <c r="O81" s="546"/>
      <c r="P81" s="546"/>
      <c r="Q81" s="546"/>
      <c r="R81" s="546"/>
      <c r="S81" s="546"/>
      <c r="T81" s="546"/>
      <c r="U81" s="546"/>
      <c r="V81" s="546"/>
      <c r="W81" s="546"/>
      <c r="X81" s="546"/>
      <c r="Y81" s="546"/>
      <c r="Z81" s="546"/>
      <c r="AA81" s="546"/>
      <c r="AB81" s="546"/>
      <c r="AC81" s="546"/>
      <c r="AD81" s="546"/>
      <c r="AE81" s="546"/>
      <c r="AF81" s="546"/>
      <c r="AG81" s="546"/>
      <c r="AH81" s="546"/>
      <c r="AI81" s="546"/>
      <c r="AJ81" s="546"/>
      <c r="AK81" s="546"/>
      <c r="AL81" s="546"/>
      <c r="AM81" s="546"/>
      <c r="AN81" s="546"/>
      <c r="AO81" s="546"/>
      <c r="AP81" s="546"/>
      <c r="AQ81" s="546"/>
      <c r="AR81" s="546"/>
      <c r="AS81" s="546"/>
      <c r="AT81" s="546"/>
      <c r="AU81" s="546"/>
      <c r="AV81" s="546"/>
      <c r="AW81" s="546"/>
      <c r="AX81" s="546"/>
      <c r="AY81" s="546"/>
      <c r="AZ81" s="546"/>
      <c r="BA81" s="546"/>
      <c r="BB81" s="546"/>
      <c r="BC81" s="546"/>
      <c r="BD81" s="546"/>
      <c r="BE81" s="546"/>
      <c r="BF81" s="546"/>
      <c r="BG81" s="546"/>
      <c r="BH81" s="546"/>
      <c r="BI81" s="546"/>
      <c r="BJ81" s="546"/>
      <c r="BK81" s="546"/>
      <c r="BL81" s="546"/>
      <c r="BM81" s="546"/>
      <c r="BN81" s="546"/>
      <c r="BO81" s="546"/>
      <c r="BP81" s="546"/>
      <c r="BQ81" s="546"/>
      <c r="BR81" s="546"/>
      <c r="BS81" s="546"/>
      <c r="BT81" s="546"/>
      <c r="BU81" s="546"/>
      <c r="BV81" s="546"/>
      <c r="BW81" s="546"/>
      <c r="BX81" s="546"/>
      <c r="BY81" s="546"/>
      <c r="BZ81" s="546"/>
      <c r="CA81" s="546"/>
      <c r="CB81" s="546"/>
      <c r="CC81" s="546"/>
      <c r="CD81" s="546"/>
      <c r="CE81" s="546"/>
      <c r="CF81" s="546"/>
      <c r="CG81" s="546"/>
      <c r="CH81" s="546"/>
      <c r="CI81" s="546"/>
      <c r="CJ81" s="546"/>
      <c r="CK81" s="546"/>
      <c r="CL81" s="546"/>
      <c r="CM81" s="546"/>
      <c r="CN81" s="546"/>
      <c r="CO81" s="546"/>
      <c r="CP81" s="546"/>
      <c r="CQ81" s="546"/>
      <c r="CR81" s="546"/>
      <c r="CS81" s="546"/>
      <c r="CT81" s="546"/>
      <c r="CU81" s="546"/>
      <c r="CV81" s="546"/>
      <c r="CW81" s="546"/>
      <c r="CX81" s="546"/>
      <c r="CY81" s="546"/>
      <c r="CZ81" s="546"/>
      <c r="DA81" s="546"/>
      <c r="DB81" s="546"/>
      <c r="DC81" s="546"/>
      <c r="DD81" s="546"/>
      <c r="DE81" s="546"/>
      <c r="DF81" s="546"/>
      <c r="DG81" s="546"/>
      <c r="DH81" s="546"/>
      <c r="DI81" s="546"/>
      <c r="DJ81" s="546"/>
      <c r="DK81" s="546"/>
      <c r="DL81" s="546"/>
      <c r="DM81" s="546"/>
      <c r="DN81" s="546"/>
      <c r="DO81" s="546"/>
      <c r="DP81" s="546"/>
      <c r="DQ81" s="546"/>
      <c r="DR81" s="546"/>
      <c r="DS81" s="546"/>
      <c r="DT81" s="546"/>
      <c r="DU81" s="546"/>
      <c r="DV81" s="546"/>
      <c r="DW81" s="546"/>
      <c r="DX81" s="546"/>
      <c r="DY81" s="546"/>
      <c r="DZ81" s="546"/>
      <c r="EA81" s="546"/>
      <c r="EB81" s="546"/>
      <c r="EC81" s="546"/>
      <c r="ED81" s="546"/>
      <c r="EE81" s="546"/>
      <c r="EF81" s="546"/>
      <c r="EG81" s="546"/>
      <c r="EH81" s="546"/>
      <c r="EI81" s="546"/>
      <c r="EJ81" s="546"/>
      <c r="EK81" s="546"/>
      <c r="EL81" s="546"/>
      <c r="EM81" s="546"/>
      <c r="EN81" s="546"/>
      <c r="EO81" s="546"/>
      <c r="EP81" s="546"/>
      <c r="EQ81" s="546"/>
      <c r="ER81" s="546"/>
      <c r="ES81" s="546"/>
      <c r="ET81" s="546"/>
      <c r="EU81" s="546"/>
      <c r="EV81" s="546"/>
      <c r="EW81" s="546"/>
      <c r="EX81" s="546"/>
      <c r="EY81" s="546"/>
      <c r="EZ81" s="546"/>
      <c r="FA81" s="546"/>
      <c r="FB81" s="546"/>
      <c r="FC81" s="546"/>
      <c r="FD81" s="546"/>
      <c r="FE81" s="546"/>
      <c r="FF81" s="546"/>
      <c r="FG81" s="546"/>
      <c r="FH81" s="546"/>
      <c r="FI81" s="546"/>
      <c r="FJ81" s="546"/>
      <c r="FK81" s="546"/>
      <c r="FL81" s="546"/>
      <c r="FM81" s="546"/>
      <c r="FN81" s="546"/>
      <c r="FO81" s="546"/>
      <c r="FP81" s="546"/>
      <c r="FQ81" s="546"/>
      <c r="FR81" s="546"/>
      <c r="FS81" s="546"/>
      <c r="FT81" s="546"/>
      <c r="FU81" s="546"/>
      <c r="FV81" s="546"/>
      <c r="FW81" s="546"/>
      <c r="FX81" s="546"/>
      <c r="FY81" s="546"/>
      <c r="FZ81" s="546"/>
      <c r="GA81" s="546"/>
      <c r="GB81" s="546"/>
      <c r="GC81" s="546"/>
      <c r="GD81" s="546"/>
      <c r="GE81" s="546"/>
      <c r="GF81" s="546"/>
      <c r="GG81" s="546"/>
      <c r="GH81" s="546"/>
      <c r="GI81" s="546"/>
      <c r="GJ81" s="546"/>
      <c r="GK81" s="546"/>
      <c r="GL81" s="546"/>
      <c r="GM81" s="546"/>
      <c r="GN81" s="546"/>
      <c r="GO81" s="546"/>
      <c r="GP81" s="546"/>
      <c r="GQ81" s="546"/>
      <c r="GR81" s="546"/>
      <c r="GS81" s="546"/>
      <c r="GT81" s="546"/>
      <c r="GU81" s="546"/>
      <c r="GV81" s="546"/>
      <c r="GW81" s="546"/>
      <c r="GX81" s="546"/>
      <c r="GY81" s="546"/>
      <c r="GZ81" s="546"/>
      <c r="HA81" s="546"/>
      <c r="HB81" s="546"/>
      <c r="HC81" s="546"/>
      <c r="HD81" s="546"/>
      <c r="HE81" s="546"/>
      <c r="HF81" s="546"/>
      <c r="HG81" s="546"/>
      <c r="HH81" s="546"/>
      <c r="HI81" s="546"/>
      <c r="HJ81" s="546"/>
      <c r="HK81" s="546"/>
      <c r="HL81" s="546"/>
      <c r="HM81" s="546"/>
      <c r="HN81" s="546"/>
      <c r="HO81" s="546"/>
      <c r="HP81" s="546"/>
      <c r="HQ81" s="546"/>
      <c r="HR81" s="546"/>
      <c r="HS81" s="546"/>
      <c r="HT81" s="546"/>
      <c r="HU81" s="546"/>
      <c r="HV81" s="546"/>
      <c r="HW81" s="546"/>
      <c r="HX81" s="546"/>
      <c r="HY81" s="546"/>
      <c r="HZ81" s="546"/>
      <c r="IA81" s="546"/>
      <c r="IB81" s="546"/>
      <c r="IC81" s="546"/>
      <c r="ID81" s="546"/>
      <c r="IE81" s="546"/>
      <c r="IF81" s="546"/>
      <c r="IG81" s="546"/>
      <c r="IH81" s="546"/>
      <c r="II81" s="546"/>
      <c r="IJ81" s="546"/>
      <c r="IK81" s="546"/>
      <c r="IL81" s="546"/>
      <c r="IM81" s="546"/>
      <c r="IN81" s="546"/>
      <c r="IO81" s="546"/>
      <c r="IP81" s="546"/>
      <c r="IQ81" s="546"/>
      <c r="IR81" s="546"/>
      <c r="IS81" s="546"/>
      <c r="IT81" s="546"/>
      <c r="IU81" s="546"/>
      <c r="IV81" s="546"/>
      <c r="IW81" s="546"/>
      <c r="IX81" s="546"/>
      <c r="IY81" s="546"/>
      <c r="IZ81" s="546"/>
      <c r="JA81" s="546"/>
      <c r="JB81" s="546"/>
      <c r="JC81" s="546"/>
      <c r="JD81" s="546"/>
      <c r="JE81" s="546"/>
      <c r="JF81" s="546"/>
      <c r="JG81" s="546"/>
      <c r="JH81" s="546"/>
      <c r="JI81" s="546"/>
      <c r="JJ81" s="546"/>
      <c r="JK81" s="546"/>
      <c r="JL81" s="546"/>
      <c r="JM81" s="546"/>
      <c r="JN81" s="546"/>
      <c r="JO81" s="546"/>
      <c r="JP81" s="546"/>
      <c r="JQ81" s="546"/>
      <c r="JR81" s="546"/>
      <c r="JS81" s="546"/>
      <c r="JT81" s="546"/>
      <c r="JU81" s="546"/>
      <c r="JV81" s="546"/>
      <c r="JW81" s="546"/>
      <c r="JX81" s="546"/>
      <c r="JY81" s="546"/>
      <c r="JZ81" s="546"/>
      <c r="KA81" s="546"/>
      <c r="KB81" s="546"/>
      <c r="KC81" s="546"/>
      <c r="KD81" s="546"/>
      <c r="KE81" s="546"/>
      <c r="KF81" s="546"/>
      <c r="KG81" s="546"/>
      <c r="KH81" s="546"/>
      <c r="KI81" s="546"/>
      <c r="KJ81" s="546"/>
      <c r="KK81" s="546"/>
      <c r="KL81" s="546"/>
      <c r="KM81" s="546"/>
      <c r="KN81" s="546"/>
      <c r="KO81" s="546"/>
      <c r="KP81" s="546"/>
      <c r="KQ81" s="546"/>
      <c r="KR81" s="546"/>
      <c r="KS81" s="546"/>
      <c r="KT81" s="546"/>
      <c r="KU81" s="546"/>
      <c r="KV81" s="546"/>
      <c r="KW81" s="546"/>
      <c r="KX81" s="546"/>
      <c r="KY81" s="546"/>
      <c r="KZ81" s="546"/>
      <c r="LA81" s="546"/>
      <c r="LB81" s="546"/>
      <c r="LC81" s="546"/>
      <c r="LD81" s="546"/>
      <c r="LE81" s="546"/>
      <c r="LF81" s="546"/>
      <c r="LG81" s="546"/>
      <c r="LH81" s="546"/>
      <c r="LI81" s="546"/>
      <c r="LJ81" s="546"/>
      <c r="LK81" s="546"/>
      <c r="LL81" s="546"/>
      <c r="LM81" s="546"/>
      <c r="LN81" s="546"/>
      <c r="LO81" s="546"/>
      <c r="LP81" s="546"/>
      <c r="LQ81" s="546"/>
      <c r="LR81" s="546"/>
      <c r="LS81" s="546"/>
      <c r="LT81" s="546"/>
      <c r="LU81" s="546"/>
      <c r="LV81" s="546"/>
      <c r="LW81" s="546"/>
      <c r="LX81" s="546"/>
      <c r="LY81" s="546"/>
      <c r="LZ81" s="546"/>
      <c r="MA81" s="546"/>
      <c r="MB81" s="546"/>
      <c r="MC81" s="546"/>
      <c r="MD81" s="546"/>
      <c r="ME81" s="546"/>
      <c r="MF81" s="546"/>
      <c r="MG81" s="546"/>
      <c r="MH81" s="546"/>
      <c r="MI81" s="546"/>
      <c r="MJ81" s="546"/>
      <c r="MK81" s="546"/>
      <c r="ML81" s="546"/>
      <c r="MM81" s="546"/>
      <c r="MN81" s="546"/>
      <c r="MO81" s="546"/>
      <c r="MP81" s="546"/>
      <c r="MQ81" s="546"/>
      <c r="MR81" s="546"/>
      <c r="MS81" s="546"/>
      <c r="MT81" s="546"/>
      <c r="MU81" s="546"/>
      <c r="MV81" s="546"/>
      <c r="MW81" s="546"/>
      <c r="MX81" s="546"/>
      <c r="MY81" s="546"/>
      <c r="MZ81" s="546"/>
      <c r="NA81" s="546"/>
      <c r="NB81" s="546"/>
      <c r="NC81" s="546"/>
      <c r="ND81" s="546"/>
      <c r="NE81" s="546"/>
      <c r="NF81" s="546"/>
      <c r="NG81" s="546"/>
      <c r="NH81" s="546"/>
      <c r="NI81" s="546"/>
      <c r="NJ81" s="546"/>
      <c r="NK81" s="546"/>
      <c r="NL81" s="546"/>
      <c r="NM81" s="546"/>
      <c r="NN81" s="546"/>
      <c r="NO81" s="546"/>
      <c r="NP81" s="546"/>
      <c r="NQ81" s="546"/>
      <c r="NR81" s="546"/>
      <c r="NS81" s="546"/>
      <c r="NT81" s="546"/>
      <c r="NU81" s="546"/>
      <c r="NV81" s="546"/>
      <c r="NW81" s="546"/>
      <c r="NX81" s="546"/>
      <c r="NY81" s="546"/>
      <c r="NZ81" s="546"/>
      <c r="OA81" s="546"/>
      <c r="OB81" s="546"/>
      <c r="OC81" s="546"/>
      <c r="OD81" s="546"/>
      <c r="OE81" s="546"/>
      <c r="OF81" s="546"/>
      <c r="OG81" s="546"/>
      <c r="OH81" s="546"/>
      <c r="OI81" s="546"/>
      <c r="OJ81" s="546"/>
      <c r="OK81" s="546"/>
      <c r="OL81" s="546"/>
      <c r="OM81" s="546"/>
      <c r="ON81" s="546"/>
      <c r="OO81" s="546"/>
      <c r="OP81" s="546"/>
      <c r="OQ81" s="546"/>
      <c r="OR81" s="546"/>
      <c r="OS81" s="546"/>
      <c r="OT81" s="546"/>
      <c r="OU81" s="546"/>
      <c r="OV81" s="546"/>
      <c r="OW81" s="546"/>
      <c r="OX81" s="546"/>
      <c r="OY81" s="546"/>
      <c r="OZ81" s="546"/>
      <c r="PA81" s="546"/>
      <c r="PB81" s="546"/>
      <c r="PC81" s="546"/>
      <c r="PD81" s="546"/>
      <c r="PE81" s="546"/>
      <c r="PF81" s="546"/>
      <c r="PG81" s="546"/>
      <c r="PH81" s="546"/>
      <c r="PI81" s="546"/>
      <c r="PJ81" s="546"/>
      <c r="PK81" s="546"/>
      <c r="PL81" s="546"/>
      <c r="PM81" s="546"/>
      <c r="PN81" s="546"/>
      <c r="PO81" s="546"/>
      <c r="PP81" s="546"/>
      <c r="PQ81" s="546"/>
      <c r="PR81" s="546"/>
      <c r="PS81" s="546"/>
      <c r="PT81" s="546"/>
      <c r="PU81" s="546"/>
      <c r="PV81" s="546"/>
      <c r="PW81" s="546"/>
      <c r="PX81" s="546"/>
      <c r="PY81" s="546"/>
      <c r="PZ81" s="546"/>
      <c r="QA81" s="546"/>
      <c r="QB81" s="546"/>
      <c r="QC81" s="546"/>
      <c r="QD81" s="546"/>
      <c r="QE81" s="546"/>
      <c r="QF81" s="546"/>
      <c r="QG81" s="546"/>
      <c r="QH81" s="546"/>
      <c r="QI81" s="546"/>
      <c r="QJ81" s="546"/>
      <c r="QK81" s="546"/>
      <c r="QL81" s="546"/>
      <c r="QM81" s="546"/>
      <c r="QN81" s="546"/>
      <c r="QO81" s="546"/>
      <c r="QP81" s="546"/>
      <c r="QQ81" s="546"/>
      <c r="QR81" s="546"/>
      <c r="QS81" s="546"/>
      <c r="QT81" s="546"/>
      <c r="QU81" s="546"/>
      <c r="QV81" s="546"/>
      <c r="QW81" s="546"/>
      <c r="QX81" s="546"/>
      <c r="QY81" s="546"/>
      <c r="QZ81" s="546"/>
      <c r="RA81" s="546"/>
      <c r="RB81" s="546"/>
      <c r="RC81" s="546"/>
      <c r="RD81" s="546"/>
      <c r="RE81" s="546"/>
      <c r="RF81" s="546"/>
      <c r="RG81" s="546"/>
      <c r="RH81" s="546"/>
      <c r="RI81" s="546"/>
      <c r="RJ81" s="546"/>
      <c r="RK81" s="546"/>
      <c r="RL81" s="546"/>
      <c r="RM81" s="546"/>
      <c r="RN81" s="546"/>
      <c r="RO81" s="546"/>
      <c r="RP81" s="546"/>
      <c r="RQ81" s="546"/>
      <c r="RR81" s="546"/>
      <c r="RS81" s="546"/>
      <c r="RT81" s="546"/>
      <c r="RU81" s="546"/>
      <c r="RV81" s="546"/>
      <c r="RW81" s="546"/>
      <c r="RX81" s="546"/>
      <c r="RY81" s="546"/>
      <c r="RZ81" s="546"/>
      <c r="SA81" s="546"/>
      <c r="SB81" s="546"/>
      <c r="SC81" s="546"/>
      <c r="SD81" s="546"/>
      <c r="SE81" s="546"/>
      <c r="SF81" s="546"/>
      <c r="SG81" s="546"/>
      <c r="SH81" s="546"/>
      <c r="SI81" s="546"/>
      <c r="SJ81" s="546"/>
      <c r="SK81" s="546"/>
      <c r="SL81" s="546"/>
      <c r="SM81" s="546"/>
      <c r="SN81" s="546"/>
      <c r="SO81" s="546"/>
      <c r="SP81" s="546"/>
      <c r="SQ81" s="546"/>
      <c r="SR81" s="546"/>
      <c r="SS81" s="546"/>
      <c r="ST81" s="546"/>
      <c r="SU81" s="546"/>
      <c r="SV81" s="546"/>
      <c r="SW81" s="546"/>
      <c r="SX81" s="546"/>
      <c r="SY81" s="546"/>
      <c r="SZ81" s="546"/>
      <c r="TA81" s="546"/>
      <c r="TB81" s="546"/>
      <c r="TC81" s="546"/>
      <c r="TD81" s="546"/>
      <c r="TE81" s="546"/>
      <c r="TF81" s="546"/>
      <c r="TG81" s="546"/>
      <c r="TH81" s="546"/>
      <c r="TI81" s="546"/>
      <c r="TJ81" s="546"/>
      <c r="TK81" s="546"/>
      <c r="TL81" s="546"/>
      <c r="TM81" s="546"/>
      <c r="TN81" s="546"/>
      <c r="TO81" s="546"/>
      <c r="TP81" s="546"/>
      <c r="TQ81" s="546"/>
      <c r="TR81" s="546"/>
      <c r="TS81" s="546"/>
      <c r="TT81" s="546"/>
      <c r="TU81" s="546"/>
      <c r="TV81" s="546"/>
      <c r="TW81" s="546"/>
      <c r="TX81" s="546"/>
      <c r="TY81" s="546"/>
      <c r="TZ81" s="546"/>
      <c r="UA81" s="546"/>
      <c r="UB81" s="546"/>
      <c r="UC81" s="546"/>
      <c r="UD81" s="546"/>
      <c r="UE81" s="546"/>
      <c r="UF81" s="546"/>
      <c r="UG81" s="546"/>
      <c r="UH81" s="546"/>
      <c r="UI81" s="546"/>
      <c r="UJ81" s="546"/>
      <c r="UK81" s="546"/>
      <c r="UL81" s="546"/>
      <c r="UM81" s="546"/>
      <c r="UN81" s="546"/>
      <c r="UO81" s="546"/>
      <c r="UP81" s="546"/>
      <c r="UQ81" s="546"/>
      <c r="UR81" s="546"/>
      <c r="US81" s="546"/>
      <c r="UT81" s="546"/>
      <c r="UU81" s="546"/>
      <c r="UV81" s="546"/>
      <c r="UW81" s="546"/>
      <c r="UX81" s="546"/>
      <c r="UY81" s="546"/>
      <c r="UZ81" s="546"/>
      <c r="VA81" s="546"/>
      <c r="VB81" s="546"/>
      <c r="VC81" s="546"/>
      <c r="VD81" s="546"/>
      <c r="VE81" s="546"/>
      <c r="VF81" s="546"/>
      <c r="VG81" s="546"/>
      <c r="VH81" s="546"/>
      <c r="VI81" s="546"/>
      <c r="VJ81" s="546"/>
      <c r="VK81" s="546"/>
      <c r="VL81" s="546"/>
      <c r="VM81" s="546"/>
      <c r="VN81" s="546"/>
      <c r="VO81" s="546"/>
      <c r="VP81" s="546"/>
      <c r="VQ81" s="546"/>
      <c r="VR81" s="546"/>
      <c r="VS81" s="546"/>
      <c r="VT81" s="546"/>
      <c r="VU81" s="546"/>
      <c r="VV81" s="546"/>
      <c r="VW81" s="546"/>
      <c r="VX81" s="546"/>
      <c r="VY81" s="546"/>
      <c r="VZ81" s="546"/>
      <c r="WA81" s="546"/>
      <c r="WB81" s="546"/>
      <c r="WC81" s="546"/>
      <c r="WD81" s="546"/>
      <c r="WE81" s="546"/>
      <c r="WF81" s="546"/>
      <c r="WG81" s="546"/>
      <c r="WH81" s="546"/>
      <c r="WI81" s="546"/>
      <c r="WJ81" s="546"/>
      <c r="WK81" s="546"/>
      <c r="WL81" s="546"/>
      <c r="WM81" s="546"/>
      <c r="WN81" s="546"/>
      <c r="WO81" s="546"/>
      <c r="WP81" s="546"/>
      <c r="WQ81" s="546"/>
      <c r="WR81" s="546"/>
      <c r="WS81" s="546"/>
      <c r="WT81" s="546"/>
      <c r="WU81" s="546"/>
      <c r="WV81" s="546"/>
      <c r="WW81" s="546"/>
      <c r="WX81" s="546"/>
      <c r="WY81" s="546"/>
      <c r="WZ81" s="546"/>
      <c r="XA81" s="546"/>
      <c r="XB81" s="546"/>
      <c r="XC81" s="546"/>
      <c r="XD81" s="546"/>
      <c r="XE81" s="546"/>
      <c r="XF81" s="546"/>
      <c r="XG81" s="546"/>
      <c r="XH81" s="546"/>
      <c r="XI81" s="546"/>
      <c r="XJ81" s="546"/>
      <c r="XK81" s="546"/>
      <c r="XL81" s="546"/>
      <c r="XM81" s="546"/>
      <c r="XN81" s="546"/>
      <c r="XO81" s="546"/>
      <c r="XP81" s="546"/>
      <c r="XQ81" s="546"/>
      <c r="XR81" s="546"/>
      <c r="XS81" s="546"/>
      <c r="XT81" s="546"/>
      <c r="XU81" s="546"/>
      <c r="XV81" s="546"/>
      <c r="XW81" s="546"/>
      <c r="XX81" s="546"/>
      <c r="XY81" s="546"/>
      <c r="XZ81" s="546"/>
      <c r="YA81" s="546"/>
      <c r="YB81" s="546"/>
      <c r="YC81" s="546"/>
      <c r="YD81" s="546"/>
      <c r="YE81" s="546"/>
      <c r="YF81" s="546"/>
      <c r="YG81" s="546"/>
      <c r="YH81" s="546"/>
      <c r="YI81" s="546"/>
      <c r="YJ81" s="546"/>
      <c r="YK81" s="546"/>
      <c r="YL81" s="546"/>
      <c r="YM81" s="546"/>
      <c r="YN81" s="546"/>
      <c r="YO81" s="546"/>
      <c r="YP81" s="546"/>
      <c r="YQ81" s="546"/>
      <c r="YR81" s="546"/>
      <c r="YS81" s="546"/>
      <c r="YT81" s="546"/>
      <c r="YU81" s="546"/>
      <c r="YV81" s="546"/>
      <c r="YW81" s="546"/>
      <c r="YX81" s="546"/>
      <c r="YY81" s="546"/>
      <c r="YZ81" s="546"/>
      <c r="ZA81" s="546"/>
      <c r="ZB81" s="546"/>
      <c r="ZC81" s="546"/>
      <c r="ZD81" s="546"/>
      <c r="ZE81" s="546"/>
      <c r="ZF81" s="546"/>
      <c r="ZG81" s="546"/>
      <c r="ZH81" s="546"/>
      <c r="ZI81" s="546"/>
      <c r="ZJ81" s="546"/>
      <c r="ZK81" s="546"/>
      <c r="ZL81" s="546"/>
      <c r="ZM81" s="546"/>
      <c r="ZN81" s="546"/>
      <c r="ZO81" s="546"/>
      <c r="ZP81" s="546"/>
      <c r="ZQ81" s="546"/>
      <c r="ZR81" s="546"/>
      <c r="ZS81" s="546"/>
      <c r="ZT81" s="546"/>
      <c r="ZU81" s="546"/>
      <c r="ZV81" s="546"/>
      <c r="ZW81" s="546"/>
      <c r="ZX81" s="546"/>
      <c r="ZY81" s="546"/>
      <c r="ZZ81" s="546"/>
      <c r="AAA81" s="546"/>
      <c r="AAB81" s="546"/>
      <c r="AAC81" s="546"/>
      <c r="AAD81" s="546"/>
      <c r="AAE81" s="546"/>
      <c r="AAF81" s="546"/>
      <c r="AAG81" s="546"/>
      <c r="AAH81" s="546"/>
      <c r="AAI81" s="546"/>
      <c r="AAJ81" s="546"/>
      <c r="AAK81" s="546"/>
      <c r="AAL81" s="546"/>
      <c r="AAM81" s="546"/>
      <c r="AAN81" s="546"/>
      <c r="AAO81" s="546"/>
      <c r="AAP81" s="546"/>
      <c r="AAQ81" s="546"/>
      <c r="AAR81" s="546"/>
      <c r="AAS81" s="546"/>
      <c r="AAT81" s="546"/>
      <c r="AAU81" s="546"/>
      <c r="AAV81" s="546"/>
      <c r="AAW81" s="546"/>
      <c r="AAX81" s="546"/>
      <c r="AAY81" s="546"/>
      <c r="AAZ81" s="546"/>
      <c r="ABA81" s="546"/>
      <c r="ABB81" s="546"/>
      <c r="ABC81" s="546"/>
      <c r="ABD81" s="546"/>
      <c r="ABE81" s="546"/>
      <c r="ABF81" s="546"/>
      <c r="ABG81" s="546"/>
      <c r="ABH81" s="546"/>
      <c r="ABI81" s="546"/>
      <c r="ABJ81" s="546"/>
      <c r="ABK81" s="546"/>
      <c r="ABL81" s="546"/>
      <c r="ABM81" s="546"/>
      <c r="ABN81" s="546"/>
      <c r="ABO81" s="546"/>
      <c r="ABP81" s="546"/>
      <c r="ABQ81" s="546"/>
      <c r="ABR81" s="546"/>
      <c r="ABS81" s="546"/>
      <c r="ABT81" s="546"/>
      <c r="ABU81" s="546"/>
      <c r="ABV81" s="546"/>
      <c r="ABW81" s="546"/>
      <c r="ABX81" s="546"/>
      <c r="ABY81" s="546"/>
      <c r="ABZ81" s="546"/>
      <c r="ACA81" s="546"/>
      <c r="ACB81" s="546"/>
      <c r="ACC81" s="546"/>
      <c r="ACD81" s="546"/>
      <c r="ACE81" s="546"/>
      <c r="ACF81" s="546"/>
      <c r="ACG81" s="546"/>
      <c r="ACH81" s="546"/>
      <c r="ACI81" s="546"/>
      <c r="ACJ81" s="546"/>
      <c r="ACK81" s="546"/>
      <c r="ACL81" s="546"/>
      <c r="ACM81" s="546"/>
      <c r="ACN81" s="546"/>
      <c r="ACO81" s="546"/>
      <c r="ACP81" s="546"/>
      <c r="ACQ81" s="546"/>
      <c r="ACR81" s="546"/>
      <c r="ACS81" s="546"/>
      <c r="ACT81" s="546"/>
      <c r="ACU81" s="546"/>
      <c r="ACV81" s="546"/>
      <c r="ACW81" s="546"/>
      <c r="ACX81" s="546"/>
      <c r="ACY81" s="546"/>
      <c r="ACZ81" s="546"/>
      <c r="ADA81" s="546"/>
      <c r="ADB81" s="546"/>
      <c r="ADC81" s="546"/>
      <c r="ADD81" s="546"/>
      <c r="ADE81" s="546"/>
      <c r="ADF81" s="546"/>
      <c r="ADG81" s="546"/>
      <c r="ADH81" s="546"/>
      <c r="ADI81" s="546"/>
      <c r="ADJ81" s="546"/>
      <c r="ADK81" s="546"/>
      <c r="ADL81" s="546"/>
      <c r="ADM81" s="546"/>
      <c r="ADN81" s="546"/>
      <c r="ADO81" s="546"/>
      <c r="ADP81" s="546"/>
      <c r="ADQ81" s="546"/>
      <c r="ADR81" s="546"/>
      <c r="ADS81" s="546"/>
      <c r="ADT81" s="546"/>
      <c r="ADU81" s="546"/>
      <c r="ADV81" s="546"/>
      <c r="ADW81" s="546"/>
      <c r="ADX81" s="546"/>
      <c r="ADY81" s="546"/>
      <c r="ADZ81" s="546"/>
      <c r="AEA81" s="546"/>
      <c r="AEB81" s="546"/>
      <c r="AEC81" s="546"/>
      <c r="AED81" s="546"/>
      <c r="AEE81" s="546"/>
      <c r="AEF81" s="546"/>
      <c r="AEG81" s="546"/>
      <c r="AEH81" s="546"/>
      <c r="AEI81" s="546"/>
      <c r="AEJ81" s="546"/>
      <c r="AEK81" s="546"/>
      <c r="AEL81" s="546"/>
      <c r="AEM81" s="546"/>
      <c r="AEN81" s="546"/>
      <c r="AEO81" s="546"/>
      <c r="AEP81" s="546"/>
      <c r="AEQ81" s="546"/>
      <c r="AER81" s="546"/>
      <c r="AES81" s="546"/>
      <c r="AET81" s="546"/>
      <c r="AEU81" s="546"/>
      <c r="AEV81" s="546"/>
      <c r="AEW81" s="546"/>
      <c r="AEX81" s="546"/>
      <c r="AEY81" s="546"/>
      <c r="AEZ81" s="546"/>
      <c r="AFA81" s="546"/>
      <c r="AFB81" s="546"/>
      <c r="AFC81" s="546"/>
      <c r="AFD81" s="546"/>
      <c r="AFE81" s="546"/>
      <c r="AFF81" s="546"/>
      <c r="AFG81" s="546"/>
      <c r="AFH81" s="546"/>
      <c r="AFI81" s="546"/>
      <c r="AFJ81" s="546"/>
      <c r="AFK81" s="546"/>
      <c r="AFL81" s="546"/>
      <c r="AFM81" s="546"/>
      <c r="AFN81" s="546"/>
      <c r="AFO81" s="546"/>
      <c r="AFP81" s="546"/>
      <c r="AFQ81" s="546"/>
      <c r="AFR81" s="546"/>
      <c r="AFS81" s="546"/>
      <c r="AFT81" s="546"/>
      <c r="AFU81" s="546"/>
      <c r="AFV81" s="546"/>
      <c r="AFW81" s="546"/>
      <c r="AFX81" s="546"/>
      <c r="AFY81" s="546"/>
      <c r="AFZ81" s="546"/>
      <c r="AGA81" s="546"/>
      <c r="AGB81" s="546"/>
      <c r="AGC81" s="546"/>
      <c r="AGD81" s="546"/>
      <c r="AGE81" s="546"/>
      <c r="AGF81" s="546"/>
      <c r="AGG81" s="546"/>
      <c r="AGH81" s="546"/>
      <c r="AGI81" s="546"/>
      <c r="AGJ81" s="546"/>
      <c r="AGK81" s="546"/>
      <c r="AGL81" s="546"/>
      <c r="AGM81" s="546"/>
      <c r="AGN81" s="546"/>
      <c r="AGO81" s="546"/>
      <c r="AGP81" s="546"/>
      <c r="AGQ81" s="546"/>
      <c r="AGR81" s="546"/>
      <c r="AGS81" s="546"/>
      <c r="AGT81" s="546"/>
      <c r="AGU81" s="546"/>
      <c r="AGV81" s="546"/>
      <c r="AGW81" s="546"/>
      <c r="AGX81" s="546"/>
      <c r="AGY81" s="546"/>
      <c r="AGZ81" s="546"/>
      <c r="AHA81" s="546"/>
      <c r="AHB81" s="546"/>
      <c r="AHC81" s="546"/>
      <c r="AHD81" s="546"/>
      <c r="AHE81" s="546"/>
      <c r="AHF81" s="546"/>
      <c r="AHG81" s="546"/>
      <c r="AHH81" s="546"/>
      <c r="AHI81" s="546"/>
      <c r="AHJ81" s="546"/>
      <c r="AHK81" s="546"/>
      <c r="AHL81" s="546"/>
      <c r="AHM81" s="546"/>
      <c r="AHN81" s="546"/>
      <c r="AHO81" s="546"/>
      <c r="AHP81" s="546"/>
      <c r="AHQ81" s="546"/>
      <c r="AHR81" s="546"/>
      <c r="AHS81" s="546"/>
      <c r="AHT81" s="546"/>
      <c r="AHU81" s="546"/>
      <c r="AHV81" s="546"/>
      <c r="AHW81" s="546"/>
      <c r="AHX81" s="546"/>
      <c r="AHY81" s="546"/>
      <c r="AHZ81" s="546"/>
      <c r="AIA81" s="546"/>
      <c r="AIB81" s="546"/>
      <c r="AIC81" s="546"/>
      <c r="AID81" s="546"/>
      <c r="AIE81" s="546"/>
      <c r="AIF81" s="546"/>
      <c r="AIG81" s="546"/>
      <c r="AIH81" s="546"/>
      <c r="AII81" s="546"/>
      <c r="AIJ81" s="546"/>
      <c r="AIK81" s="546"/>
      <c r="AIL81" s="546"/>
      <c r="AIM81" s="546"/>
      <c r="AIN81" s="546"/>
      <c r="AIO81" s="546"/>
      <c r="AIP81" s="546"/>
      <c r="AIQ81" s="546"/>
      <c r="AIR81" s="546"/>
      <c r="AIS81" s="546"/>
      <c r="AIT81" s="546"/>
      <c r="AIU81" s="546"/>
      <c r="AIV81" s="546"/>
      <c r="AIW81" s="546"/>
      <c r="AIX81" s="546"/>
      <c r="AIY81" s="546"/>
      <c r="AIZ81" s="546"/>
      <c r="AJA81" s="546"/>
      <c r="AJB81" s="546"/>
      <c r="AJC81" s="546"/>
      <c r="AJD81" s="546"/>
      <c r="AJE81" s="546"/>
      <c r="AJF81" s="546"/>
      <c r="AJG81" s="546"/>
      <c r="AJH81" s="546"/>
      <c r="AJI81" s="546"/>
      <c r="AJJ81" s="546"/>
      <c r="AJK81" s="546"/>
      <c r="AJL81" s="546"/>
      <c r="AJM81" s="546"/>
      <c r="AJN81" s="546"/>
      <c r="AJO81" s="546"/>
      <c r="AJP81" s="546"/>
      <c r="AJQ81" s="546"/>
      <c r="AJR81" s="546"/>
      <c r="AJS81" s="546"/>
      <c r="AJT81" s="546"/>
      <c r="AJU81" s="546"/>
      <c r="AJV81" s="546"/>
      <c r="AJW81" s="546"/>
      <c r="AJX81" s="546"/>
      <c r="AJY81" s="546"/>
      <c r="AJZ81" s="546"/>
      <c r="AKA81" s="546"/>
      <c r="AKB81" s="546"/>
      <c r="AKC81" s="546"/>
      <c r="AKD81" s="546"/>
      <c r="AKE81" s="546"/>
      <c r="AKF81" s="546"/>
      <c r="AKG81" s="546"/>
      <c r="AKH81" s="546"/>
      <c r="AKI81" s="546"/>
      <c r="AKJ81" s="546"/>
      <c r="AKK81" s="546"/>
      <c r="AKL81" s="546"/>
      <c r="AKM81" s="546"/>
      <c r="AKN81" s="546"/>
      <c r="AKO81" s="546"/>
      <c r="AKP81" s="546"/>
      <c r="AKQ81" s="546"/>
      <c r="AKR81" s="546"/>
      <c r="AKS81" s="546"/>
      <c r="AKT81" s="546"/>
      <c r="AKU81" s="546"/>
      <c r="AKV81" s="546"/>
      <c r="AKW81" s="546"/>
      <c r="AKX81" s="546"/>
      <c r="AKY81" s="546"/>
      <c r="AKZ81" s="546"/>
      <c r="ALA81" s="546"/>
      <c r="ALB81" s="546"/>
      <c r="ALC81" s="546"/>
      <c r="ALD81" s="546"/>
      <c r="ALE81" s="546"/>
      <c r="ALF81" s="546"/>
      <c r="ALG81" s="546"/>
      <c r="ALH81" s="546"/>
      <c r="ALI81" s="546"/>
      <c r="ALJ81" s="546"/>
      <c r="ALK81" s="546"/>
      <c r="ALL81" s="546"/>
      <c r="ALM81" s="546"/>
      <c r="ALN81" s="546"/>
      <c r="ALO81" s="546"/>
      <c r="ALP81" s="546"/>
      <c r="ALQ81" s="546"/>
      <c r="ALR81" s="546"/>
      <c r="ALS81" s="546"/>
      <c r="ALT81" s="546"/>
      <c r="ALU81" s="546"/>
      <c r="ALV81" s="546"/>
      <c r="ALW81" s="546"/>
      <c r="ALX81" s="546"/>
      <c r="ALY81" s="546"/>
      <c r="ALZ81" s="546"/>
      <c r="AMA81" s="546"/>
      <c r="AMB81" s="546"/>
    </row>
    <row r="82" spans="1:1016" ht="59.25" customHeight="1">
      <c r="A82" s="525" t="s">
        <v>184</v>
      </c>
      <c r="B82" s="554" t="s">
        <v>185</v>
      </c>
      <c r="C82" s="493" t="s">
        <v>27</v>
      </c>
      <c r="D82" s="555" t="s">
        <v>186</v>
      </c>
      <c r="E82" s="493" t="s">
        <v>86</v>
      </c>
      <c r="F82" s="523">
        <v>1110.8</v>
      </c>
      <c r="G82" s="497">
        <f t="shared" si="10"/>
        <v>58.42</v>
      </c>
      <c r="H82" s="498">
        <f t="shared" si="2"/>
        <v>64892.936000000002</v>
      </c>
      <c r="J82" s="547">
        <v>46.14</v>
      </c>
      <c r="L82" s="466">
        <f t="shared" si="9"/>
        <v>58.42</v>
      </c>
    </row>
    <row r="83" spans="1:1016" ht="36.950000000000003" customHeight="1">
      <c r="A83" s="525" t="s">
        <v>187</v>
      </c>
      <c r="B83" s="554">
        <v>3657</v>
      </c>
      <c r="C83" s="493" t="s">
        <v>127</v>
      </c>
      <c r="D83" s="555" t="s">
        <v>188</v>
      </c>
      <c r="E83" s="493" t="s">
        <v>86</v>
      </c>
      <c r="F83" s="523">
        <v>85.32</v>
      </c>
      <c r="G83" s="497">
        <f t="shared" si="10"/>
        <v>888.84</v>
      </c>
      <c r="H83" s="498">
        <f t="shared" si="2"/>
        <v>75835.828800000003</v>
      </c>
      <c r="J83" s="547">
        <v>702.03</v>
      </c>
      <c r="L83" s="466">
        <f t="shared" si="9"/>
        <v>888.84</v>
      </c>
    </row>
    <row r="84" spans="1:1016" ht="36.950000000000003" customHeight="1">
      <c r="A84" s="525" t="s">
        <v>189</v>
      </c>
      <c r="B84" s="554">
        <v>3388</v>
      </c>
      <c r="C84" s="493" t="s">
        <v>127</v>
      </c>
      <c r="D84" s="555" t="s">
        <v>190</v>
      </c>
      <c r="E84" s="493" t="s">
        <v>64</v>
      </c>
      <c r="F84" s="523">
        <v>5.28</v>
      </c>
      <c r="G84" s="497">
        <f t="shared" si="10"/>
        <v>9831.51</v>
      </c>
      <c r="H84" s="498">
        <f t="shared" si="2"/>
        <v>51910.372800000005</v>
      </c>
      <c r="J84" s="547">
        <v>7765.19</v>
      </c>
      <c r="L84" s="466">
        <f t="shared" si="9"/>
        <v>9831.51</v>
      </c>
    </row>
    <row r="85" spans="1:1016" s="458" customFormat="1" ht="33" customHeight="1">
      <c r="A85" s="509" t="s">
        <v>191</v>
      </c>
      <c r="B85" s="516"/>
      <c r="C85" s="518"/>
      <c r="D85" s="512" t="s">
        <v>192</v>
      </c>
      <c r="E85" s="519"/>
      <c r="F85" s="520"/>
      <c r="G85" s="499"/>
      <c r="H85" s="521" t="str">
        <f t="shared" ref="H85:H147" si="11">IF(E85&lt;&gt;0,F85*G85,"")</f>
        <v/>
      </c>
      <c r="I85" s="546"/>
      <c r="J85" s="549"/>
      <c r="K85" s="546"/>
      <c r="L85" s="546">
        <f t="shared" si="9"/>
        <v>0</v>
      </c>
      <c r="M85" s="546"/>
      <c r="N85" s="546"/>
      <c r="O85" s="546"/>
      <c r="P85" s="546"/>
      <c r="Q85" s="546"/>
      <c r="R85" s="546"/>
      <c r="S85" s="546"/>
      <c r="T85" s="546"/>
      <c r="U85" s="546"/>
      <c r="V85" s="546"/>
      <c r="W85" s="546"/>
      <c r="X85" s="546"/>
      <c r="Y85" s="546"/>
      <c r="Z85" s="546"/>
      <c r="AA85" s="546"/>
      <c r="AB85" s="546"/>
      <c r="AC85" s="546"/>
      <c r="AD85" s="546"/>
      <c r="AE85" s="546"/>
      <c r="AF85" s="546"/>
      <c r="AG85" s="546"/>
      <c r="AH85" s="546"/>
      <c r="AI85" s="546"/>
      <c r="AJ85" s="546"/>
      <c r="AK85" s="546"/>
      <c r="AL85" s="546"/>
      <c r="AM85" s="546"/>
      <c r="AN85" s="546"/>
      <c r="AO85" s="546"/>
      <c r="AP85" s="546"/>
      <c r="AQ85" s="546"/>
      <c r="AR85" s="546"/>
      <c r="AS85" s="546"/>
      <c r="AT85" s="546"/>
      <c r="AU85" s="546"/>
      <c r="AV85" s="546"/>
      <c r="AW85" s="546"/>
      <c r="AX85" s="546"/>
      <c r="AY85" s="546"/>
      <c r="AZ85" s="546"/>
      <c r="BA85" s="546"/>
      <c r="BB85" s="546"/>
      <c r="BC85" s="546"/>
      <c r="BD85" s="546"/>
      <c r="BE85" s="546"/>
      <c r="BF85" s="546"/>
      <c r="BG85" s="546"/>
      <c r="BH85" s="546"/>
      <c r="BI85" s="546"/>
      <c r="BJ85" s="546"/>
      <c r="BK85" s="546"/>
      <c r="BL85" s="546"/>
      <c r="BM85" s="546"/>
      <c r="BN85" s="546"/>
      <c r="BO85" s="546"/>
      <c r="BP85" s="546"/>
      <c r="BQ85" s="546"/>
      <c r="BR85" s="546"/>
      <c r="BS85" s="546"/>
      <c r="BT85" s="546"/>
      <c r="BU85" s="546"/>
      <c r="BV85" s="546"/>
      <c r="BW85" s="546"/>
      <c r="BX85" s="546"/>
      <c r="BY85" s="546"/>
      <c r="BZ85" s="546"/>
      <c r="CA85" s="546"/>
      <c r="CB85" s="546"/>
      <c r="CC85" s="546"/>
      <c r="CD85" s="546"/>
      <c r="CE85" s="546"/>
      <c r="CF85" s="546"/>
      <c r="CG85" s="546"/>
      <c r="CH85" s="546"/>
      <c r="CI85" s="546"/>
      <c r="CJ85" s="546"/>
      <c r="CK85" s="546"/>
      <c r="CL85" s="546"/>
      <c r="CM85" s="546"/>
      <c r="CN85" s="546"/>
      <c r="CO85" s="546"/>
      <c r="CP85" s="546"/>
      <c r="CQ85" s="546"/>
      <c r="CR85" s="546"/>
      <c r="CS85" s="546"/>
      <c r="CT85" s="546"/>
      <c r="CU85" s="546"/>
      <c r="CV85" s="546"/>
      <c r="CW85" s="546"/>
      <c r="CX85" s="546"/>
      <c r="CY85" s="546"/>
      <c r="CZ85" s="546"/>
      <c r="DA85" s="546"/>
      <c r="DB85" s="546"/>
      <c r="DC85" s="546"/>
      <c r="DD85" s="546"/>
      <c r="DE85" s="546"/>
      <c r="DF85" s="546"/>
      <c r="DG85" s="546"/>
      <c r="DH85" s="546"/>
      <c r="DI85" s="546"/>
      <c r="DJ85" s="546"/>
      <c r="DK85" s="546"/>
      <c r="DL85" s="546"/>
      <c r="DM85" s="546"/>
      <c r="DN85" s="546"/>
      <c r="DO85" s="546"/>
      <c r="DP85" s="546"/>
      <c r="DQ85" s="546"/>
      <c r="DR85" s="546"/>
      <c r="DS85" s="546"/>
      <c r="DT85" s="546"/>
      <c r="DU85" s="546"/>
      <c r="DV85" s="546"/>
      <c r="DW85" s="546"/>
      <c r="DX85" s="546"/>
      <c r="DY85" s="546"/>
      <c r="DZ85" s="546"/>
      <c r="EA85" s="546"/>
      <c r="EB85" s="546"/>
      <c r="EC85" s="546"/>
      <c r="ED85" s="546"/>
      <c r="EE85" s="546"/>
      <c r="EF85" s="546"/>
      <c r="EG85" s="546"/>
      <c r="EH85" s="546"/>
      <c r="EI85" s="546"/>
      <c r="EJ85" s="546"/>
      <c r="EK85" s="546"/>
      <c r="EL85" s="546"/>
      <c r="EM85" s="546"/>
      <c r="EN85" s="546"/>
      <c r="EO85" s="546"/>
      <c r="EP85" s="546"/>
      <c r="EQ85" s="546"/>
      <c r="ER85" s="546"/>
      <c r="ES85" s="546"/>
      <c r="ET85" s="546"/>
      <c r="EU85" s="546"/>
      <c r="EV85" s="546"/>
      <c r="EW85" s="546"/>
      <c r="EX85" s="546"/>
      <c r="EY85" s="546"/>
      <c r="EZ85" s="546"/>
      <c r="FA85" s="546"/>
      <c r="FB85" s="546"/>
      <c r="FC85" s="546"/>
      <c r="FD85" s="546"/>
      <c r="FE85" s="546"/>
      <c r="FF85" s="546"/>
      <c r="FG85" s="546"/>
      <c r="FH85" s="546"/>
      <c r="FI85" s="546"/>
      <c r="FJ85" s="546"/>
      <c r="FK85" s="546"/>
      <c r="FL85" s="546"/>
      <c r="FM85" s="546"/>
      <c r="FN85" s="546"/>
      <c r="FO85" s="546"/>
      <c r="FP85" s="546"/>
      <c r="FQ85" s="546"/>
      <c r="FR85" s="546"/>
      <c r="FS85" s="546"/>
      <c r="FT85" s="546"/>
      <c r="FU85" s="546"/>
      <c r="FV85" s="546"/>
      <c r="FW85" s="546"/>
      <c r="FX85" s="546"/>
      <c r="FY85" s="546"/>
      <c r="FZ85" s="546"/>
      <c r="GA85" s="546"/>
      <c r="GB85" s="546"/>
      <c r="GC85" s="546"/>
      <c r="GD85" s="546"/>
      <c r="GE85" s="546"/>
      <c r="GF85" s="546"/>
      <c r="GG85" s="546"/>
      <c r="GH85" s="546"/>
      <c r="GI85" s="546"/>
      <c r="GJ85" s="546"/>
      <c r="GK85" s="546"/>
      <c r="GL85" s="546"/>
      <c r="GM85" s="546"/>
      <c r="GN85" s="546"/>
      <c r="GO85" s="546"/>
      <c r="GP85" s="546"/>
      <c r="GQ85" s="546"/>
      <c r="GR85" s="546"/>
      <c r="GS85" s="546"/>
      <c r="GT85" s="546"/>
      <c r="GU85" s="546"/>
      <c r="GV85" s="546"/>
      <c r="GW85" s="546"/>
      <c r="GX85" s="546"/>
      <c r="GY85" s="546"/>
      <c r="GZ85" s="546"/>
      <c r="HA85" s="546"/>
      <c r="HB85" s="546"/>
      <c r="HC85" s="546"/>
      <c r="HD85" s="546"/>
      <c r="HE85" s="546"/>
      <c r="HF85" s="546"/>
      <c r="HG85" s="546"/>
      <c r="HH85" s="546"/>
      <c r="HI85" s="546"/>
      <c r="HJ85" s="546"/>
      <c r="HK85" s="546"/>
      <c r="HL85" s="546"/>
      <c r="HM85" s="546"/>
      <c r="HN85" s="546"/>
      <c r="HO85" s="546"/>
      <c r="HP85" s="546"/>
      <c r="HQ85" s="546"/>
      <c r="HR85" s="546"/>
      <c r="HS85" s="546"/>
      <c r="HT85" s="546"/>
      <c r="HU85" s="546"/>
      <c r="HV85" s="546"/>
      <c r="HW85" s="546"/>
      <c r="HX85" s="546"/>
      <c r="HY85" s="546"/>
      <c r="HZ85" s="546"/>
      <c r="IA85" s="546"/>
      <c r="IB85" s="546"/>
      <c r="IC85" s="546"/>
      <c r="ID85" s="546"/>
      <c r="IE85" s="546"/>
      <c r="IF85" s="546"/>
      <c r="IG85" s="546"/>
      <c r="IH85" s="546"/>
      <c r="II85" s="546"/>
      <c r="IJ85" s="546"/>
      <c r="IK85" s="546"/>
      <c r="IL85" s="546"/>
      <c r="IM85" s="546"/>
      <c r="IN85" s="546"/>
      <c r="IO85" s="546"/>
      <c r="IP85" s="546"/>
      <c r="IQ85" s="546"/>
      <c r="IR85" s="546"/>
      <c r="IS85" s="546"/>
      <c r="IT85" s="546"/>
      <c r="IU85" s="546"/>
      <c r="IV85" s="546"/>
      <c r="IW85" s="546"/>
      <c r="IX85" s="546"/>
      <c r="IY85" s="546"/>
      <c r="IZ85" s="546"/>
      <c r="JA85" s="546"/>
      <c r="JB85" s="546"/>
      <c r="JC85" s="546"/>
      <c r="JD85" s="546"/>
      <c r="JE85" s="546"/>
      <c r="JF85" s="546"/>
      <c r="JG85" s="546"/>
      <c r="JH85" s="546"/>
      <c r="JI85" s="546"/>
      <c r="JJ85" s="546"/>
      <c r="JK85" s="546"/>
      <c r="JL85" s="546"/>
      <c r="JM85" s="546"/>
      <c r="JN85" s="546"/>
      <c r="JO85" s="546"/>
      <c r="JP85" s="546"/>
      <c r="JQ85" s="546"/>
      <c r="JR85" s="546"/>
      <c r="JS85" s="546"/>
      <c r="JT85" s="546"/>
      <c r="JU85" s="546"/>
      <c r="JV85" s="546"/>
      <c r="JW85" s="546"/>
      <c r="JX85" s="546"/>
      <c r="JY85" s="546"/>
      <c r="JZ85" s="546"/>
      <c r="KA85" s="546"/>
      <c r="KB85" s="546"/>
      <c r="KC85" s="546"/>
      <c r="KD85" s="546"/>
      <c r="KE85" s="546"/>
      <c r="KF85" s="546"/>
      <c r="KG85" s="546"/>
      <c r="KH85" s="546"/>
      <c r="KI85" s="546"/>
      <c r="KJ85" s="546"/>
      <c r="KK85" s="546"/>
      <c r="KL85" s="546"/>
      <c r="KM85" s="546"/>
      <c r="KN85" s="546"/>
      <c r="KO85" s="546"/>
      <c r="KP85" s="546"/>
      <c r="KQ85" s="546"/>
      <c r="KR85" s="546"/>
      <c r="KS85" s="546"/>
      <c r="KT85" s="546"/>
      <c r="KU85" s="546"/>
      <c r="KV85" s="546"/>
      <c r="KW85" s="546"/>
      <c r="KX85" s="546"/>
      <c r="KY85" s="546"/>
      <c r="KZ85" s="546"/>
      <c r="LA85" s="546"/>
      <c r="LB85" s="546"/>
      <c r="LC85" s="546"/>
      <c r="LD85" s="546"/>
      <c r="LE85" s="546"/>
      <c r="LF85" s="546"/>
      <c r="LG85" s="546"/>
      <c r="LH85" s="546"/>
      <c r="LI85" s="546"/>
      <c r="LJ85" s="546"/>
      <c r="LK85" s="546"/>
      <c r="LL85" s="546"/>
      <c r="LM85" s="546"/>
      <c r="LN85" s="546"/>
      <c r="LO85" s="546"/>
      <c r="LP85" s="546"/>
      <c r="LQ85" s="546"/>
      <c r="LR85" s="546"/>
      <c r="LS85" s="546"/>
      <c r="LT85" s="546"/>
      <c r="LU85" s="546"/>
      <c r="LV85" s="546"/>
      <c r="LW85" s="546"/>
      <c r="LX85" s="546"/>
      <c r="LY85" s="546"/>
      <c r="LZ85" s="546"/>
      <c r="MA85" s="546"/>
      <c r="MB85" s="546"/>
      <c r="MC85" s="546"/>
      <c r="MD85" s="546"/>
      <c r="ME85" s="546"/>
      <c r="MF85" s="546"/>
      <c r="MG85" s="546"/>
      <c r="MH85" s="546"/>
      <c r="MI85" s="546"/>
      <c r="MJ85" s="546"/>
      <c r="MK85" s="546"/>
      <c r="ML85" s="546"/>
      <c r="MM85" s="546"/>
      <c r="MN85" s="546"/>
      <c r="MO85" s="546"/>
      <c r="MP85" s="546"/>
      <c r="MQ85" s="546"/>
      <c r="MR85" s="546"/>
      <c r="MS85" s="546"/>
      <c r="MT85" s="546"/>
      <c r="MU85" s="546"/>
      <c r="MV85" s="546"/>
      <c r="MW85" s="546"/>
      <c r="MX85" s="546"/>
      <c r="MY85" s="546"/>
      <c r="MZ85" s="546"/>
      <c r="NA85" s="546"/>
      <c r="NB85" s="546"/>
      <c r="NC85" s="546"/>
      <c r="ND85" s="546"/>
      <c r="NE85" s="546"/>
      <c r="NF85" s="546"/>
      <c r="NG85" s="546"/>
      <c r="NH85" s="546"/>
      <c r="NI85" s="546"/>
      <c r="NJ85" s="546"/>
      <c r="NK85" s="546"/>
      <c r="NL85" s="546"/>
      <c r="NM85" s="546"/>
      <c r="NN85" s="546"/>
      <c r="NO85" s="546"/>
      <c r="NP85" s="546"/>
      <c r="NQ85" s="546"/>
      <c r="NR85" s="546"/>
      <c r="NS85" s="546"/>
      <c r="NT85" s="546"/>
      <c r="NU85" s="546"/>
      <c r="NV85" s="546"/>
      <c r="NW85" s="546"/>
      <c r="NX85" s="546"/>
      <c r="NY85" s="546"/>
      <c r="NZ85" s="546"/>
      <c r="OA85" s="546"/>
      <c r="OB85" s="546"/>
      <c r="OC85" s="546"/>
      <c r="OD85" s="546"/>
      <c r="OE85" s="546"/>
      <c r="OF85" s="546"/>
      <c r="OG85" s="546"/>
      <c r="OH85" s="546"/>
      <c r="OI85" s="546"/>
      <c r="OJ85" s="546"/>
      <c r="OK85" s="546"/>
      <c r="OL85" s="546"/>
      <c r="OM85" s="546"/>
      <c r="ON85" s="546"/>
      <c r="OO85" s="546"/>
      <c r="OP85" s="546"/>
      <c r="OQ85" s="546"/>
      <c r="OR85" s="546"/>
      <c r="OS85" s="546"/>
      <c r="OT85" s="546"/>
      <c r="OU85" s="546"/>
      <c r="OV85" s="546"/>
      <c r="OW85" s="546"/>
      <c r="OX85" s="546"/>
      <c r="OY85" s="546"/>
      <c r="OZ85" s="546"/>
      <c r="PA85" s="546"/>
      <c r="PB85" s="546"/>
      <c r="PC85" s="546"/>
      <c r="PD85" s="546"/>
      <c r="PE85" s="546"/>
      <c r="PF85" s="546"/>
      <c r="PG85" s="546"/>
      <c r="PH85" s="546"/>
      <c r="PI85" s="546"/>
      <c r="PJ85" s="546"/>
      <c r="PK85" s="546"/>
      <c r="PL85" s="546"/>
      <c r="PM85" s="546"/>
      <c r="PN85" s="546"/>
      <c r="PO85" s="546"/>
      <c r="PP85" s="546"/>
      <c r="PQ85" s="546"/>
      <c r="PR85" s="546"/>
      <c r="PS85" s="546"/>
      <c r="PT85" s="546"/>
      <c r="PU85" s="546"/>
      <c r="PV85" s="546"/>
      <c r="PW85" s="546"/>
      <c r="PX85" s="546"/>
      <c r="PY85" s="546"/>
      <c r="PZ85" s="546"/>
      <c r="QA85" s="546"/>
      <c r="QB85" s="546"/>
      <c r="QC85" s="546"/>
      <c r="QD85" s="546"/>
      <c r="QE85" s="546"/>
      <c r="QF85" s="546"/>
      <c r="QG85" s="546"/>
      <c r="QH85" s="546"/>
      <c r="QI85" s="546"/>
      <c r="QJ85" s="546"/>
      <c r="QK85" s="546"/>
      <c r="QL85" s="546"/>
      <c r="QM85" s="546"/>
      <c r="QN85" s="546"/>
      <c r="QO85" s="546"/>
      <c r="QP85" s="546"/>
      <c r="QQ85" s="546"/>
      <c r="QR85" s="546"/>
      <c r="QS85" s="546"/>
      <c r="QT85" s="546"/>
      <c r="QU85" s="546"/>
      <c r="QV85" s="546"/>
      <c r="QW85" s="546"/>
      <c r="QX85" s="546"/>
      <c r="QY85" s="546"/>
      <c r="QZ85" s="546"/>
      <c r="RA85" s="546"/>
      <c r="RB85" s="546"/>
      <c r="RC85" s="546"/>
      <c r="RD85" s="546"/>
      <c r="RE85" s="546"/>
      <c r="RF85" s="546"/>
      <c r="RG85" s="546"/>
      <c r="RH85" s="546"/>
      <c r="RI85" s="546"/>
      <c r="RJ85" s="546"/>
      <c r="RK85" s="546"/>
      <c r="RL85" s="546"/>
      <c r="RM85" s="546"/>
      <c r="RN85" s="546"/>
      <c r="RO85" s="546"/>
      <c r="RP85" s="546"/>
      <c r="RQ85" s="546"/>
      <c r="RR85" s="546"/>
      <c r="RS85" s="546"/>
      <c r="RT85" s="546"/>
      <c r="RU85" s="546"/>
      <c r="RV85" s="546"/>
      <c r="RW85" s="546"/>
      <c r="RX85" s="546"/>
      <c r="RY85" s="546"/>
      <c r="RZ85" s="546"/>
      <c r="SA85" s="546"/>
      <c r="SB85" s="546"/>
      <c r="SC85" s="546"/>
      <c r="SD85" s="546"/>
      <c r="SE85" s="546"/>
      <c r="SF85" s="546"/>
      <c r="SG85" s="546"/>
      <c r="SH85" s="546"/>
      <c r="SI85" s="546"/>
      <c r="SJ85" s="546"/>
      <c r="SK85" s="546"/>
      <c r="SL85" s="546"/>
      <c r="SM85" s="546"/>
      <c r="SN85" s="546"/>
      <c r="SO85" s="546"/>
      <c r="SP85" s="546"/>
      <c r="SQ85" s="546"/>
      <c r="SR85" s="546"/>
      <c r="SS85" s="546"/>
      <c r="ST85" s="546"/>
      <c r="SU85" s="546"/>
      <c r="SV85" s="546"/>
      <c r="SW85" s="546"/>
      <c r="SX85" s="546"/>
      <c r="SY85" s="546"/>
      <c r="SZ85" s="546"/>
      <c r="TA85" s="546"/>
      <c r="TB85" s="546"/>
      <c r="TC85" s="546"/>
      <c r="TD85" s="546"/>
      <c r="TE85" s="546"/>
      <c r="TF85" s="546"/>
      <c r="TG85" s="546"/>
      <c r="TH85" s="546"/>
      <c r="TI85" s="546"/>
      <c r="TJ85" s="546"/>
      <c r="TK85" s="546"/>
      <c r="TL85" s="546"/>
      <c r="TM85" s="546"/>
      <c r="TN85" s="546"/>
      <c r="TO85" s="546"/>
      <c r="TP85" s="546"/>
      <c r="TQ85" s="546"/>
      <c r="TR85" s="546"/>
      <c r="TS85" s="546"/>
      <c r="TT85" s="546"/>
      <c r="TU85" s="546"/>
      <c r="TV85" s="546"/>
      <c r="TW85" s="546"/>
      <c r="TX85" s="546"/>
      <c r="TY85" s="546"/>
      <c r="TZ85" s="546"/>
      <c r="UA85" s="546"/>
      <c r="UB85" s="546"/>
      <c r="UC85" s="546"/>
      <c r="UD85" s="546"/>
      <c r="UE85" s="546"/>
      <c r="UF85" s="546"/>
      <c r="UG85" s="546"/>
      <c r="UH85" s="546"/>
      <c r="UI85" s="546"/>
      <c r="UJ85" s="546"/>
      <c r="UK85" s="546"/>
      <c r="UL85" s="546"/>
      <c r="UM85" s="546"/>
      <c r="UN85" s="546"/>
      <c r="UO85" s="546"/>
      <c r="UP85" s="546"/>
      <c r="UQ85" s="546"/>
      <c r="UR85" s="546"/>
      <c r="US85" s="546"/>
      <c r="UT85" s="546"/>
      <c r="UU85" s="546"/>
      <c r="UV85" s="546"/>
      <c r="UW85" s="546"/>
      <c r="UX85" s="546"/>
      <c r="UY85" s="546"/>
      <c r="UZ85" s="546"/>
      <c r="VA85" s="546"/>
      <c r="VB85" s="546"/>
      <c r="VC85" s="546"/>
      <c r="VD85" s="546"/>
      <c r="VE85" s="546"/>
      <c r="VF85" s="546"/>
      <c r="VG85" s="546"/>
      <c r="VH85" s="546"/>
      <c r="VI85" s="546"/>
      <c r="VJ85" s="546"/>
      <c r="VK85" s="546"/>
      <c r="VL85" s="546"/>
      <c r="VM85" s="546"/>
      <c r="VN85" s="546"/>
      <c r="VO85" s="546"/>
      <c r="VP85" s="546"/>
      <c r="VQ85" s="546"/>
      <c r="VR85" s="546"/>
      <c r="VS85" s="546"/>
      <c r="VT85" s="546"/>
      <c r="VU85" s="546"/>
      <c r="VV85" s="546"/>
      <c r="VW85" s="546"/>
      <c r="VX85" s="546"/>
      <c r="VY85" s="546"/>
      <c r="VZ85" s="546"/>
      <c r="WA85" s="546"/>
      <c r="WB85" s="546"/>
      <c r="WC85" s="546"/>
      <c r="WD85" s="546"/>
      <c r="WE85" s="546"/>
      <c r="WF85" s="546"/>
      <c r="WG85" s="546"/>
      <c r="WH85" s="546"/>
      <c r="WI85" s="546"/>
      <c r="WJ85" s="546"/>
      <c r="WK85" s="546"/>
      <c r="WL85" s="546"/>
      <c r="WM85" s="546"/>
      <c r="WN85" s="546"/>
      <c r="WO85" s="546"/>
      <c r="WP85" s="546"/>
      <c r="WQ85" s="546"/>
      <c r="WR85" s="546"/>
      <c r="WS85" s="546"/>
      <c r="WT85" s="546"/>
      <c r="WU85" s="546"/>
      <c r="WV85" s="546"/>
      <c r="WW85" s="546"/>
      <c r="WX85" s="546"/>
      <c r="WY85" s="546"/>
      <c r="WZ85" s="546"/>
      <c r="XA85" s="546"/>
      <c r="XB85" s="546"/>
      <c r="XC85" s="546"/>
      <c r="XD85" s="546"/>
      <c r="XE85" s="546"/>
      <c r="XF85" s="546"/>
      <c r="XG85" s="546"/>
      <c r="XH85" s="546"/>
      <c r="XI85" s="546"/>
      <c r="XJ85" s="546"/>
      <c r="XK85" s="546"/>
      <c r="XL85" s="546"/>
      <c r="XM85" s="546"/>
      <c r="XN85" s="546"/>
      <c r="XO85" s="546"/>
      <c r="XP85" s="546"/>
      <c r="XQ85" s="546"/>
      <c r="XR85" s="546"/>
      <c r="XS85" s="546"/>
      <c r="XT85" s="546"/>
      <c r="XU85" s="546"/>
      <c r="XV85" s="546"/>
      <c r="XW85" s="546"/>
      <c r="XX85" s="546"/>
      <c r="XY85" s="546"/>
      <c r="XZ85" s="546"/>
      <c r="YA85" s="546"/>
      <c r="YB85" s="546"/>
      <c r="YC85" s="546"/>
      <c r="YD85" s="546"/>
      <c r="YE85" s="546"/>
      <c r="YF85" s="546"/>
      <c r="YG85" s="546"/>
      <c r="YH85" s="546"/>
      <c r="YI85" s="546"/>
      <c r="YJ85" s="546"/>
      <c r="YK85" s="546"/>
      <c r="YL85" s="546"/>
      <c r="YM85" s="546"/>
      <c r="YN85" s="546"/>
      <c r="YO85" s="546"/>
      <c r="YP85" s="546"/>
      <c r="YQ85" s="546"/>
      <c r="YR85" s="546"/>
      <c r="YS85" s="546"/>
      <c r="YT85" s="546"/>
      <c r="YU85" s="546"/>
      <c r="YV85" s="546"/>
      <c r="YW85" s="546"/>
      <c r="YX85" s="546"/>
      <c r="YY85" s="546"/>
      <c r="YZ85" s="546"/>
      <c r="ZA85" s="546"/>
      <c r="ZB85" s="546"/>
      <c r="ZC85" s="546"/>
      <c r="ZD85" s="546"/>
      <c r="ZE85" s="546"/>
      <c r="ZF85" s="546"/>
      <c r="ZG85" s="546"/>
      <c r="ZH85" s="546"/>
      <c r="ZI85" s="546"/>
      <c r="ZJ85" s="546"/>
      <c r="ZK85" s="546"/>
      <c r="ZL85" s="546"/>
      <c r="ZM85" s="546"/>
      <c r="ZN85" s="546"/>
      <c r="ZO85" s="546"/>
      <c r="ZP85" s="546"/>
      <c r="ZQ85" s="546"/>
      <c r="ZR85" s="546"/>
      <c r="ZS85" s="546"/>
      <c r="ZT85" s="546"/>
      <c r="ZU85" s="546"/>
      <c r="ZV85" s="546"/>
      <c r="ZW85" s="546"/>
      <c r="ZX85" s="546"/>
      <c r="ZY85" s="546"/>
      <c r="ZZ85" s="546"/>
      <c r="AAA85" s="546"/>
      <c r="AAB85" s="546"/>
      <c r="AAC85" s="546"/>
      <c r="AAD85" s="546"/>
      <c r="AAE85" s="546"/>
      <c r="AAF85" s="546"/>
      <c r="AAG85" s="546"/>
      <c r="AAH85" s="546"/>
      <c r="AAI85" s="546"/>
      <c r="AAJ85" s="546"/>
      <c r="AAK85" s="546"/>
      <c r="AAL85" s="546"/>
      <c r="AAM85" s="546"/>
      <c r="AAN85" s="546"/>
      <c r="AAO85" s="546"/>
      <c r="AAP85" s="546"/>
      <c r="AAQ85" s="546"/>
      <c r="AAR85" s="546"/>
      <c r="AAS85" s="546"/>
      <c r="AAT85" s="546"/>
      <c r="AAU85" s="546"/>
      <c r="AAV85" s="546"/>
      <c r="AAW85" s="546"/>
      <c r="AAX85" s="546"/>
      <c r="AAY85" s="546"/>
      <c r="AAZ85" s="546"/>
      <c r="ABA85" s="546"/>
      <c r="ABB85" s="546"/>
      <c r="ABC85" s="546"/>
      <c r="ABD85" s="546"/>
      <c r="ABE85" s="546"/>
      <c r="ABF85" s="546"/>
      <c r="ABG85" s="546"/>
      <c r="ABH85" s="546"/>
      <c r="ABI85" s="546"/>
      <c r="ABJ85" s="546"/>
      <c r="ABK85" s="546"/>
      <c r="ABL85" s="546"/>
      <c r="ABM85" s="546"/>
      <c r="ABN85" s="546"/>
      <c r="ABO85" s="546"/>
      <c r="ABP85" s="546"/>
      <c r="ABQ85" s="546"/>
      <c r="ABR85" s="546"/>
      <c r="ABS85" s="546"/>
      <c r="ABT85" s="546"/>
      <c r="ABU85" s="546"/>
      <c r="ABV85" s="546"/>
      <c r="ABW85" s="546"/>
      <c r="ABX85" s="546"/>
      <c r="ABY85" s="546"/>
      <c r="ABZ85" s="546"/>
      <c r="ACA85" s="546"/>
      <c r="ACB85" s="546"/>
      <c r="ACC85" s="546"/>
      <c r="ACD85" s="546"/>
      <c r="ACE85" s="546"/>
      <c r="ACF85" s="546"/>
      <c r="ACG85" s="546"/>
      <c r="ACH85" s="546"/>
      <c r="ACI85" s="546"/>
      <c r="ACJ85" s="546"/>
      <c r="ACK85" s="546"/>
      <c r="ACL85" s="546"/>
      <c r="ACM85" s="546"/>
      <c r="ACN85" s="546"/>
      <c r="ACO85" s="546"/>
      <c r="ACP85" s="546"/>
      <c r="ACQ85" s="546"/>
      <c r="ACR85" s="546"/>
      <c r="ACS85" s="546"/>
      <c r="ACT85" s="546"/>
      <c r="ACU85" s="546"/>
      <c r="ACV85" s="546"/>
      <c r="ACW85" s="546"/>
      <c r="ACX85" s="546"/>
      <c r="ACY85" s="546"/>
      <c r="ACZ85" s="546"/>
      <c r="ADA85" s="546"/>
      <c r="ADB85" s="546"/>
      <c r="ADC85" s="546"/>
      <c r="ADD85" s="546"/>
      <c r="ADE85" s="546"/>
      <c r="ADF85" s="546"/>
      <c r="ADG85" s="546"/>
      <c r="ADH85" s="546"/>
      <c r="ADI85" s="546"/>
      <c r="ADJ85" s="546"/>
      <c r="ADK85" s="546"/>
      <c r="ADL85" s="546"/>
      <c r="ADM85" s="546"/>
      <c r="ADN85" s="546"/>
      <c r="ADO85" s="546"/>
      <c r="ADP85" s="546"/>
      <c r="ADQ85" s="546"/>
      <c r="ADR85" s="546"/>
      <c r="ADS85" s="546"/>
      <c r="ADT85" s="546"/>
      <c r="ADU85" s="546"/>
      <c r="ADV85" s="546"/>
      <c r="ADW85" s="546"/>
      <c r="ADX85" s="546"/>
      <c r="ADY85" s="546"/>
      <c r="ADZ85" s="546"/>
      <c r="AEA85" s="546"/>
      <c r="AEB85" s="546"/>
      <c r="AEC85" s="546"/>
      <c r="AED85" s="546"/>
      <c r="AEE85" s="546"/>
      <c r="AEF85" s="546"/>
      <c r="AEG85" s="546"/>
      <c r="AEH85" s="546"/>
      <c r="AEI85" s="546"/>
      <c r="AEJ85" s="546"/>
      <c r="AEK85" s="546"/>
      <c r="AEL85" s="546"/>
      <c r="AEM85" s="546"/>
      <c r="AEN85" s="546"/>
      <c r="AEO85" s="546"/>
      <c r="AEP85" s="546"/>
      <c r="AEQ85" s="546"/>
      <c r="AER85" s="546"/>
      <c r="AES85" s="546"/>
      <c r="AET85" s="546"/>
      <c r="AEU85" s="546"/>
      <c r="AEV85" s="546"/>
      <c r="AEW85" s="546"/>
      <c r="AEX85" s="546"/>
      <c r="AEY85" s="546"/>
      <c r="AEZ85" s="546"/>
      <c r="AFA85" s="546"/>
      <c r="AFB85" s="546"/>
      <c r="AFC85" s="546"/>
      <c r="AFD85" s="546"/>
      <c r="AFE85" s="546"/>
      <c r="AFF85" s="546"/>
      <c r="AFG85" s="546"/>
      <c r="AFH85" s="546"/>
      <c r="AFI85" s="546"/>
      <c r="AFJ85" s="546"/>
      <c r="AFK85" s="546"/>
      <c r="AFL85" s="546"/>
      <c r="AFM85" s="546"/>
      <c r="AFN85" s="546"/>
      <c r="AFO85" s="546"/>
      <c r="AFP85" s="546"/>
      <c r="AFQ85" s="546"/>
      <c r="AFR85" s="546"/>
      <c r="AFS85" s="546"/>
      <c r="AFT85" s="546"/>
      <c r="AFU85" s="546"/>
      <c r="AFV85" s="546"/>
      <c r="AFW85" s="546"/>
      <c r="AFX85" s="546"/>
      <c r="AFY85" s="546"/>
      <c r="AFZ85" s="546"/>
      <c r="AGA85" s="546"/>
      <c r="AGB85" s="546"/>
      <c r="AGC85" s="546"/>
      <c r="AGD85" s="546"/>
      <c r="AGE85" s="546"/>
      <c r="AGF85" s="546"/>
      <c r="AGG85" s="546"/>
      <c r="AGH85" s="546"/>
      <c r="AGI85" s="546"/>
      <c r="AGJ85" s="546"/>
      <c r="AGK85" s="546"/>
      <c r="AGL85" s="546"/>
      <c r="AGM85" s="546"/>
      <c r="AGN85" s="546"/>
      <c r="AGO85" s="546"/>
      <c r="AGP85" s="546"/>
      <c r="AGQ85" s="546"/>
      <c r="AGR85" s="546"/>
      <c r="AGS85" s="546"/>
      <c r="AGT85" s="546"/>
      <c r="AGU85" s="546"/>
      <c r="AGV85" s="546"/>
      <c r="AGW85" s="546"/>
      <c r="AGX85" s="546"/>
      <c r="AGY85" s="546"/>
      <c r="AGZ85" s="546"/>
      <c r="AHA85" s="546"/>
      <c r="AHB85" s="546"/>
      <c r="AHC85" s="546"/>
      <c r="AHD85" s="546"/>
      <c r="AHE85" s="546"/>
      <c r="AHF85" s="546"/>
      <c r="AHG85" s="546"/>
      <c r="AHH85" s="546"/>
      <c r="AHI85" s="546"/>
      <c r="AHJ85" s="546"/>
      <c r="AHK85" s="546"/>
      <c r="AHL85" s="546"/>
      <c r="AHM85" s="546"/>
      <c r="AHN85" s="546"/>
      <c r="AHO85" s="546"/>
      <c r="AHP85" s="546"/>
      <c r="AHQ85" s="546"/>
      <c r="AHR85" s="546"/>
      <c r="AHS85" s="546"/>
      <c r="AHT85" s="546"/>
      <c r="AHU85" s="546"/>
      <c r="AHV85" s="546"/>
      <c r="AHW85" s="546"/>
      <c r="AHX85" s="546"/>
      <c r="AHY85" s="546"/>
      <c r="AHZ85" s="546"/>
      <c r="AIA85" s="546"/>
      <c r="AIB85" s="546"/>
      <c r="AIC85" s="546"/>
      <c r="AID85" s="546"/>
      <c r="AIE85" s="546"/>
      <c r="AIF85" s="546"/>
      <c r="AIG85" s="546"/>
      <c r="AIH85" s="546"/>
      <c r="AII85" s="546"/>
      <c r="AIJ85" s="546"/>
      <c r="AIK85" s="546"/>
      <c r="AIL85" s="546"/>
      <c r="AIM85" s="546"/>
      <c r="AIN85" s="546"/>
      <c r="AIO85" s="546"/>
      <c r="AIP85" s="546"/>
      <c r="AIQ85" s="546"/>
      <c r="AIR85" s="546"/>
      <c r="AIS85" s="546"/>
      <c r="AIT85" s="546"/>
      <c r="AIU85" s="546"/>
      <c r="AIV85" s="546"/>
      <c r="AIW85" s="546"/>
      <c r="AIX85" s="546"/>
      <c r="AIY85" s="546"/>
      <c r="AIZ85" s="546"/>
      <c r="AJA85" s="546"/>
      <c r="AJB85" s="546"/>
      <c r="AJC85" s="546"/>
      <c r="AJD85" s="546"/>
      <c r="AJE85" s="546"/>
      <c r="AJF85" s="546"/>
      <c r="AJG85" s="546"/>
      <c r="AJH85" s="546"/>
      <c r="AJI85" s="546"/>
      <c r="AJJ85" s="546"/>
      <c r="AJK85" s="546"/>
      <c r="AJL85" s="546"/>
      <c r="AJM85" s="546"/>
      <c r="AJN85" s="546"/>
      <c r="AJO85" s="546"/>
      <c r="AJP85" s="546"/>
      <c r="AJQ85" s="546"/>
      <c r="AJR85" s="546"/>
      <c r="AJS85" s="546"/>
      <c r="AJT85" s="546"/>
      <c r="AJU85" s="546"/>
      <c r="AJV85" s="546"/>
      <c r="AJW85" s="546"/>
      <c r="AJX85" s="546"/>
      <c r="AJY85" s="546"/>
      <c r="AJZ85" s="546"/>
      <c r="AKA85" s="546"/>
      <c r="AKB85" s="546"/>
      <c r="AKC85" s="546"/>
      <c r="AKD85" s="546"/>
      <c r="AKE85" s="546"/>
      <c r="AKF85" s="546"/>
      <c r="AKG85" s="546"/>
      <c r="AKH85" s="546"/>
      <c r="AKI85" s="546"/>
      <c r="AKJ85" s="546"/>
      <c r="AKK85" s="546"/>
      <c r="AKL85" s="546"/>
      <c r="AKM85" s="546"/>
      <c r="AKN85" s="546"/>
      <c r="AKO85" s="546"/>
      <c r="AKP85" s="546"/>
      <c r="AKQ85" s="546"/>
      <c r="AKR85" s="546"/>
      <c r="AKS85" s="546"/>
      <c r="AKT85" s="546"/>
      <c r="AKU85" s="546"/>
      <c r="AKV85" s="546"/>
      <c r="AKW85" s="546"/>
      <c r="AKX85" s="546"/>
      <c r="AKY85" s="546"/>
      <c r="AKZ85" s="546"/>
      <c r="ALA85" s="546"/>
      <c r="ALB85" s="546"/>
      <c r="ALC85" s="546"/>
      <c r="ALD85" s="546"/>
      <c r="ALE85" s="546"/>
      <c r="ALF85" s="546"/>
      <c r="ALG85" s="546"/>
      <c r="ALH85" s="546"/>
      <c r="ALI85" s="546"/>
      <c r="ALJ85" s="546"/>
      <c r="ALK85" s="546"/>
      <c r="ALL85" s="546"/>
      <c r="ALM85" s="546"/>
      <c r="ALN85" s="546"/>
      <c r="ALO85" s="546"/>
      <c r="ALP85" s="546"/>
      <c r="ALQ85" s="546"/>
      <c r="ALR85" s="546"/>
      <c r="ALS85" s="546"/>
      <c r="ALT85" s="546"/>
      <c r="ALU85" s="546"/>
      <c r="ALV85" s="546"/>
      <c r="ALW85" s="546"/>
      <c r="ALX85" s="546"/>
      <c r="ALY85" s="546"/>
      <c r="ALZ85" s="546"/>
      <c r="AMA85" s="546"/>
      <c r="AMB85" s="546"/>
    </row>
    <row r="86" spans="1:1016" ht="59.25" customHeight="1">
      <c r="A86" s="525" t="s">
        <v>193</v>
      </c>
      <c r="B86" s="370" t="s">
        <v>194</v>
      </c>
      <c r="C86" s="493" t="s">
        <v>27</v>
      </c>
      <c r="D86" s="507" t="s">
        <v>195</v>
      </c>
      <c r="E86" s="493" t="s">
        <v>40</v>
      </c>
      <c r="F86" s="523">
        <v>68.099999999999994</v>
      </c>
      <c r="G86" s="497">
        <f t="shared" si="10"/>
        <v>105.97</v>
      </c>
      <c r="H86" s="498">
        <f t="shared" si="11"/>
        <v>7216.5569999999989</v>
      </c>
      <c r="J86" s="547">
        <v>83.7</v>
      </c>
      <c r="L86" s="466">
        <f t="shared" si="9"/>
        <v>105.97</v>
      </c>
    </row>
    <row r="87" spans="1:1016" ht="59.25" customHeight="1">
      <c r="A87" s="525" t="s">
        <v>196</v>
      </c>
      <c r="B87" s="370" t="s">
        <v>197</v>
      </c>
      <c r="C87" s="493" t="s">
        <v>27</v>
      </c>
      <c r="D87" s="507" t="s">
        <v>198</v>
      </c>
      <c r="E87" s="493" t="s">
        <v>40</v>
      </c>
      <c r="F87" s="523">
        <v>65.12</v>
      </c>
      <c r="G87" s="497">
        <f t="shared" si="10"/>
        <v>249.95</v>
      </c>
      <c r="H87" s="498">
        <f t="shared" si="11"/>
        <v>16276.744000000001</v>
      </c>
      <c r="J87" s="547">
        <v>197.42</v>
      </c>
      <c r="L87" s="466">
        <f t="shared" si="9"/>
        <v>249.95</v>
      </c>
    </row>
    <row r="88" spans="1:1016" s="458" customFormat="1" ht="36.950000000000003" customHeight="1">
      <c r="A88" s="509" t="s">
        <v>199</v>
      </c>
      <c r="B88" s="516"/>
      <c r="C88" s="518"/>
      <c r="D88" s="512" t="s">
        <v>200</v>
      </c>
      <c r="E88" s="519"/>
      <c r="F88" s="520"/>
      <c r="G88" s="499"/>
      <c r="H88" s="521" t="str">
        <f t="shared" si="11"/>
        <v/>
      </c>
      <c r="I88" s="546"/>
      <c r="J88" s="549"/>
      <c r="K88" s="546"/>
      <c r="L88" s="546">
        <f t="shared" si="9"/>
        <v>0</v>
      </c>
      <c r="M88" s="546"/>
      <c r="N88" s="546"/>
      <c r="O88" s="546"/>
      <c r="P88" s="546"/>
      <c r="Q88" s="546"/>
      <c r="R88" s="546"/>
      <c r="S88" s="546"/>
      <c r="T88" s="546"/>
      <c r="U88" s="546"/>
      <c r="V88" s="546"/>
      <c r="W88" s="546"/>
      <c r="X88" s="546"/>
      <c r="Y88" s="546"/>
      <c r="Z88" s="546"/>
      <c r="AA88" s="546"/>
      <c r="AB88" s="546"/>
      <c r="AC88" s="546"/>
      <c r="AD88" s="546"/>
      <c r="AE88" s="546"/>
      <c r="AF88" s="546"/>
      <c r="AG88" s="546"/>
      <c r="AH88" s="546"/>
      <c r="AI88" s="546"/>
      <c r="AJ88" s="546"/>
      <c r="AK88" s="546"/>
      <c r="AL88" s="546"/>
      <c r="AM88" s="546"/>
      <c r="AN88" s="546"/>
      <c r="AO88" s="546"/>
      <c r="AP88" s="546"/>
      <c r="AQ88" s="546"/>
      <c r="AR88" s="546"/>
      <c r="AS88" s="546"/>
      <c r="AT88" s="546"/>
      <c r="AU88" s="546"/>
      <c r="AV88" s="546"/>
      <c r="AW88" s="546"/>
      <c r="AX88" s="546"/>
      <c r="AY88" s="546"/>
      <c r="AZ88" s="546"/>
      <c r="BA88" s="546"/>
      <c r="BB88" s="546"/>
      <c r="BC88" s="546"/>
      <c r="BD88" s="546"/>
      <c r="BE88" s="546"/>
      <c r="BF88" s="546"/>
      <c r="BG88" s="546"/>
      <c r="BH88" s="546"/>
      <c r="BI88" s="546"/>
      <c r="BJ88" s="546"/>
      <c r="BK88" s="546"/>
      <c r="BL88" s="546"/>
      <c r="BM88" s="546"/>
      <c r="BN88" s="546"/>
      <c r="BO88" s="546"/>
      <c r="BP88" s="546"/>
      <c r="BQ88" s="546"/>
      <c r="BR88" s="546"/>
      <c r="BS88" s="546"/>
      <c r="BT88" s="546"/>
      <c r="BU88" s="546"/>
      <c r="BV88" s="546"/>
      <c r="BW88" s="546"/>
      <c r="BX88" s="546"/>
      <c r="BY88" s="546"/>
      <c r="BZ88" s="546"/>
      <c r="CA88" s="546"/>
      <c r="CB88" s="546"/>
      <c r="CC88" s="546"/>
      <c r="CD88" s="546"/>
      <c r="CE88" s="546"/>
      <c r="CF88" s="546"/>
      <c r="CG88" s="546"/>
      <c r="CH88" s="546"/>
      <c r="CI88" s="546"/>
      <c r="CJ88" s="546"/>
      <c r="CK88" s="546"/>
      <c r="CL88" s="546"/>
      <c r="CM88" s="546"/>
      <c r="CN88" s="546"/>
      <c r="CO88" s="546"/>
      <c r="CP88" s="546"/>
      <c r="CQ88" s="546"/>
      <c r="CR88" s="546"/>
      <c r="CS88" s="546"/>
      <c r="CT88" s="546"/>
      <c r="CU88" s="546"/>
      <c r="CV88" s="546"/>
      <c r="CW88" s="546"/>
      <c r="CX88" s="546"/>
      <c r="CY88" s="546"/>
      <c r="CZ88" s="546"/>
      <c r="DA88" s="546"/>
      <c r="DB88" s="546"/>
      <c r="DC88" s="546"/>
      <c r="DD88" s="546"/>
      <c r="DE88" s="546"/>
      <c r="DF88" s="546"/>
      <c r="DG88" s="546"/>
      <c r="DH88" s="546"/>
      <c r="DI88" s="546"/>
      <c r="DJ88" s="546"/>
      <c r="DK88" s="546"/>
      <c r="DL88" s="546"/>
      <c r="DM88" s="546"/>
      <c r="DN88" s="546"/>
      <c r="DO88" s="546"/>
      <c r="DP88" s="546"/>
      <c r="DQ88" s="546"/>
      <c r="DR88" s="546"/>
      <c r="DS88" s="546"/>
      <c r="DT88" s="546"/>
      <c r="DU88" s="546"/>
      <c r="DV88" s="546"/>
      <c r="DW88" s="546"/>
      <c r="DX88" s="546"/>
      <c r="DY88" s="546"/>
      <c r="DZ88" s="546"/>
      <c r="EA88" s="546"/>
      <c r="EB88" s="546"/>
      <c r="EC88" s="546"/>
      <c r="ED88" s="546"/>
      <c r="EE88" s="546"/>
      <c r="EF88" s="546"/>
      <c r="EG88" s="546"/>
      <c r="EH88" s="546"/>
      <c r="EI88" s="546"/>
      <c r="EJ88" s="546"/>
      <c r="EK88" s="546"/>
      <c r="EL88" s="546"/>
      <c r="EM88" s="546"/>
      <c r="EN88" s="546"/>
      <c r="EO88" s="546"/>
      <c r="EP88" s="546"/>
      <c r="EQ88" s="546"/>
      <c r="ER88" s="546"/>
      <c r="ES88" s="546"/>
      <c r="ET88" s="546"/>
      <c r="EU88" s="546"/>
      <c r="EV88" s="546"/>
      <c r="EW88" s="546"/>
      <c r="EX88" s="546"/>
      <c r="EY88" s="546"/>
      <c r="EZ88" s="546"/>
      <c r="FA88" s="546"/>
      <c r="FB88" s="546"/>
      <c r="FC88" s="546"/>
      <c r="FD88" s="546"/>
      <c r="FE88" s="546"/>
      <c r="FF88" s="546"/>
      <c r="FG88" s="546"/>
      <c r="FH88" s="546"/>
      <c r="FI88" s="546"/>
      <c r="FJ88" s="546"/>
      <c r="FK88" s="546"/>
      <c r="FL88" s="546"/>
      <c r="FM88" s="546"/>
      <c r="FN88" s="546"/>
      <c r="FO88" s="546"/>
      <c r="FP88" s="546"/>
      <c r="FQ88" s="546"/>
      <c r="FR88" s="546"/>
      <c r="FS88" s="546"/>
      <c r="FT88" s="546"/>
      <c r="FU88" s="546"/>
      <c r="FV88" s="546"/>
      <c r="FW88" s="546"/>
      <c r="FX88" s="546"/>
      <c r="FY88" s="546"/>
      <c r="FZ88" s="546"/>
      <c r="GA88" s="546"/>
      <c r="GB88" s="546"/>
      <c r="GC88" s="546"/>
      <c r="GD88" s="546"/>
      <c r="GE88" s="546"/>
      <c r="GF88" s="546"/>
      <c r="GG88" s="546"/>
      <c r="GH88" s="546"/>
      <c r="GI88" s="546"/>
      <c r="GJ88" s="546"/>
      <c r="GK88" s="546"/>
      <c r="GL88" s="546"/>
      <c r="GM88" s="546"/>
      <c r="GN88" s="546"/>
      <c r="GO88" s="546"/>
      <c r="GP88" s="546"/>
      <c r="GQ88" s="546"/>
      <c r="GR88" s="546"/>
      <c r="GS88" s="546"/>
      <c r="GT88" s="546"/>
      <c r="GU88" s="546"/>
      <c r="GV88" s="546"/>
      <c r="GW88" s="546"/>
      <c r="GX88" s="546"/>
      <c r="GY88" s="546"/>
      <c r="GZ88" s="546"/>
      <c r="HA88" s="546"/>
      <c r="HB88" s="546"/>
      <c r="HC88" s="546"/>
      <c r="HD88" s="546"/>
      <c r="HE88" s="546"/>
      <c r="HF88" s="546"/>
      <c r="HG88" s="546"/>
      <c r="HH88" s="546"/>
      <c r="HI88" s="546"/>
      <c r="HJ88" s="546"/>
      <c r="HK88" s="546"/>
      <c r="HL88" s="546"/>
      <c r="HM88" s="546"/>
      <c r="HN88" s="546"/>
      <c r="HO88" s="546"/>
      <c r="HP88" s="546"/>
      <c r="HQ88" s="546"/>
      <c r="HR88" s="546"/>
      <c r="HS88" s="546"/>
      <c r="HT88" s="546"/>
      <c r="HU88" s="546"/>
      <c r="HV88" s="546"/>
      <c r="HW88" s="546"/>
      <c r="HX88" s="546"/>
      <c r="HY88" s="546"/>
      <c r="HZ88" s="546"/>
      <c r="IA88" s="546"/>
      <c r="IB88" s="546"/>
      <c r="IC88" s="546"/>
      <c r="ID88" s="546"/>
      <c r="IE88" s="546"/>
      <c r="IF88" s="546"/>
      <c r="IG88" s="546"/>
      <c r="IH88" s="546"/>
      <c r="II88" s="546"/>
      <c r="IJ88" s="546"/>
      <c r="IK88" s="546"/>
      <c r="IL88" s="546"/>
      <c r="IM88" s="546"/>
      <c r="IN88" s="546"/>
      <c r="IO88" s="546"/>
      <c r="IP88" s="546"/>
      <c r="IQ88" s="546"/>
      <c r="IR88" s="546"/>
      <c r="IS88" s="546"/>
      <c r="IT88" s="546"/>
      <c r="IU88" s="546"/>
      <c r="IV88" s="546"/>
      <c r="IW88" s="546"/>
      <c r="IX88" s="546"/>
      <c r="IY88" s="546"/>
      <c r="IZ88" s="546"/>
      <c r="JA88" s="546"/>
      <c r="JB88" s="546"/>
      <c r="JC88" s="546"/>
      <c r="JD88" s="546"/>
      <c r="JE88" s="546"/>
      <c r="JF88" s="546"/>
      <c r="JG88" s="546"/>
      <c r="JH88" s="546"/>
      <c r="JI88" s="546"/>
      <c r="JJ88" s="546"/>
      <c r="JK88" s="546"/>
      <c r="JL88" s="546"/>
      <c r="JM88" s="546"/>
      <c r="JN88" s="546"/>
      <c r="JO88" s="546"/>
      <c r="JP88" s="546"/>
      <c r="JQ88" s="546"/>
      <c r="JR88" s="546"/>
      <c r="JS88" s="546"/>
      <c r="JT88" s="546"/>
      <c r="JU88" s="546"/>
      <c r="JV88" s="546"/>
      <c r="JW88" s="546"/>
      <c r="JX88" s="546"/>
      <c r="JY88" s="546"/>
      <c r="JZ88" s="546"/>
      <c r="KA88" s="546"/>
      <c r="KB88" s="546"/>
      <c r="KC88" s="546"/>
      <c r="KD88" s="546"/>
      <c r="KE88" s="546"/>
      <c r="KF88" s="546"/>
      <c r="KG88" s="546"/>
      <c r="KH88" s="546"/>
      <c r="KI88" s="546"/>
      <c r="KJ88" s="546"/>
      <c r="KK88" s="546"/>
      <c r="KL88" s="546"/>
      <c r="KM88" s="546"/>
      <c r="KN88" s="546"/>
      <c r="KO88" s="546"/>
      <c r="KP88" s="546"/>
      <c r="KQ88" s="546"/>
      <c r="KR88" s="546"/>
      <c r="KS88" s="546"/>
      <c r="KT88" s="546"/>
      <c r="KU88" s="546"/>
      <c r="KV88" s="546"/>
      <c r="KW88" s="546"/>
      <c r="KX88" s="546"/>
      <c r="KY88" s="546"/>
      <c r="KZ88" s="546"/>
      <c r="LA88" s="546"/>
      <c r="LB88" s="546"/>
      <c r="LC88" s="546"/>
      <c r="LD88" s="546"/>
      <c r="LE88" s="546"/>
      <c r="LF88" s="546"/>
      <c r="LG88" s="546"/>
      <c r="LH88" s="546"/>
      <c r="LI88" s="546"/>
      <c r="LJ88" s="546"/>
      <c r="LK88" s="546"/>
      <c r="LL88" s="546"/>
      <c r="LM88" s="546"/>
      <c r="LN88" s="546"/>
      <c r="LO88" s="546"/>
      <c r="LP88" s="546"/>
      <c r="LQ88" s="546"/>
      <c r="LR88" s="546"/>
      <c r="LS88" s="546"/>
      <c r="LT88" s="546"/>
      <c r="LU88" s="546"/>
      <c r="LV88" s="546"/>
      <c r="LW88" s="546"/>
      <c r="LX88" s="546"/>
      <c r="LY88" s="546"/>
      <c r="LZ88" s="546"/>
      <c r="MA88" s="546"/>
      <c r="MB88" s="546"/>
      <c r="MC88" s="546"/>
      <c r="MD88" s="546"/>
      <c r="ME88" s="546"/>
      <c r="MF88" s="546"/>
      <c r="MG88" s="546"/>
      <c r="MH88" s="546"/>
      <c r="MI88" s="546"/>
      <c r="MJ88" s="546"/>
      <c r="MK88" s="546"/>
      <c r="ML88" s="546"/>
      <c r="MM88" s="546"/>
      <c r="MN88" s="546"/>
      <c r="MO88" s="546"/>
      <c r="MP88" s="546"/>
      <c r="MQ88" s="546"/>
      <c r="MR88" s="546"/>
      <c r="MS88" s="546"/>
      <c r="MT88" s="546"/>
      <c r="MU88" s="546"/>
      <c r="MV88" s="546"/>
      <c r="MW88" s="546"/>
      <c r="MX88" s="546"/>
      <c r="MY88" s="546"/>
      <c r="MZ88" s="546"/>
      <c r="NA88" s="546"/>
      <c r="NB88" s="546"/>
      <c r="NC88" s="546"/>
      <c r="ND88" s="546"/>
      <c r="NE88" s="546"/>
      <c r="NF88" s="546"/>
      <c r="NG88" s="546"/>
      <c r="NH88" s="546"/>
      <c r="NI88" s="546"/>
      <c r="NJ88" s="546"/>
      <c r="NK88" s="546"/>
      <c r="NL88" s="546"/>
      <c r="NM88" s="546"/>
      <c r="NN88" s="546"/>
      <c r="NO88" s="546"/>
      <c r="NP88" s="546"/>
      <c r="NQ88" s="546"/>
      <c r="NR88" s="546"/>
      <c r="NS88" s="546"/>
      <c r="NT88" s="546"/>
      <c r="NU88" s="546"/>
      <c r="NV88" s="546"/>
      <c r="NW88" s="546"/>
      <c r="NX88" s="546"/>
      <c r="NY88" s="546"/>
      <c r="NZ88" s="546"/>
      <c r="OA88" s="546"/>
      <c r="OB88" s="546"/>
      <c r="OC88" s="546"/>
      <c r="OD88" s="546"/>
      <c r="OE88" s="546"/>
      <c r="OF88" s="546"/>
      <c r="OG88" s="546"/>
      <c r="OH88" s="546"/>
      <c r="OI88" s="546"/>
      <c r="OJ88" s="546"/>
      <c r="OK88" s="546"/>
      <c r="OL88" s="546"/>
      <c r="OM88" s="546"/>
      <c r="ON88" s="546"/>
      <c r="OO88" s="546"/>
      <c r="OP88" s="546"/>
      <c r="OQ88" s="546"/>
      <c r="OR88" s="546"/>
      <c r="OS88" s="546"/>
      <c r="OT88" s="546"/>
      <c r="OU88" s="546"/>
      <c r="OV88" s="546"/>
      <c r="OW88" s="546"/>
      <c r="OX88" s="546"/>
      <c r="OY88" s="546"/>
      <c r="OZ88" s="546"/>
      <c r="PA88" s="546"/>
      <c r="PB88" s="546"/>
      <c r="PC88" s="546"/>
      <c r="PD88" s="546"/>
      <c r="PE88" s="546"/>
      <c r="PF88" s="546"/>
      <c r="PG88" s="546"/>
      <c r="PH88" s="546"/>
      <c r="PI88" s="546"/>
      <c r="PJ88" s="546"/>
      <c r="PK88" s="546"/>
      <c r="PL88" s="546"/>
      <c r="PM88" s="546"/>
      <c r="PN88" s="546"/>
      <c r="PO88" s="546"/>
      <c r="PP88" s="546"/>
      <c r="PQ88" s="546"/>
      <c r="PR88" s="546"/>
      <c r="PS88" s="546"/>
      <c r="PT88" s="546"/>
      <c r="PU88" s="546"/>
      <c r="PV88" s="546"/>
      <c r="PW88" s="546"/>
      <c r="PX88" s="546"/>
      <c r="PY88" s="546"/>
      <c r="PZ88" s="546"/>
      <c r="QA88" s="546"/>
      <c r="QB88" s="546"/>
      <c r="QC88" s="546"/>
      <c r="QD88" s="546"/>
      <c r="QE88" s="546"/>
      <c r="QF88" s="546"/>
      <c r="QG88" s="546"/>
      <c r="QH88" s="546"/>
      <c r="QI88" s="546"/>
      <c r="QJ88" s="546"/>
      <c r="QK88" s="546"/>
      <c r="QL88" s="546"/>
      <c r="QM88" s="546"/>
      <c r="QN88" s="546"/>
      <c r="QO88" s="546"/>
      <c r="QP88" s="546"/>
      <c r="QQ88" s="546"/>
      <c r="QR88" s="546"/>
      <c r="QS88" s="546"/>
      <c r="QT88" s="546"/>
      <c r="QU88" s="546"/>
      <c r="QV88" s="546"/>
      <c r="QW88" s="546"/>
      <c r="QX88" s="546"/>
      <c r="QY88" s="546"/>
      <c r="QZ88" s="546"/>
      <c r="RA88" s="546"/>
      <c r="RB88" s="546"/>
      <c r="RC88" s="546"/>
      <c r="RD88" s="546"/>
      <c r="RE88" s="546"/>
      <c r="RF88" s="546"/>
      <c r="RG88" s="546"/>
      <c r="RH88" s="546"/>
      <c r="RI88" s="546"/>
      <c r="RJ88" s="546"/>
      <c r="RK88" s="546"/>
      <c r="RL88" s="546"/>
      <c r="RM88" s="546"/>
      <c r="RN88" s="546"/>
      <c r="RO88" s="546"/>
      <c r="RP88" s="546"/>
      <c r="RQ88" s="546"/>
      <c r="RR88" s="546"/>
      <c r="RS88" s="546"/>
      <c r="RT88" s="546"/>
      <c r="RU88" s="546"/>
      <c r="RV88" s="546"/>
      <c r="RW88" s="546"/>
      <c r="RX88" s="546"/>
      <c r="RY88" s="546"/>
      <c r="RZ88" s="546"/>
      <c r="SA88" s="546"/>
      <c r="SB88" s="546"/>
      <c r="SC88" s="546"/>
      <c r="SD88" s="546"/>
      <c r="SE88" s="546"/>
      <c r="SF88" s="546"/>
      <c r="SG88" s="546"/>
      <c r="SH88" s="546"/>
      <c r="SI88" s="546"/>
      <c r="SJ88" s="546"/>
      <c r="SK88" s="546"/>
      <c r="SL88" s="546"/>
      <c r="SM88" s="546"/>
      <c r="SN88" s="546"/>
      <c r="SO88" s="546"/>
      <c r="SP88" s="546"/>
      <c r="SQ88" s="546"/>
      <c r="SR88" s="546"/>
      <c r="SS88" s="546"/>
      <c r="ST88" s="546"/>
      <c r="SU88" s="546"/>
      <c r="SV88" s="546"/>
      <c r="SW88" s="546"/>
      <c r="SX88" s="546"/>
      <c r="SY88" s="546"/>
      <c r="SZ88" s="546"/>
      <c r="TA88" s="546"/>
      <c r="TB88" s="546"/>
      <c r="TC88" s="546"/>
      <c r="TD88" s="546"/>
      <c r="TE88" s="546"/>
      <c r="TF88" s="546"/>
      <c r="TG88" s="546"/>
      <c r="TH88" s="546"/>
      <c r="TI88" s="546"/>
      <c r="TJ88" s="546"/>
      <c r="TK88" s="546"/>
      <c r="TL88" s="546"/>
      <c r="TM88" s="546"/>
      <c r="TN88" s="546"/>
      <c r="TO88" s="546"/>
      <c r="TP88" s="546"/>
      <c r="TQ88" s="546"/>
      <c r="TR88" s="546"/>
      <c r="TS88" s="546"/>
      <c r="TT88" s="546"/>
      <c r="TU88" s="546"/>
      <c r="TV88" s="546"/>
      <c r="TW88" s="546"/>
      <c r="TX88" s="546"/>
      <c r="TY88" s="546"/>
      <c r="TZ88" s="546"/>
      <c r="UA88" s="546"/>
      <c r="UB88" s="546"/>
      <c r="UC88" s="546"/>
      <c r="UD88" s="546"/>
      <c r="UE88" s="546"/>
      <c r="UF88" s="546"/>
      <c r="UG88" s="546"/>
      <c r="UH88" s="546"/>
      <c r="UI88" s="546"/>
      <c r="UJ88" s="546"/>
      <c r="UK88" s="546"/>
      <c r="UL88" s="546"/>
      <c r="UM88" s="546"/>
      <c r="UN88" s="546"/>
      <c r="UO88" s="546"/>
      <c r="UP88" s="546"/>
      <c r="UQ88" s="546"/>
      <c r="UR88" s="546"/>
      <c r="US88" s="546"/>
      <c r="UT88" s="546"/>
      <c r="UU88" s="546"/>
      <c r="UV88" s="546"/>
      <c r="UW88" s="546"/>
      <c r="UX88" s="546"/>
      <c r="UY88" s="546"/>
      <c r="UZ88" s="546"/>
      <c r="VA88" s="546"/>
      <c r="VB88" s="546"/>
      <c r="VC88" s="546"/>
      <c r="VD88" s="546"/>
      <c r="VE88" s="546"/>
      <c r="VF88" s="546"/>
      <c r="VG88" s="546"/>
      <c r="VH88" s="546"/>
      <c r="VI88" s="546"/>
      <c r="VJ88" s="546"/>
      <c r="VK88" s="546"/>
      <c r="VL88" s="546"/>
      <c r="VM88" s="546"/>
      <c r="VN88" s="546"/>
      <c r="VO88" s="546"/>
      <c r="VP88" s="546"/>
      <c r="VQ88" s="546"/>
      <c r="VR88" s="546"/>
      <c r="VS88" s="546"/>
      <c r="VT88" s="546"/>
      <c r="VU88" s="546"/>
      <c r="VV88" s="546"/>
      <c r="VW88" s="546"/>
      <c r="VX88" s="546"/>
      <c r="VY88" s="546"/>
      <c r="VZ88" s="546"/>
      <c r="WA88" s="546"/>
      <c r="WB88" s="546"/>
      <c r="WC88" s="546"/>
      <c r="WD88" s="546"/>
      <c r="WE88" s="546"/>
      <c r="WF88" s="546"/>
      <c r="WG88" s="546"/>
      <c r="WH88" s="546"/>
      <c r="WI88" s="546"/>
      <c r="WJ88" s="546"/>
      <c r="WK88" s="546"/>
      <c r="WL88" s="546"/>
      <c r="WM88" s="546"/>
      <c r="WN88" s="546"/>
      <c r="WO88" s="546"/>
      <c r="WP88" s="546"/>
      <c r="WQ88" s="546"/>
      <c r="WR88" s="546"/>
      <c r="WS88" s="546"/>
      <c r="WT88" s="546"/>
      <c r="WU88" s="546"/>
      <c r="WV88" s="546"/>
      <c r="WW88" s="546"/>
      <c r="WX88" s="546"/>
      <c r="WY88" s="546"/>
      <c r="WZ88" s="546"/>
      <c r="XA88" s="546"/>
      <c r="XB88" s="546"/>
      <c r="XC88" s="546"/>
      <c r="XD88" s="546"/>
      <c r="XE88" s="546"/>
      <c r="XF88" s="546"/>
      <c r="XG88" s="546"/>
      <c r="XH88" s="546"/>
      <c r="XI88" s="546"/>
      <c r="XJ88" s="546"/>
      <c r="XK88" s="546"/>
      <c r="XL88" s="546"/>
      <c r="XM88" s="546"/>
      <c r="XN88" s="546"/>
      <c r="XO88" s="546"/>
      <c r="XP88" s="546"/>
      <c r="XQ88" s="546"/>
      <c r="XR88" s="546"/>
      <c r="XS88" s="546"/>
      <c r="XT88" s="546"/>
      <c r="XU88" s="546"/>
      <c r="XV88" s="546"/>
      <c r="XW88" s="546"/>
      <c r="XX88" s="546"/>
      <c r="XY88" s="546"/>
      <c r="XZ88" s="546"/>
      <c r="YA88" s="546"/>
      <c r="YB88" s="546"/>
      <c r="YC88" s="546"/>
      <c r="YD88" s="546"/>
      <c r="YE88" s="546"/>
      <c r="YF88" s="546"/>
      <c r="YG88" s="546"/>
      <c r="YH88" s="546"/>
      <c r="YI88" s="546"/>
      <c r="YJ88" s="546"/>
      <c r="YK88" s="546"/>
      <c r="YL88" s="546"/>
      <c r="YM88" s="546"/>
      <c r="YN88" s="546"/>
      <c r="YO88" s="546"/>
      <c r="YP88" s="546"/>
      <c r="YQ88" s="546"/>
      <c r="YR88" s="546"/>
      <c r="YS88" s="546"/>
      <c r="YT88" s="546"/>
      <c r="YU88" s="546"/>
      <c r="YV88" s="546"/>
      <c r="YW88" s="546"/>
      <c r="YX88" s="546"/>
      <c r="YY88" s="546"/>
      <c r="YZ88" s="546"/>
      <c r="ZA88" s="546"/>
      <c r="ZB88" s="546"/>
      <c r="ZC88" s="546"/>
      <c r="ZD88" s="546"/>
      <c r="ZE88" s="546"/>
      <c r="ZF88" s="546"/>
      <c r="ZG88" s="546"/>
      <c r="ZH88" s="546"/>
      <c r="ZI88" s="546"/>
      <c r="ZJ88" s="546"/>
      <c r="ZK88" s="546"/>
      <c r="ZL88" s="546"/>
      <c r="ZM88" s="546"/>
      <c r="ZN88" s="546"/>
      <c r="ZO88" s="546"/>
      <c r="ZP88" s="546"/>
      <c r="ZQ88" s="546"/>
      <c r="ZR88" s="546"/>
      <c r="ZS88" s="546"/>
      <c r="ZT88" s="546"/>
      <c r="ZU88" s="546"/>
      <c r="ZV88" s="546"/>
      <c r="ZW88" s="546"/>
      <c r="ZX88" s="546"/>
      <c r="ZY88" s="546"/>
      <c r="ZZ88" s="546"/>
      <c r="AAA88" s="546"/>
      <c r="AAB88" s="546"/>
      <c r="AAC88" s="546"/>
      <c r="AAD88" s="546"/>
      <c r="AAE88" s="546"/>
      <c r="AAF88" s="546"/>
      <c r="AAG88" s="546"/>
      <c r="AAH88" s="546"/>
      <c r="AAI88" s="546"/>
      <c r="AAJ88" s="546"/>
      <c r="AAK88" s="546"/>
      <c r="AAL88" s="546"/>
      <c r="AAM88" s="546"/>
      <c r="AAN88" s="546"/>
      <c r="AAO88" s="546"/>
      <c r="AAP88" s="546"/>
      <c r="AAQ88" s="546"/>
      <c r="AAR88" s="546"/>
      <c r="AAS88" s="546"/>
      <c r="AAT88" s="546"/>
      <c r="AAU88" s="546"/>
      <c r="AAV88" s="546"/>
      <c r="AAW88" s="546"/>
      <c r="AAX88" s="546"/>
      <c r="AAY88" s="546"/>
      <c r="AAZ88" s="546"/>
      <c r="ABA88" s="546"/>
      <c r="ABB88" s="546"/>
      <c r="ABC88" s="546"/>
      <c r="ABD88" s="546"/>
      <c r="ABE88" s="546"/>
      <c r="ABF88" s="546"/>
      <c r="ABG88" s="546"/>
      <c r="ABH88" s="546"/>
      <c r="ABI88" s="546"/>
      <c r="ABJ88" s="546"/>
      <c r="ABK88" s="546"/>
      <c r="ABL88" s="546"/>
      <c r="ABM88" s="546"/>
      <c r="ABN88" s="546"/>
      <c r="ABO88" s="546"/>
      <c r="ABP88" s="546"/>
      <c r="ABQ88" s="546"/>
      <c r="ABR88" s="546"/>
      <c r="ABS88" s="546"/>
      <c r="ABT88" s="546"/>
      <c r="ABU88" s="546"/>
      <c r="ABV88" s="546"/>
      <c r="ABW88" s="546"/>
      <c r="ABX88" s="546"/>
      <c r="ABY88" s="546"/>
      <c r="ABZ88" s="546"/>
      <c r="ACA88" s="546"/>
      <c r="ACB88" s="546"/>
      <c r="ACC88" s="546"/>
      <c r="ACD88" s="546"/>
      <c r="ACE88" s="546"/>
      <c r="ACF88" s="546"/>
      <c r="ACG88" s="546"/>
      <c r="ACH88" s="546"/>
      <c r="ACI88" s="546"/>
      <c r="ACJ88" s="546"/>
      <c r="ACK88" s="546"/>
      <c r="ACL88" s="546"/>
      <c r="ACM88" s="546"/>
      <c r="ACN88" s="546"/>
      <c r="ACO88" s="546"/>
      <c r="ACP88" s="546"/>
      <c r="ACQ88" s="546"/>
      <c r="ACR88" s="546"/>
      <c r="ACS88" s="546"/>
      <c r="ACT88" s="546"/>
      <c r="ACU88" s="546"/>
      <c r="ACV88" s="546"/>
      <c r="ACW88" s="546"/>
      <c r="ACX88" s="546"/>
      <c r="ACY88" s="546"/>
      <c r="ACZ88" s="546"/>
      <c r="ADA88" s="546"/>
      <c r="ADB88" s="546"/>
      <c r="ADC88" s="546"/>
      <c r="ADD88" s="546"/>
      <c r="ADE88" s="546"/>
      <c r="ADF88" s="546"/>
      <c r="ADG88" s="546"/>
      <c r="ADH88" s="546"/>
      <c r="ADI88" s="546"/>
      <c r="ADJ88" s="546"/>
      <c r="ADK88" s="546"/>
      <c r="ADL88" s="546"/>
      <c r="ADM88" s="546"/>
      <c r="ADN88" s="546"/>
      <c r="ADO88" s="546"/>
      <c r="ADP88" s="546"/>
      <c r="ADQ88" s="546"/>
      <c r="ADR88" s="546"/>
      <c r="ADS88" s="546"/>
      <c r="ADT88" s="546"/>
      <c r="ADU88" s="546"/>
      <c r="ADV88" s="546"/>
      <c r="ADW88" s="546"/>
      <c r="ADX88" s="546"/>
      <c r="ADY88" s="546"/>
      <c r="ADZ88" s="546"/>
      <c r="AEA88" s="546"/>
      <c r="AEB88" s="546"/>
      <c r="AEC88" s="546"/>
      <c r="AED88" s="546"/>
      <c r="AEE88" s="546"/>
      <c r="AEF88" s="546"/>
      <c r="AEG88" s="546"/>
      <c r="AEH88" s="546"/>
      <c r="AEI88" s="546"/>
      <c r="AEJ88" s="546"/>
      <c r="AEK88" s="546"/>
      <c r="AEL88" s="546"/>
      <c r="AEM88" s="546"/>
      <c r="AEN88" s="546"/>
      <c r="AEO88" s="546"/>
      <c r="AEP88" s="546"/>
      <c r="AEQ88" s="546"/>
      <c r="AER88" s="546"/>
      <c r="AES88" s="546"/>
      <c r="AET88" s="546"/>
      <c r="AEU88" s="546"/>
      <c r="AEV88" s="546"/>
      <c r="AEW88" s="546"/>
      <c r="AEX88" s="546"/>
      <c r="AEY88" s="546"/>
      <c r="AEZ88" s="546"/>
      <c r="AFA88" s="546"/>
      <c r="AFB88" s="546"/>
      <c r="AFC88" s="546"/>
      <c r="AFD88" s="546"/>
      <c r="AFE88" s="546"/>
      <c r="AFF88" s="546"/>
      <c r="AFG88" s="546"/>
      <c r="AFH88" s="546"/>
      <c r="AFI88" s="546"/>
      <c r="AFJ88" s="546"/>
      <c r="AFK88" s="546"/>
      <c r="AFL88" s="546"/>
      <c r="AFM88" s="546"/>
      <c r="AFN88" s="546"/>
      <c r="AFO88" s="546"/>
      <c r="AFP88" s="546"/>
      <c r="AFQ88" s="546"/>
      <c r="AFR88" s="546"/>
      <c r="AFS88" s="546"/>
      <c r="AFT88" s="546"/>
      <c r="AFU88" s="546"/>
      <c r="AFV88" s="546"/>
      <c r="AFW88" s="546"/>
      <c r="AFX88" s="546"/>
      <c r="AFY88" s="546"/>
      <c r="AFZ88" s="546"/>
      <c r="AGA88" s="546"/>
      <c r="AGB88" s="546"/>
      <c r="AGC88" s="546"/>
      <c r="AGD88" s="546"/>
      <c r="AGE88" s="546"/>
      <c r="AGF88" s="546"/>
      <c r="AGG88" s="546"/>
      <c r="AGH88" s="546"/>
      <c r="AGI88" s="546"/>
      <c r="AGJ88" s="546"/>
      <c r="AGK88" s="546"/>
      <c r="AGL88" s="546"/>
      <c r="AGM88" s="546"/>
      <c r="AGN88" s="546"/>
      <c r="AGO88" s="546"/>
      <c r="AGP88" s="546"/>
      <c r="AGQ88" s="546"/>
      <c r="AGR88" s="546"/>
      <c r="AGS88" s="546"/>
      <c r="AGT88" s="546"/>
      <c r="AGU88" s="546"/>
      <c r="AGV88" s="546"/>
      <c r="AGW88" s="546"/>
      <c r="AGX88" s="546"/>
      <c r="AGY88" s="546"/>
      <c r="AGZ88" s="546"/>
      <c r="AHA88" s="546"/>
      <c r="AHB88" s="546"/>
      <c r="AHC88" s="546"/>
      <c r="AHD88" s="546"/>
      <c r="AHE88" s="546"/>
      <c r="AHF88" s="546"/>
      <c r="AHG88" s="546"/>
      <c r="AHH88" s="546"/>
      <c r="AHI88" s="546"/>
      <c r="AHJ88" s="546"/>
      <c r="AHK88" s="546"/>
      <c r="AHL88" s="546"/>
      <c r="AHM88" s="546"/>
      <c r="AHN88" s="546"/>
      <c r="AHO88" s="546"/>
      <c r="AHP88" s="546"/>
      <c r="AHQ88" s="546"/>
      <c r="AHR88" s="546"/>
      <c r="AHS88" s="546"/>
      <c r="AHT88" s="546"/>
      <c r="AHU88" s="546"/>
      <c r="AHV88" s="546"/>
      <c r="AHW88" s="546"/>
      <c r="AHX88" s="546"/>
      <c r="AHY88" s="546"/>
      <c r="AHZ88" s="546"/>
      <c r="AIA88" s="546"/>
      <c r="AIB88" s="546"/>
      <c r="AIC88" s="546"/>
      <c r="AID88" s="546"/>
      <c r="AIE88" s="546"/>
      <c r="AIF88" s="546"/>
      <c r="AIG88" s="546"/>
      <c r="AIH88" s="546"/>
      <c r="AII88" s="546"/>
      <c r="AIJ88" s="546"/>
      <c r="AIK88" s="546"/>
      <c r="AIL88" s="546"/>
      <c r="AIM88" s="546"/>
      <c r="AIN88" s="546"/>
      <c r="AIO88" s="546"/>
      <c r="AIP88" s="546"/>
      <c r="AIQ88" s="546"/>
      <c r="AIR88" s="546"/>
      <c r="AIS88" s="546"/>
      <c r="AIT88" s="546"/>
      <c r="AIU88" s="546"/>
      <c r="AIV88" s="546"/>
      <c r="AIW88" s="546"/>
      <c r="AIX88" s="546"/>
      <c r="AIY88" s="546"/>
      <c r="AIZ88" s="546"/>
      <c r="AJA88" s="546"/>
      <c r="AJB88" s="546"/>
      <c r="AJC88" s="546"/>
      <c r="AJD88" s="546"/>
      <c r="AJE88" s="546"/>
      <c r="AJF88" s="546"/>
      <c r="AJG88" s="546"/>
      <c r="AJH88" s="546"/>
      <c r="AJI88" s="546"/>
      <c r="AJJ88" s="546"/>
      <c r="AJK88" s="546"/>
      <c r="AJL88" s="546"/>
      <c r="AJM88" s="546"/>
      <c r="AJN88" s="546"/>
      <c r="AJO88" s="546"/>
      <c r="AJP88" s="546"/>
      <c r="AJQ88" s="546"/>
      <c r="AJR88" s="546"/>
      <c r="AJS88" s="546"/>
      <c r="AJT88" s="546"/>
      <c r="AJU88" s="546"/>
      <c r="AJV88" s="546"/>
      <c r="AJW88" s="546"/>
      <c r="AJX88" s="546"/>
      <c r="AJY88" s="546"/>
      <c r="AJZ88" s="546"/>
      <c r="AKA88" s="546"/>
      <c r="AKB88" s="546"/>
      <c r="AKC88" s="546"/>
      <c r="AKD88" s="546"/>
      <c r="AKE88" s="546"/>
      <c r="AKF88" s="546"/>
      <c r="AKG88" s="546"/>
      <c r="AKH88" s="546"/>
      <c r="AKI88" s="546"/>
      <c r="AKJ88" s="546"/>
      <c r="AKK88" s="546"/>
      <c r="AKL88" s="546"/>
      <c r="AKM88" s="546"/>
      <c r="AKN88" s="546"/>
      <c r="AKO88" s="546"/>
      <c r="AKP88" s="546"/>
      <c r="AKQ88" s="546"/>
      <c r="AKR88" s="546"/>
      <c r="AKS88" s="546"/>
      <c r="AKT88" s="546"/>
      <c r="AKU88" s="546"/>
      <c r="AKV88" s="546"/>
      <c r="AKW88" s="546"/>
      <c r="AKX88" s="546"/>
      <c r="AKY88" s="546"/>
      <c r="AKZ88" s="546"/>
      <c r="ALA88" s="546"/>
      <c r="ALB88" s="546"/>
      <c r="ALC88" s="546"/>
      <c r="ALD88" s="546"/>
      <c r="ALE88" s="546"/>
      <c r="ALF88" s="546"/>
      <c r="ALG88" s="546"/>
      <c r="ALH88" s="546"/>
      <c r="ALI88" s="546"/>
      <c r="ALJ88" s="546"/>
      <c r="ALK88" s="546"/>
      <c r="ALL88" s="546"/>
      <c r="ALM88" s="546"/>
      <c r="ALN88" s="546"/>
      <c r="ALO88" s="546"/>
      <c r="ALP88" s="546"/>
      <c r="ALQ88" s="546"/>
      <c r="ALR88" s="546"/>
      <c r="ALS88" s="546"/>
      <c r="ALT88" s="546"/>
      <c r="ALU88" s="546"/>
      <c r="ALV88" s="546"/>
      <c r="ALW88" s="546"/>
      <c r="ALX88" s="546"/>
      <c r="ALY88" s="546"/>
      <c r="ALZ88" s="546"/>
      <c r="AMA88" s="546"/>
      <c r="AMB88" s="546"/>
    </row>
    <row r="89" spans="1:1016" ht="65.25" customHeight="1">
      <c r="A89" s="525" t="s">
        <v>201</v>
      </c>
      <c r="B89" s="370" t="s">
        <v>202</v>
      </c>
      <c r="C89" s="493" t="s">
        <v>27</v>
      </c>
      <c r="D89" s="507" t="s">
        <v>203</v>
      </c>
      <c r="E89" s="493" t="s">
        <v>40</v>
      </c>
      <c r="F89" s="523">
        <v>148.05000000000001</v>
      </c>
      <c r="G89" s="497">
        <f t="shared" si="10"/>
        <v>128.78</v>
      </c>
      <c r="H89" s="498">
        <f t="shared" si="11"/>
        <v>19065.879000000001</v>
      </c>
      <c r="J89" s="547">
        <v>101.71</v>
      </c>
      <c r="L89" s="466">
        <f t="shared" si="9"/>
        <v>128.78</v>
      </c>
    </row>
    <row r="90" spans="1:1016" s="40" customFormat="1" ht="73.5" customHeight="1">
      <c r="A90" s="525" t="s">
        <v>204</v>
      </c>
      <c r="B90" s="370" t="s">
        <v>205</v>
      </c>
      <c r="C90" s="528" t="s">
        <v>27</v>
      </c>
      <c r="D90" s="553" t="s">
        <v>206</v>
      </c>
      <c r="E90" s="528" t="s">
        <v>40</v>
      </c>
      <c r="F90" s="496">
        <v>26.9</v>
      </c>
      <c r="G90" s="497">
        <f t="shared" si="10"/>
        <v>218.92</v>
      </c>
      <c r="H90" s="531">
        <f t="shared" si="11"/>
        <v>5888.9479999999994</v>
      </c>
      <c r="I90" s="550"/>
      <c r="J90" s="551">
        <f>J89*(1.7)</f>
        <v>172.90699999999998</v>
      </c>
      <c r="K90" s="550"/>
      <c r="L90" s="466">
        <f t="shared" si="9"/>
        <v>218.92</v>
      </c>
      <c r="M90" s="550"/>
      <c r="N90" s="550"/>
      <c r="O90" s="550"/>
      <c r="P90" s="550"/>
      <c r="Q90" s="550"/>
      <c r="R90" s="550"/>
      <c r="S90" s="550"/>
      <c r="T90" s="550"/>
      <c r="U90" s="550"/>
      <c r="V90" s="550"/>
      <c r="W90" s="550"/>
      <c r="X90" s="550"/>
      <c r="Y90" s="550"/>
      <c r="Z90" s="550"/>
      <c r="AA90" s="550"/>
      <c r="AB90" s="550"/>
      <c r="AC90" s="550"/>
      <c r="AD90" s="550"/>
      <c r="AE90" s="550"/>
      <c r="AF90" s="550"/>
      <c r="AG90" s="550"/>
      <c r="AH90" s="550"/>
      <c r="AI90" s="550"/>
      <c r="AJ90" s="550"/>
      <c r="AK90" s="550"/>
      <c r="AL90" s="550"/>
      <c r="AM90" s="550"/>
      <c r="AN90" s="550"/>
      <c r="AO90" s="550"/>
      <c r="AP90" s="550"/>
      <c r="AQ90" s="550"/>
      <c r="AR90" s="550"/>
      <c r="AS90" s="550"/>
      <c r="AT90" s="550"/>
      <c r="AU90" s="550"/>
      <c r="AV90" s="550"/>
      <c r="AW90" s="550"/>
      <c r="AX90" s="550"/>
      <c r="AY90" s="550"/>
      <c r="AZ90" s="550"/>
      <c r="BA90" s="550"/>
      <c r="BB90" s="550"/>
      <c r="BC90" s="550"/>
      <c r="BD90" s="550"/>
      <c r="BE90" s="550"/>
      <c r="BF90" s="550"/>
      <c r="BG90" s="550"/>
      <c r="BH90" s="550"/>
      <c r="BI90" s="550"/>
      <c r="BJ90" s="550"/>
      <c r="BK90" s="550"/>
      <c r="BL90" s="550"/>
      <c r="BM90" s="550"/>
      <c r="BN90" s="550"/>
      <c r="BO90" s="550"/>
      <c r="BP90" s="550"/>
      <c r="BQ90" s="550"/>
      <c r="BR90" s="550"/>
      <c r="BS90" s="550"/>
      <c r="BT90" s="550"/>
      <c r="BU90" s="550"/>
      <c r="BV90" s="550"/>
      <c r="BW90" s="550"/>
      <c r="BX90" s="550"/>
      <c r="BY90" s="550"/>
      <c r="BZ90" s="550"/>
      <c r="CA90" s="550"/>
      <c r="CB90" s="550"/>
      <c r="CC90" s="550"/>
      <c r="CD90" s="550"/>
      <c r="CE90" s="550"/>
      <c r="CF90" s="550"/>
      <c r="CG90" s="550"/>
      <c r="CH90" s="550"/>
      <c r="CI90" s="550"/>
      <c r="CJ90" s="550"/>
      <c r="CK90" s="550"/>
      <c r="CL90" s="550"/>
      <c r="CM90" s="550"/>
      <c r="CN90" s="550"/>
      <c r="CO90" s="550"/>
      <c r="CP90" s="550"/>
      <c r="CQ90" s="550"/>
      <c r="CR90" s="550"/>
      <c r="CS90" s="550"/>
      <c r="CT90" s="550"/>
      <c r="CU90" s="550"/>
      <c r="CV90" s="550"/>
      <c r="CW90" s="550"/>
      <c r="CX90" s="550"/>
      <c r="CY90" s="550"/>
      <c r="CZ90" s="550"/>
      <c r="DA90" s="550"/>
      <c r="DB90" s="550"/>
      <c r="DC90" s="550"/>
      <c r="DD90" s="550"/>
      <c r="DE90" s="550"/>
      <c r="DF90" s="550"/>
      <c r="DG90" s="550"/>
      <c r="DH90" s="550"/>
      <c r="DI90" s="550"/>
      <c r="DJ90" s="550"/>
      <c r="DK90" s="550"/>
      <c r="DL90" s="550"/>
      <c r="DM90" s="550"/>
      <c r="DN90" s="550"/>
      <c r="DO90" s="550"/>
      <c r="DP90" s="550"/>
      <c r="DQ90" s="550"/>
      <c r="DR90" s="550"/>
      <c r="DS90" s="550"/>
      <c r="DT90" s="550"/>
      <c r="DU90" s="550"/>
      <c r="DV90" s="550"/>
      <c r="DW90" s="550"/>
      <c r="DX90" s="550"/>
      <c r="DY90" s="550"/>
      <c r="DZ90" s="550"/>
      <c r="EA90" s="550"/>
      <c r="EB90" s="550"/>
      <c r="EC90" s="550"/>
      <c r="ED90" s="550"/>
      <c r="EE90" s="550"/>
      <c r="EF90" s="550"/>
      <c r="EG90" s="550"/>
      <c r="EH90" s="550"/>
      <c r="EI90" s="550"/>
      <c r="EJ90" s="550"/>
      <c r="EK90" s="550"/>
      <c r="EL90" s="550"/>
      <c r="EM90" s="550"/>
      <c r="EN90" s="550"/>
      <c r="EO90" s="550"/>
      <c r="EP90" s="550"/>
      <c r="EQ90" s="550"/>
      <c r="ER90" s="550"/>
      <c r="ES90" s="550"/>
      <c r="ET90" s="550"/>
      <c r="EU90" s="550"/>
      <c r="EV90" s="550"/>
      <c r="EW90" s="550"/>
      <c r="EX90" s="550"/>
      <c r="EY90" s="550"/>
      <c r="EZ90" s="550"/>
      <c r="FA90" s="550"/>
      <c r="FB90" s="550"/>
      <c r="FC90" s="550"/>
      <c r="FD90" s="550"/>
      <c r="FE90" s="550"/>
      <c r="FF90" s="550"/>
      <c r="FG90" s="550"/>
      <c r="FH90" s="550"/>
      <c r="FI90" s="550"/>
      <c r="FJ90" s="550"/>
      <c r="FK90" s="550"/>
      <c r="FL90" s="550"/>
      <c r="FM90" s="550"/>
      <c r="FN90" s="550"/>
      <c r="FO90" s="550"/>
      <c r="FP90" s="550"/>
      <c r="FQ90" s="550"/>
      <c r="FR90" s="550"/>
      <c r="FS90" s="550"/>
      <c r="FT90" s="550"/>
      <c r="FU90" s="550"/>
      <c r="FV90" s="550"/>
      <c r="FW90" s="550"/>
      <c r="FX90" s="550"/>
      <c r="FY90" s="550"/>
      <c r="FZ90" s="550"/>
      <c r="GA90" s="550"/>
      <c r="GB90" s="550"/>
      <c r="GC90" s="550"/>
      <c r="GD90" s="550"/>
      <c r="GE90" s="550"/>
      <c r="GF90" s="550"/>
      <c r="GG90" s="550"/>
      <c r="GH90" s="550"/>
      <c r="GI90" s="550"/>
      <c r="GJ90" s="550"/>
      <c r="GK90" s="550"/>
      <c r="GL90" s="550"/>
      <c r="GM90" s="550"/>
      <c r="GN90" s="550"/>
      <c r="GO90" s="550"/>
      <c r="GP90" s="550"/>
      <c r="GQ90" s="550"/>
      <c r="GR90" s="550"/>
      <c r="GS90" s="550"/>
      <c r="GT90" s="550"/>
      <c r="GU90" s="550"/>
      <c r="GV90" s="550"/>
      <c r="GW90" s="550"/>
      <c r="GX90" s="550"/>
      <c r="GY90" s="550"/>
      <c r="GZ90" s="550"/>
      <c r="HA90" s="550"/>
      <c r="HB90" s="550"/>
      <c r="HC90" s="550"/>
      <c r="HD90" s="550"/>
      <c r="HE90" s="550"/>
      <c r="HF90" s="550"/>
      <c r="HG90" s="550"/>
      <c r="HH90" s="550"/>
      <c r="HI90" s="550"/>
      <c r="HJ90" s="550"/>
      <c r="HK90" s="550"/>
      <c r="HL90" s="550"/>
      <c r="HM90" s="550"/>
      <c r="HN90" s="550"/>
      <c r="HO90" s="550"/>
      <c r="HP90" s="550"/>
      <c r="HQ90" s="550"/>
      <c r="HR90" s="550"/>
      <c r="HS90" s="550"/>
      <c r="HT90" s="550"/>
      <c r="HU90" s="550"/>
      <c r="HV90" s="550"/>
      <c r="HW90" s="550"/>
      <c r="HX90" s="550"/>
      <c r="HY90" s="550"/>
      <c r="HZ90" s="550"/>
      <c r="IA90" s="550"/>
      <c r="IB90" s="550"/>
      <c r="IC90" s="550"/>
      <c r="ID90" s="550"/>
      <c r="IE90" s="550"/>
      <c r="IF90" s="550"/>
      <c r="IG90" s="550"/>
      <c r="IH90" s="550"/>
      <c r="II90" s="550"/>
      <c r="IJ90" s="550"/>
      <c r="IK90" s="550"/>
      <c r="IL90" s="550"/>
      <c r="IM90" s="550"/>
      <c r="IN90" s="550"/>
      <c r="IO90" s="550"/>
      <c r="IP90" s="550"/>
      <c r="IQ90" s="550"/>
      <c r="IR90" s="550"/>
      <c r="IS90" s="550"/>
      <c r="IT90" s="550"/>
      <c r="IU90" s="550"/>
      <c r="IV90" s="550"/>
      <c r="IW90" s="550"/>
      <c r="IX90" s="550"/>
      <c r="IY90" s="550"/>
      <c r="IZ90" s="550"/>
      <c r="JA90" s="550"/>
      <c r="JB90" s="550"/>
      <c r="JC90" s="550"/>
      <c r="JD90" s="550"/>
      <c r="JE90" s="550"/>
      <c r="JF90" s="550"/>
      <c r="JG90" s="550"/>
      <c r="JH90" s="550"/>
      <c r="JI90" s="550"/>
      <c r="JJ90" s="550"/>
      <c r="JK90" s="550"/>
      <c r="JL90" s="550"/>
      <c r="JM90" s="550"/>
      <c r="JN90" s="550"/>
      <c r="JO90" s="550"/>
      <c r="JP90" s="550"/>
      <c r="JQ90" s="550"/>
      <c r="JR90" s="550"/>
      <c r="JS90" s="550"/>
      <c r="JT90" s="550"/>
      <c r="JU90" s="550"/>
      <c r="JV90" s="550"/>
      <c r="JW90" s="550"/>
      <c r="JX90" s="550"/>
      <c r="JY90" s="550"/>
      <c r="JZ90" s="550"/>
      <c r="KA90" s="550"/>
      <c r="KB90" s="550"/>
      <c r="KC90" s="550"/>
      <c r="KD90" s="550"/>
      <c r="KE90" s="550"/>
      <c r="KF90" s="550"/>
      <c r="KG90" s="550"/>
      <c r="KH90" s="550"/>
      <c r="KI90" s="550"/>
      <c r="KJ90" s="550"/>
      <c r="KK90" s="550"/>
      <c r="KL90" s="550"/>
      <c r="KM90" s="550"/>
      <c r="KN90" s="550"/>
      <c r="KO90" s="550"/>
      <c r="KP90" s="550"/>
      <c r="KQ90" s="550"/>
      <c r="KR90" s="550"/>
      <c r="KS90" s="550"/>
      <c r="KT90" s="550"/>
      <c r="KU90" s="550"/>
      <c r="KV90" s="550"/>
      <c r="KW90" s="550"/>
      <c r="KX90" s="550"/>
      <c r="KY90" s="550"/>
      <c r="KZ90" s="550"/>
      <c r="LA90" s="550"/>
      <c r="LB90" s="550"/>
      <c r="LC90" s="550"/>
      <c r="LD90" s="550"/>
      <c r="LE90" s="550"/>
      <c r="LF90" s="550"/>
      <c r="LG90" s="550"/>
      <c r="LH90" s="550"/>
      <c r="LI90" s="550"/>
      <c r="LJ90" s="550"/>
      <c r="LK90" s="550"/>
      <c r="LL90" s="550"/>
      <c r="LM90" s="550"/>
      <c r="LN90" s="550"/>
      <c r="LO90" s="550"/>
      <c r="LP90" s="550"/>
      <c r="LQ90" s="550"/>
      <c r="LR90" s="550"/>
      <c r="LS90" s="550"/>
      <c r="LT90" s="550"/>
      <c r="LU90" s="550"/>
      <c r="LV90" s="550"/>
      <c r="LW90" s="550"/>
      <c r="LX90" s="550"/>
      <c r="LY90" s="550"/>
      <c r="LZ90" s="550"/>
      <c r="MA90" s="550"/>
      <c r="MB90" s="550"/>
      <c r="MC90" s="550"/>
      <c r="MD90" s="550"/>
      <c r="ME90" s="550"/>
      <c r="MF90" s="550"/>
      <c r="MG90" s="550"/>
      <c r="MH90" s="550"/>
      <c r="MI90" s="550"/>
      <c r="MJ90" s="550"/>
      <c r="MK90" s="550"/>
      <c r="ML90" s="550"/>
      <c r="MM90" s="550"/>
      <c r="MN90" s="550"/>
      <c r="MO90" s="550"/>
      <c r="MP90" s="550"/>
      <c r="MQ90" s="550"/>
      <c r="MR90" s="550"/>
      <c r="MS90" s="550"/>
      <c r="MT90" s="550"/>
      <c r="MU90" s="550"/>
      <c r="MV90" s="550"/>
      <c r="MW90" s="550"/>
      <c r="MX90" s="550"/>
      <c r="MY90" s="550"/>
      <c r="MZ90" s="550"/>
      <c r="NA90" s="550"/>
      <c r="NB90" s="550"/>
      <c r="NC90" s="550"/>
      <c r="ND90" s="550"/>
      <c r="NE90" s="550"/>
      <c r="NF90" s="550"/>
      <c r="NG90" s="550"/>
      <c r="NH90" s="550"/>
      <c r="NI90" s="550"/>
      <c r="NJ90" s="550"/>
      <c r="NK90" s="550"/>
      <c r="NL90" s="550"/>
      <c r="NM90" s="550"/>
      <c r="NN90" s="550"/>
      <c r="NO90" s="550"/>
      <c r="NP90" s="550"/>
      <c r="NQ90" s="550"/>
      <c r="NR90" s="550"/>
      <c r="NS90" s="550"/>
      <c r="NT90" s="550"/>
      <c r="NU90" s="550"/>
      <c r="NV90" s="550"/>
      <c r="NW90" s="550"/>
      <c r="NX90" s="550"/>
      <c r="NY90" s="550"/>
      <c r="NZ90" s="550"/>
      <c r="OA90" s="550"/>
      <c r="OB90" s="550"/>
      <c r="OC90" s="550"/>
      <c r="OD90" s="550"/>
      <c r="OE90" s="550"/>
      <c r="OF90" s="550"/>
      <c r="OG90" s="550"/>
      <c r="OH90" s="550"/>
      <c r="OI90" s="550"/>
      <c r="OJ90" s="550"/>
      <c r="OK90" s="550"/>
      <c r="OL90" s="550"/>
      <c r="OM90" s="550"/>
      <c r="ON90" s="550"/>
      <c r="OO90" s="550"/>
      <c r="OP90" s="550"/>
      <c r="OQ90" s="550"/>
      <c r="OR90" s="550"/>
      <c r="OS90" s="550"/>
      <c r="OT90" s="550"/>
      <c r="OU90" s="550"/>
      <c r="OV90" s="550"/>
      <c r="OW90" s="550"/>
      <c r="OX90" s="550"/>
      <c r="OY90" s="550"/>
      <c r="OZ90" s="550"/>
      <c r="PA90" s="550"/>
      <c r="PB90" s="550"/>
      <c r="PC90" s="550"/>
      <c r="PD90" s="550"/>
      <c r="PE90" s="550"/>
      <c r="PF90" s="550"/>
      <c r="PG90" s="550"/>
      <c r="PH90" s="550"/>
      <c r="PI90" s="550"/>
      <c r="PJ90" s="550"/>
      <c r="PK90" s="550"/>
      <c r="PL90" s="550"/>
      <c r="PM90" s="550"/>
      <c r="PN90" s="550"/>
      <c r="PO90" s="550"/>
      <c r="PP90" s="550"/>
      <c r="PQ90" s="550"/>
      <c r="PR90" s="550"/>
      <c r="PS90" s="550"/>
      <c r="PT90" s="550"/>
      <c r="PU90" s="550"/>
      <c r="PV90" s="550"/>
      <c r="PW90" s="550"/>
      <c r="PX90" s="550"/>
      <c r="PY90" s="550"/>
      <c r="PZ90" s="550"/>
      <c r="QA90" s="550"/>
      <c r="QB90" s="550"/>
      <c r="QC90" s="550"/>
      <c r="QD90" s="550"/>
      <c r="QE90" s="550"/>
      <c r="QF90" s="550"/>
      <c r="QG90" s="550"/>
      <c r="QH90" s="550"/>
      <c r="QI90" s="550"/>
      <c r="QJ90" s="550"/>
      <c r="QK90" s="550"/>
      <c r="QL90" s="550"/>
      <c r="QM90" s="550"/>
      <c r="QN90" s="550"/>
      <c r="QO90" s="550"/>
      <c r="QP90" s="550"/>
      <c r="QQ90" s="550"/>
      <c r="QR90" s="550"/>
      <c r="QS90" s="550"/>
      <c r="QT90" s="550"/>
      <c r="QU90" s="550"/>
      <c r="QV90" s="550"/>
      <c r="QW90" s="550"/>
      <c r="QX90" s="550"/>
      <c r="QY90" s="550"/>
      <c r="QZ90" s="550"/>
      <c r="RA90" s="550"/>
      <c r="RB90" s="550"/>
      <c r="RC90" s="550"/>
      <c r="RD90" s="550"/>
      <c r="RE90" s="550"/>
      <c r="RF90" s="550"/>
      <c r="RG90" s="550"/>
      <c r="RH90" s="550"/>
      <c r="RI90" s="550"/>
      <c r="RJ90" s="550"/>
      <c r="RK90" s="550"/>
      <c r="RL90" s="550"/>
      <c r="RM90" s="550"/>
      <c r="RN90" s="550"/>
      <c r="RO90" s="550"/>
      <c r="RP90" s="550"/>
      <c r="RQ90" s="550"/>
      <c r="RR90" s="550"/>
      <c r="RS90" s="550"/>
      <c r="RT90" s="550"/>
      <c r="RU90" s="550"/>
      <c r="RV90" s="550"/>
      <c r="RW90" s="550"/>
      <c r="RX90" s="550"/>
      <c r="RY90" s="550"/>
      <c r="RZ90" s="550"/>
      <c r="SA90" s="550"/>
      <c r="SB90" s="550"/>
      <c r="SC90" s="550"/>
      <c r="SD90" s="550"/>
      <c r="SE90" s="550"/>
      <c r="SF90" s="550"/>
      <c r="SG90" s="550"/>
      <c r="SH90" s="550"/>
      <c r="SI90" s="550"/>
      <c r="SJ90" s="550"/>
      <c r="SK90" s="550"/>
      <c r="SL90" s="550"/>
      <c r="SM90" s="550"/>
      <c r="SN90" s="550"/>
      <c r="SO90" s="550"/>
      <c r="SP90" s="550"/>
      <c r="SQ90" s="550"/>
      <c r="SR90" s="550"/>
      <c r="SS90" s="550"/>
      <c r="ST90" s="550"/>
      <c r="SU90" s="550"/>
      <c r="SV90" s="550"/>
      <c r="SW90" s="550"/>
      <c r="SX90" s="550"/>
      <c r="SY90" s="550"/>
      <c r="SZ90" s="550"/>
      <c r="TA90" s="550"/>
      <c r="TB90" s="550"/>
      <c r="TC90" s="550"/>
      <c r="TD90" s="550"/>
      <c r="TE90" s="550"/>
      <c r="TF90" s="550"/>
      <c r="TG90" s="550"/>
      <c r="TH90" s="550"/>
      <c r="TI90" s="550"/>
      <c r="TJ90" s="550"/>
      <c r="TK90" s="550"/>
      <c r="TL90" s="550"/>
      <c r="TM90" s="550"/>
      <c r="TN90" s="550"/>
      <c r="TO90" s="550"/>
      <c r="TP90" s="550"/>
      <c r="TQ90" s="550"/>
      <c r="TR90" s="550"/>
      <c r="TS90" s="550"/>
      <c r="TT90" s="550"/>
      <c r="TU90" s="550"/>
      <c r="TV90" s="550"/>
      <c r="TW90" s="550"/>
      <c r="TX90" s="550"/>
      <c r="TY90" s="550"/>
      <c r="TZ90" s="550"/>
      <c r="UA90" s="550"/>
      <c r="UB90" s="550"/>
      <c r="UC90" s="550"/>
      <c r="UD90" s="550"/>
      <c r="UE90" s="550"/>
      <c r="UF90" s="550"/>
      <c r="UG90" s="550"/>
      <c r="UH90" s="550"/>
      <c r="UI90" s="550"/>
      <c r="UJ90" s="550"/>
      <c r="UK90" s="550"/>
      <c r="UL90" s="550"/>
      <c r="UM90" s="550"/>
      <c r="UN90" s="550"/>
      <c r="UO90" s="550"/>
      <c r="UP90" s="550"/>
      <c r="UQ90" s="550"/>
      <c r="UR90" s="550"/>
      <c r="US90" s="550"/>
      <c r="UT90" s="550"/>
      <c r="UU90" s="550"/>
      <c r="UV90" s="550"/>
      <c r="UW90" s="550"/>
      <c r="UX90" s="550"/>
      <c r="UY90" s="550"/>
      <c r="UZ90" s="550"/>
      <c r="VA90" s="550"/>
      <c r="VB90" s="550"/>
      <c r="VC90" s="550"/>
      <c r="VD90" s="550"/>
      <c r="VE90" s="550"/>
      <c r="VF90" s="550"/>
      <c r="VG90" s="550"/>
      <c r="VH90" s="550"/>
      <c r="VI90" s="550"/>
      <c r="VJ90" s="550"/>
      <c r="VK90" s="550"/>
      <c r="VL90" s="550"/>
      <c r="VM90" s="550"/>
      <c r="VN90" s="550"/>
      <c r="VO90" s="550"/>
      <c r="VP90" s="550"/>
      <c r="VQ90" s="550"/>
      <c r="VR90" s="550"/>
      <c r="VS90" s="550"/>
      <c r="VT90" s="550"/>
      <c r="VU90" s="550"/>
      <c r="VV90" s="550"/>
      <c r="VW90" s="550"/>
      <c r="VX90" s="550"/>
      <c r="VY90" s="550"/>
      <c r="VZ90" s="550"/>
      <c r="WA90" s="550"/>
      <c r="WB90" s="550"/>
      <c r="WC90" s="550"/>
      <c r="WD90" s="550"/>
      <c r="WE90" s="550"/>
      <c r="WF90" s="550"/>
      <c r="WG90" s="550"/>
      <c r="WH90" s="550"/>
      <c r="WI90" s="550"/>
      <c r="WJ90" s="550"/>
      <c r="WK90" s="550"/>
      <c r="WL90" s="550"/>
      <c r="WM90" s="550"/>
      <c r="WN90" s="550"/>
      <c r="WO90" s="550"/>
      <c r="WP90" s="550"/>
      <c r="WQ90" s="550"/>
      <c r="WR90" s="550"/>
      <c r="WS90" s="550"/>
      <c r="WT90" s="550"/>
      <c r="WU90" s="550"/>
      <c r="WV90" s="550"/>
      <c r="WW90" s="550"/>
      <c r="WX90" s="550"/>
      <c r="WY90" s="550"/>
      <c r="WZ90" s="550"/>
      <c r="XA90" s="550"/>
      <c r="XB90" s="550"/>
      <c r="XC90" s="550"/>
      <c r="XD90" s="550"/>
      <c r="XE90" s="550"/>
      <c r="XF90" s="550"/>
      <c r="XG90" s="550"/>
      <c r="XH90" s="550"/>
      <c r="XI90" s="550"/>
      <c r="XJ90" s="550"/>
      <c r="XK90" s="550"/>
      <c r="XL90" s="550"/>
      <c r="XM90" s="550"/>
      <c r="XN90" s="550"/>
      <c r="XO90" s="550"/>
      <c r="XP90" s="550"/>
      <c r="XQ90" s="550"/>
      <c r="XR90" s="550"/>
      <c r="XS90" s="550"/>
      <c r="XT90" s="550"/>
      <c r="XU90" s="550"/>
      <c r="XV90" s="550"/>
      <c r="XW90" s="550"/>
      <c r="XX90" s="550"/>
      <c r="XY90" s="550"/>
      <c r="XZ90" s="550"/>
      <c r="YA90" s="550"/>
      <c r="YB90" s="550"/>
      <c r="YC90" s="550"/>
      <c r="YD90" s="550"/>
      <c r="YE90" s="550"/>
      <c r="YF90" s="550"/>
      <c r="YG90" s="550"/>
      <c r="YH90" s="550"/>
      <c r="YI90" s="550"/>
      <c r="YJ90" s="550"/>
      <c r="YK90" s="550"/>
      <c r="YL90" s="550"/>
      <c r="YM90" s="550"/>
      <c r="YN90" s="550"/>
      <c r="YO90" s="550"/>
      <c r="YP90" s="550"/>
      <c r="YQ90" s="550"/>
      <c r="YR90" s="550"/>
      <c r="YS90" s="550"/>
      <c r="YT90" s="550"/>
      <c r="YU90" s="550"/>
      <c r="YV90" s="550"/>
      <c r="YW90" s="550"/>
      <c r="YX90" s="550"/>
      <c r="YY90" s="550"/>
      <c r="YZ90" s="550"/>
      <c r="ZA90" s="550"/>
      <c r="ZB90" s="550"/>
      <c r="ZC90" s="550"/>
      <c r="ZD90" s="550"/>
      <c r="ZE90" s="550"/>
      <c r="ZF90" s="550"/>
      <c r="ZG90" s="550"/>
      <c r="ZH90" s="550"/>
      <c r="ZI90" s="550"/>
      <c r="ZJ90" s="550"/>
      <c r="ZK90" s="550"/>
      <c r="ZL90" s="550"/>
      <c r="ZM90" s="550"/>
      <c r="ZN90" s="550"/>
      <c r="ZO90" s="550"/>
      <c r="ZP90" s="550"/>
      <c r="ZQ90" s="550"/>
      <c r="ZR90" s="550"/>
      <c r="ZS90" s="550"/>
      <c r="ZT90" s="550"/>
      <c r="ZU90" s="550"/>
      <c r="ZV90" s="550"/>
      <c r="ZW90" s="550"/>
      <c r="ZX90" s="550"/>
      <c r="ZY90" s="550"/>
      <c r="ZZ90" s="550"/>
      <c r="AAA90" s="550"/>
      <c r="AAB90" s="550"/>
      <c r="AAC90" s="550"/>
      <c r="AAD90" s="550"/>
      <c r="AAE90" s="550"/>
      <c r="AAF90" s="550"/>
      <c r="AAG90" s="550"/>
      <c r="AAH90" s="550"/>
      <c r="AAI90" s="550"/>
      <c r="AAJ90" s="550"/>
      <c r="AAK90" s="550"/>
      <c r="AAL90" s="550"/>
      <c r="AAM90" s="550"/>
      <c r="AAN90" s="550"/>
      <c r="AAO90" s="550"/>
      <c r="AAP90" s="550"/>
      <c r="AAQ90" s="550"/>
      <c r="AAR90" s="550"/>
      <c r="AAS90" s="550"/>
      <c r="AAT90" s="550"/>
      <c r="AAU90" s="550"/>
      <c r="AAV90" s="550"/>
      <c r="AAW90" s="550"/>
      <c r="AAX90" s="550"/>
      <c r="AAY90" s="550"/>
      <c r="AAZ90" s="550"/>
      <c r="ABA90" s="550"/>
      <c r="ABB90" s="550"/>
      <c r="ABC90" s="550"/>
      <c r="ABD90" s="550"/>
      <c r="ABE90" s="550"/>
      <c r="ABF90" s="550"/>
      <c r="ABG90" s="550"/>
      <c r="ABH90" s="550"/>
      <c r="ABI90" s="550"/>
      <c r="ABJ90" s="550"/>
      <c r="ABK90" s="550"/>
      <c r="ABL90" s="550"/>
      <c r="ABM90" s="550"/>
      <c r="ABN90" s="550"/>
      <c r="ABO90" s="550"/>
      <c r="ABP90" s="550"/>
      <c r="ABQ90" s="550"/>
      <c r="ABR90" s="550"/>
      <c r="ABS90" s="550"/>
      <c r="ABT90" s="550"/>
      <c r="ABU90" s="550"/>
      <c r="ABV90" s="550"/>
      <c r="ABW90" s="550"/>
      <c r="ABX90" s="550"/>
      <c r="ABY90" s="550"/>
      <c r="ABZ90" s="550"/>
      <c r="ACA90" s="550"/>
      <c r="ACB90" s="550"/>
      <c r="ACC90" s="550"/>
      <c r="ACD90" s="550"/>
      <c r="ACE90" s="550"/>
      <c r="ACF90" s="550"/>
      <c r="ACG90" s="550"/>
      <c r="ACH90" s="550"/>
      <c r="ACI90" s="550"/>
      <c r="ACJ90" s="550"/>
      <c r="ACK90" s="550"/>
      <c r="ACL90" s="550"/>
      <c r="ACM90" s="550"/>
      <c r="ACN90" s="550"/>
      <c r="ACO90" s="550"/>
      <c r="ACP90" s="550"/>
      <c r="ACQ90" s="550"/>
      <c r="ACR90" s="550"/>
      <c r="ACS90" s="550"/>
      <c r="ACT90" s="550"/>
      <c r="ACU90" s="550"/>
      <c r="ACV90" s="550"/>
      <c r="ACW90" s="550"/>
      <c r="ACX90" s="550"/>
      <c r="ACY90" s="550"/>
      <c r="ACZ90" s="550"/>
      <c r="ADA90" s="550"/>
      <c r="ADB90" s="550"/>
      <c r="ADC90" s="550"/>
      <c r="ADD90" s="550"/>
      <c r="ADE90" s="550"/>
      <c r="ADF90" s="550"/>
      <c r="ADG90" s="550"/>
      <c r="ADH90" s="550"/>
      <c r="ADI90" s="550"/>
      <c r="ADJ90" s="550"/>
      <c r="ADK90" s="550"/>
      <c r="ADL90" s="550"/>
      <c r="ADM90" s="550"/>
      <c r="ADN90" s="550"/>
      <c r="ADO90" s="550"/>
      <c r="ADP90" s="550"/>
      <c r="ADQ90" s="550"/>
      <c r="ADR90" s="550"/>
      <c r="ADS90" s="550"/>
      <c r="ADT90" s="550"/>
      <c r="ADU90" s="550"/>
      <c r="ADV90" s="550"/>
      <c r="ADW90" s="550"/>
      <c r="ADX90" s="550"/>
      <c r="ADY90" s="550"/>
      <c r="ADZ90" s="550"/>
      <c r="AEA90" s="550"/>
      <c r="AEB90" s="550"/>
      <c r="AEC90" s="550"/>
      <c r="AED90" s="550"/>
      <c r="AEE90" s="550"/>
      <c r="AEF90" s="550"/>
      <c r="AEG90" s="550"/>
      <c r="AEH90" s="550"/>
      <c r="AEI90" s="550"/>
      <c r="AEJ90" s="550"/>
      <c r="AEK90" s="550"/>
      <c r="AEL90" s="550"/>
      <c r="AEM90" s="550"/>
      <c r="AEN90" s="550"/>
      <c r="AEO90" s="550"/>
      <c r="AEP90" s="550"/>
      <c r="AEQ90" s="550"/>
      <c r="AER90" s="550"/>
      <c r="AES90" s="550"/>
      <c r="AET90" s="550"/>
      <c r="AEU90" s="550"/>
      <c r="AEV90" s="550"/>
      <c r="AEW90" s="550"/>
      <c r="AEX90" s="550"/>
      <c r="AEY90" s="550"/>
      <c r="AEZ90" s="550"/>
      <c r="AFA90" s="550"/>
      <c r="AFB90" s="550"/>
      <c r="AFC90" s="550"/>
      <c r="AFD90" s="550"/>
      <c r="AFE90" s="550"/>
      <c r="AFF90" s="550"/>
      <c r="AFG90" s="550"/>
      <c r="AFH90" s="550"/>
      <c r="AFI90" s="550"/>
      <c r="AFJ90" s="550"/>
      <c r="AFK90" s="550"/>
      <c r="AFL90" s="550"/>
      <c r="AFM90" s="550"/>
      <c r="AFN90" s="550"/>
      <c r="AFO90" s="550"/>
      <c r="AFP90" s="550"/>
      <c r="AFQ90" s="550"/>
      <c r="AFR90" s="550"/>
      <c r="AFS90" s="550"/>
      <c r="AFT90" s="550"/>
      <c r="AFU90" s="550"/>
      <c r="AFV90" s="550"/>
      <c r="AFW90" s="550"/>
      <c r="AFX90" s="550"/>
      <c r="AFY90" s="550"/>
      <c r="AFZ90" s="550"/>
      <c r="AGA90" s="550"/>
      <c r="AGB90" s="550"/>
      <c r="AGC90" s="550"/>
      <c r="AGD90" s="550"/>
      <c r="AGE90" s="550"/>
      <c r="AGF90" s="550"/>
      <c r="AGG90" s="550"/>
      <c r="AGH90" s="550"/>
      <c r="AGI90" s="550"/>
      <c r="AGJ90" s="550"/>
      <c r="AGK90" s="550"/>
      <c r="AGL90" s="550"/>
      <c r="AGM90" s="550"/>
      <c r="AGN90" s="550"/>
      <c r="AGO90" s="550"/>
      <c r="AGP90" s="550"/>
      <c r="AGQ90" s="550"/>
      <c r="AGR90" s="550"/>
      <c r="AGS90" s="550"/>
      <c r="AGT90" s="550"/>
      <c r="AGU90" s="550"/>
      <c r="AGV90" s="550"/>
      <c r="AGW90" s="550"/>
      <c r="AGX90" s="550"/>
      <c r="AGY90" s="550"/>
      <c r="AGZ90" s="550"/>
      <c r="AHA90" s="550"/>
      <c r="AHB90" s="550"/>
      <c r="AHC90" s="550"/>
      <c r="AHD90" s="550"/>
      <c r="AHE90" s="550"/>
      <c r="AHF90" s="550"/>
      <c r="AHG90" s="550"/>
      <c r="AHH90" s="550"/>
      <c r="AHI90" s="550"/>
      <c r="AHJ90" s="550"/>
      <c r="AHK90" s="550"/>
      <c r="AHL90" s="550"/>
      <c r="AHM90" s="550"/>
      <c r="AHN90" s="550"/>
      <c r="AHO90" s="550"/>
      <c r="AHP90" s="550"/>
      <c r="AHQ90" s="550"/>
      <c r="AHR90" s="550"/>
      <c r="AHS90" s="550"/>
      <c r="AHT90" s="550"/>
      <c r="AHU90" s="550"/>
      <c r="AHV90" s="550"/>
      <c r="AHW90" s="550"/>
      <c r="AHX90" s="550"/>
      <c r="AHY90" s="550"/>
      <c r="AHZ90" s="550"/>
      <c r="AIA90" s="550"/>
      <c r="AIB90" s="550"/>
      <c r="AIC90" s="550"/>
      <c r="AID90" s="550"/>
      <c r="AIE90" s="550"/>
      <c r="AIF90" s="550"/>
      <c r="AIG90" s="550"/>
      <c r="AIH90" s="550"/>
      <c r="AII90" s="550"/>
      <c r="AIJ90" s="550"/>
      <c r="AIK90" s="550"/>
      <c r="AIL90" s="550"/>
      <c r="AIM90" s="550"/>
      <c r="AIN90" s="550"/>
      <c r="AIO90" s="550"/>
      <c r="AIP90" s="550"/>
      <c r="AIQ90" s="550"/>
      <c r="AIR90" s="550"/>
      <c r="AIS90" s="550"/>
      <c r="AIT90" s="550"/>
      <c r="AIU90" s="550"/>
      <c r="AIV90" s="550"/>
      <c r="AIW90" s="550"/>
      <c r="AIX90" s="550"/>
      <c r="AIY90" s="550"/>
      <c r="AIZ90" s="550"/>
      <c r="AJA90" s="550"/>
      <c r="AJB90" s="550"/>
      <c r="AJC90" s="550"/>
      <c r="AJD90" s="550"/>
      <c r="AJE90" s="550"/>
      <c r="AJF90" s="550"/>
      <c r="AJG90" s="550"/>
      <c r="AJH90" s="550"/>
      <c r="AJI90" s="550"/>
      <c r="AJJ90" s="550"/>
      <c r="AJK90" s="550"/>
      <c r="AJL90" s="550"/>
      <c r="AJM90" s="550"/>
      <c r="AJN90" s="550"/>
      <c r="AJO90" s="550"/>
      <c r="AJP90" s="550"/>
      <c r="AJQ90" s="550"/>
      <c r="AJR90" s="550"/>
      <c r="AJS90" s="550"/>
      <c r="AJT90" s="550"/>
      <c r="AJU90" s="550"/>
      <c r="AJV90" s="550"/>
      <c r="AJW90" s="550"/>
      <c r="AJX90" s="550"/>
      <c r="AJY90" s="550"/>
      <c r="AJZ90" s="550"/>
      <c r="AKA90" s="550"/>
      <c r="AKB90" s="550"/>
      <c r="AKC90" s="550"/>
      <c r="AKD90" s="550"/>
      <c r="AKE90" s="550"/>
      <c r="AKF90" s="550"/>
      <c r="AKG90" s="550"/>
      <c r="AKH90" s="550"/>
      <c r="AKI90" s="550"/>
      <c r="AKJ90" s="550"/>
      <c r="AKK90" s="550"/>
      <c r="AKL90" s="550"/>
      <c r="AKM90" s="550"/>
      <c r="AKN90" s="550"/>
      <c r="AKO90" s="550"/>
      <c r="AKP90" s="550"/>
      <c r="AKQ90" s="550"/>
      <c r="AKR90" s="550"/>
      <c r="AKS90" s="550"/>
      <c r="AKT90" s="550"/>
      <c r="AKU90" s="550"/>
      <c r="AKV90" s="550"/>
      <c r="AKW90" s="550"/>
      <c r="AKX90" s="550"/>
      <c r="AKY90" s="550"/>
      <c r="AKZ90" s="550"/>
      <c r="ALA90" s="550"/>
      <c r="ALB90" s="550"/>
      <c r="ALC90" s="550"/>
      <c r="ALD90" s="550"/>
      <c r="ALE90" s="550"/>
      <c r="ALF90" s="550"/>
      <c r="ALG90" s="550"/>
      <c r="ALH90" s="550"/>
      <c r="ALI90" s="550"/>
      <c r="ALJ90" s="550"/>
      <c r="ALK90" s="550"/>
      <c r="ALL90" s="550"/>
      <c r="ALM90" s="550"/>
      <c r="ALN90" s="550"/>
      <c r="ALO90" s="550"/>
      <c r="ALP90" s="550"/>
      <c r="ALQ90" s="550"/>
      <c r="ALR90" s="550"/>
      <c r="ALS90" s="550"/>
      <c r="ALT90" s="550"/>
      <c r="ALU90" s="550"/>
      <c r="ALV90" s="550"/>
      <c r="ALW90" s="550"/>
      <c r="ALX90" s="550"/>
      <c r="ALY90" s="550"/>
      <c r="ALZ90" s="550"/>
      <c r="AMA90" s="550"/>
      <c r="AMB90" s="550"/>
    </row>
    <row r="91" spans="1:1016" s="458" customFormat="1" ht="33.950000000000003" customHeight="1">
      <c r="A91" s="509">
        <v>11</v>
      </c>
      <c r="B91" s="516"/>
      <c r="C91" s="518"/>
      <c r="D91" s="512" t="s">
        <v>207</v>
      </c>
      <c r="E91" s="519"/>
      <c r="F91" s="520"/>
      <c r="G91" s="499"/>
      <c r="H91" s="521" t="str">
        <f t="shared" si="11"/>
        <v/>
      </c>
      <c r="I91" s="546"/>
      <c r="J91" s="549"/>
      <c r="K91" s="546"/>
      <c r="L91" s="546">
        <f t="shared" si="9"/>
        <v>0</v>
      </c>
      <c r="M91" s="546"/>
      <c r="N91" s="546"/>
      <c r="O91" s="546"/>
      <c r="P91" s="546"/>
      <c r="Q91" s="546"/>
      <c r="R91" s="546"/>
      <c r="S91" s="546"/>
      <c r="T91" s="546"/>
      <c r="U91" s="546"/>
      <c r="V91" s="546"/>
      <c r="W91" s="546"/>
      <c r="X91" s="546"/>
      <c r="Y91" s="546"/>
      <c r="Z91" s="546"/>
      <c r="AA91" s="546"/>
      <c r="AB91" s="546"/>
      <c r="AC91" s="546"/>
      <c r="AD91" s="546"/>
      <c r="AE91" s="546"/>
      <c r="AF91" s="546"/>
      <c r="AG91" s="546"/>
      <c r="AH91" s="546"/>
      <c r="AI91" s="546"/>
      <c r="AJ91" s="546"/>
      <c r="AK91" s="546"/>
      <c r="AL91" s="546"/>
      <c r="AM91" s="546"/>
      <c r="AN91" s="546"/>
      <c r="AO91" s="546"/>
      <c r="AP91" s="546"/>
      <c r="AQ91" s="546"/>
      <c r="AR91" s="546"/>
      <c r="AS91" s="546"/>
      <c r="AT91" s="546"/>
      <c r="AU91" s="546"/>
      <c r="AV91" s="546"/>
      <c r="AW91" s="546"/>
      <c r="AX91" s="546"/>
      <c r="AY91" s="546"/>
      <c r="AZ91" s="546"/>
      <c r="BA91" s="546"/>
      <c r="BB91" s="546"/>
      <c r="BC91" s="546"/>
      <c r="BD91" s="546"/>
      <c r="BE91" s="546"/>
      <c r="BF91" s="546"/>
      <c r="BG91" s="546"/>
      <c r="BH91" s="546"/>
      <c r="BI91" s="546"/>
      <c r="BJ91" s="546"/>
      <c r="BK91" s="546"/>
      <c r="BL91" s="546"/>
      <c r="BM91" s="546"/>
      <c r="BN91" s="546"/>
      <c r="BO91" s="546"/>
      <c r="BP91" s="546"/>
      <c r="BQ91" s="546"/>
      <c r="BR91" s="546"/>
      <c r="BS91" s="546"/>
      <c r="BT91" s="546"/>
      <c r="BU91" s="546"/>
      <c r="BV91" s="546"/>
      <c r="BW91" s="546"/>
      <c r="BX91" s="546"/>
      <c r="BY91" s="546"/>
      <c r="BZ91" s="546"/>
      <c r="CA91" s="546"/>
      <c r="CB91" s="546"/>
      <c r="CC91" s="546"/>
      <c r="CD91" s="546"/>
      <c r="CE91" s="546"/>
      <c r="CF91" s="546"/>
      <c r="CG91" s="546"/>
      <c r="CH91" s="546"/>
      <c r="CI91" s="546"/>
      <c r="CJ91" s="546"/>
      <c r="CK91" s="546"/>
      <c r="CL91" s="546"/>
      <c r="CM91" s="546"/>
      <c r="CN91" s="546"/>
      <c r="CO91" s="546"/>
      <c r="CP91" s="546"/>
      <c r="CQ91" s="546"/>
      <c r="CR91" s="546"/>
      <c r="CS91" s="546"/>
      <c r="CT91" s="546"/>
      <c r="CU91" s="546"/>
      <c r="CV91" s="546"/>
      <c r="CW91" s="546"/>
      <c r="CX91" s="546"/>
      <c r="CY91" s="546"/>
      <c r="CZ91" s="546"/>
      <c r="DA91" s="546"/>
      <c r="DB91" s="546"/>
      <c r="DC91" s="546"/>
      <c r="DD91" s="546"/>
      <c r="DE91" s="546"/>
      <c r="DF91" s="546"/>
      <c r="DG91" s="546"/>
      <c r="DH91" s="546"/>
      <c r="DI91" s="546"/>
      <c r="DJ91" s="546"/>
      <c r="DK91" s="546"/>
      <c r="DL91" s="546"/>
      <c r="DM91" s="546"/>
      <c r="DN91" s="546"/>
      <c r="DO91" s="546"/>
      <c r="DP91" s="546"/>
      <c r="DQ91" s="546"/>
      <c r="DR91" s="546"/>
      <c r="DS91" s="546"/>
      <c r="DT91" s="546"/>
      <c r="DU91" s="546"/>
      <c r="DV91" s="546"/>
      <c r="DW91" s="546"/>
      <c r="DX91" s="546"/>
      <c r="DY91" s="546"/>
      <c r="DZ91" s="546"/>
      <c r="EA91" s="546"/>
      <c r="EB91" s="546"/>
      <c r="EC91" s="546"/>
      <c r="ED91" s="546"/>
      <c r="EE91" s="546"/>
      <c r="EF91" s="546"/>
      <c r="EG91" s="546"/>
      <c r="EH91" s="546"/>
      <c r="EI91" s="546"/>
      <c r="EJ91" s="546"/>
      <c r="EK91" s="546"/>
      <c r="EL91" s="546"/>
      <c r="EM91" s="546"/>
      <c r="EN91" s="546"/>
      <c r="EO91" s="546"/>
      <c r="EP91" s="546"/>
      <c r="EQ91" s="546"/>
      <c r="ER91" s="546"/>
      <c r="ES91" s="546"/>
      <c r="ET91" s="546"/>
      <c r="EU91" s="546"/>
      <c r="EV91" s="546"/>
      <c r="EW91" s="546"/>
      <c r="EX91" s="546"/>
      <c r="EY91" s="546"/>
      <c r="EZ91" s="546"/>
      <c r="FA91" s="546"/>
      <c r="FB91" s="546"/>
      <c r="FC91" s="546"/>
      <c r="FD91" s="546"/>
      <c r="FE91" s="546"/>
      <c r="FF91" s="546"/>
      <c r="FG91" s="546"/>
      <c r="FH91" s="546"/>
      <c r="FI91" s="546"/>
      <c r="FJ91" s="546"/>
      <c r="FK91" s="546"/>
      <c r="FL91" s="546"/>
      <c r="FM91" s="546"/>
      <c r="FN91" s="546"/>
      <c r="FO91" s="546"/>
      <c r="FP91" s="546"/>
      <c r="FQ91" s="546"/>
      <c r="FR91" s="546"/>
      <c r="FS91" s="546"/>
      <c r="FT91" s="546"/>
      <c r="FU91" s="546"/>
      <c r="FV91" s="546"/>
      <c r="FW91" s="546"/>
      <c r="FX91" s="546"/>
      <c r="FY91" s="546"/>
      <c r="FZ91" s="546"/>
      <c r="GA91" s="546"/>
      <c r="GB91" s="546"/>
      <c r="GC91" s="546"/>
      <c r="GD91" s="546"/>
      <c r="GE91" s="546"/>
      <c r="GF91" s="546"/>
      <c r="GG91" s="546"/>
      <c r="GH91" s="546"/>
      <c r="GI91" s="546"/>
      <c r="GJ91" s="546"/>
      <c r="GK91" s="546"/>
      <c r="GL91" s="546"/>
      <c r="GM91" s="546"/>
      <c r="GN91" s="546"/>
      <c r="GO91" s="546"/>
      <c r="GP91" s="546"/>
      <c r="GQ91" s="546"/>
      <c r="GR91" s="546"/>
      <c r="GS91" s="546"/>
      <c r="GT91" s="546"/>
      <c r="GU91" s="546"/>
      <c r="GV91" s="546"/>
      <c r="GW91" s="546"/>
      <c r="GX91" s="546"/>
      <c r="GY91" s="546"/>
      <c r="GZ91" s="546"/>
      <c r="HA91" s="546"/>
      <c r="HB91" s="546"/>
      <c r="HC91" s="546"/>
      <c r="HD91" s="546"/>
      <c r="HE91" s="546"/>
      <c r="HF91" s="546"/>
      <c r="HG91" s="546"/>
      <c r="HH91" s="546"/>
      <c r="HI91" s="546"/>
      <c r="HJ91" s="546"/>
      <c r="HK91" s="546"/>
      <c r="HL91" s="546"/>
      <c r="HM91" s="546"/>
      <c r="HN91" s="546"/>
      <c r="HO91" s="546"/>
      <c r="HP91" s="546"/>
      <c r="HQ91" s="546"/>
      <c r="HR91" s="546"/>
      <c r="HS91" s="546"/>
      <c r="HT91" s="546"/>
      <c r="HU91" s="546"/>
      <c r="HV91" s="546"/>
      <c r="HW91" s="546"/>
      <c r="HX91" s="546"/>
      <c r="HY91" s="546"/>
      <c r="HZ91" s="546"/>
      <c r="IA91" s="546"/>
      <c r="IB91" s="546"/>
      <c r="IC91" s="546"/>
      <c r="ID91" s="546"/>
      <c r="IE91" s="546"/>
      <c r="IF91" s="546"/>
      <c r="IG91" s="546"/>
      <c r="IH91" s="546"/>
      <c r="II91" s="546"/>
      <c r="IJ91" s="546"/>
      <c r="IK91" s="546"/>
      <c r="IL91" s="546"/>
      <c r="IM91" s="546"/>
      <c r="IN91" s="546"/>
      <c r="IO91" s="546"/>
      <c r="IP91" s="546"/>
      <c r="IQ91" s="546"/>
      <c r="IR91" s="546"/>
      <c r="IS91" s="546"/>
      <c r="IT91" s="546"/>
      <c r="IU91" s="546"/>
      <c r="IV91" s="546"/>
      <c r="IW91" s="546"/>
      <c r="IX91" s="546"/>
      <c r="IY91" s="546"/>
      <c r="IZ91" s="546"/>
      <c r="JA91" s="546"/>
      <c r="JB91" s="546"/>
      <c r="JC91" s="546"/>
      <c r="JD91" s="546"/>
      <c r="JE91" s="546"/>
      <c r="JF91" s="546"/>
      <c r="JG91" s="546"/>
      <c r="JH91" s="546"/>
      <c r="JI91" s="546"/>
      <c r="JJ91" s="546"/>
      <c r="JK91" s="546"/>
      <c r="JL91" s="546"/>
      <c r="JM91" s="546"/>
      <c r="JN91" s="546"/>
      <c r="JO91" s="546"/>
      <c r="JP91" s="546"/>
      <c r="JQ91" s="546"/>
      <c r="JR91" s="546"/>
      <c r="JS91" s="546"/>
      <c r="JT91" s="546"/>
      <c r="JU91" s="546"/>
      <c r="JV91" s="546"/>
      <c r="JW91" s="546"/>
      <c r="JX91" s="546"/>
      <c r="JY91" s="546"/>
      <c r="JZ91" s="546"/>
      <c r="KA91" s="546"/>
      <c r="KB91" s="546"/>
      <c r="KC91" s="546"/>
      <c r="KD91" s="546"/>
      <c r="KE91" s="546"/>
      <c r="KF91" s="546"/>
      <c r="KG91" s="546"/>
      <c r="KH91" s="546"/>
      <c r="KI91" s="546"/>
      <c r="KJ91" s="546"/>
      <c r="KK91" s="546"/>
      <c r="KL91" s="546"/>
      <c r="KM91" s="546"/>
      <c r="KN91" s="546"/>
      <c r="KO91" s="546"/>
      <c r="KP91" s="546"/>
      <c r="KQ91" s="546"/>
      <c r="KR91" s="546"/>
      <c r="KS91" s="546"/>
      <c r="KT91" s="546"/>
      <c r="KU91" s="546"/>
      <c r="KV91" s="546"/>
      <c r="KW91" s="546"/>
      <c r="KX91" s="546"/>
      <c r="KY91" s="546"/>
      <c r="KZ91" s="546"/>
      <c r="LA91" s="546"/>
      <c r="LB91" s="546"/>
      <c r="LC91" s="546"/>
      <c r="LD91" s="546"/>
      <c r="LE91" s="546"/>
      <c r="LF91" s="546"/>
      <c r="LG91" s="546"/>
      <c r="LH91" s="546"/>
      <c r="LI91" s="546"/>
      <c r="LJ91" s="546"/>
      <c r="LK91" s="546"/>
      <c r="LL91" s="546"/>
      <c r="LM91" s="546"/>
      <c r="LN91" s="546"/>
      <c r="LO91" s="546"/>
      <c r="LP91" s="546"/>
      <c r="LQ91" s="546"/>
      <c r="LR91" s="546"/>
      <c r="LS91" s="546"/>
      <c r="LT91" s="546"/>
      <c r="LU91" s="546"/>
      <c r="LV91" s="546"/>
      <c r="LW91" s="546"/>
      <c r="LX91" s="546"/>
      <c r="LY91" s="546"/>
      <c r="LZ91" s="546"/>
      <c r="MA91" s="546"/>
      <c r="MB91" s="546"/>
      <c r="MC91" s="546"/>
      <c r="MD91" s="546"/>
      <c r="ME91" s="546"/>
      <c r="MF91" s="546"/>
      <c r="MG91" s="546"/>
      <c r="MH91" s="546"/>
      <c r="MI91" s="546"/>
      <c r="MJ91" s="546"/>
      <c r="MK91" s="546"/>
      <c r="ML91" s="546"/>
      <c r="MM91" s="546"/>
      <c r="MN91" s="546"/>
      <c r="MO91" s="546"/>
      <c r="MP91" s="546"/>
      <c r="MQ91" s="546"/>
      <c r="MR91" s="546"/>
      <c r="MS91" s="546"/>
      <c r="MT91" s="546"/>
      <c r="MU91" s="546"/>
      <c r="MV91" s="546"/>
      <c r="MW91" s="546"/>
      <c r="MX91" s="546"/>
      <c r="MY91" s="546"/>
      <c r="MZ91" s="546"/>
      <c r="NA91" s="546"/>
      <c r="NB91" s="546"/>
      <c r="NC91" s="546"/>
      <c r="ND91" s="546"/>
      <c r="NE91" s="546"/>
      <c r="NF91" s="546"/>
      <c r="NG91" s="546"/>
      <c r="NH91" s="546"/>
      <c r="NI91" s="546"/>
      <c r="NJ91" s="546"/>
      <c r="NK91" s="546"/>
      <c r="NL91" s="546"/>
      <c r="NM91" s="546"/>
      <c r="NN91" s="546"/>
      <c r="NO91" s="546"/>
      <c r="NP91" s="546"/>
      <c r="NQ91" s="546"/>
      <c r="NR91" s="546"/>
      <c r="NS91" s="546"/>
      <c r="NT91" s="546"/>
      <c r="NU91" s="546"/>
      <c r="NV91" s="546"/>
      <c r="NW91" s="546"/>
      <c r="NX91" s="546"/>
      <c r="NY91" s="546"/>
      <c r="NZ91" s="546"/>
      <c r="OA91" s="546"/>
      <c r="OB91" s="546"/>
      <c r="OC91" s="546"/>
      <c r="OD91" s="546"/>
      <c r="OE91" s="546"/>
      <c r="OF91" s="546"/>
      <c r="OG91" s="546"/>
      <c r="OH91" s="546"/>
      <c r="OI91" s="546"/>
      <c r="OJ91" s="546"/>
      <c r="OK91" s="546"/>
      <c r="OL91" s="546"/>
      <c r="OM91" s="546"/>
      <c r="ON91" s="546"/>
      <c r="OO91" s="546"/>
      <c r="OP91" s="546"/>
      <c r="OQ91" s="546"/>
      <c r="OR91" s="546"/>
      <c r="OS91" s="546"/>
      <c r="OT91" s="546"/>
      <c r="OU91" s="546"/>
      <c r="OV91" s="546"/>
      <c r="OW91" s="546"/>
      <c r="OX91" s="546"/>
      <c r="OY91" s="546"/>
      <c r="OZ91" s="546"/>
      <c r="PA91" s="546"/>
      <c r="PB91" s="546"/>
      <c r="PC91" s="546"/>
      <c r="PD91" s="546"/>
      <c r="PE91" s="546"/>
      <c r="PF91" s="546"/>
      <c r="PG91" s="546"/>
      <c r="PH91" s="546"/>
      <c r="PI91" s="546"/>
      <c r="PJ91" s="546"/>
      <c r="PK91" s="546"/>
      <c r="PL91" s="546"/>
      <c r="PM91" s="546"/>
      <c r="PN91" s="546"/>
      <c r="PO91" s="546"/>
      <c r="PP91" s="546"/>
      <c r="PQ91" s="546"/>
      <c r="PR91" s="546"/>
      <c r="PS91" s="546"/>
      <c r="PT91" s="546"/>
      <c r="PU91" s="546"/>
      <c r="PV91" s="546"/>
      <c r="PW91" s="546"/>
      <c r="PX91" s="546"/>
      <c r="PY91" s="546"/>
      <c r="PZ91" s="546"/>
      <c r="QA91" s="546"/>
      <c r="QB91" s="546"/>
      <c r="QC91" s="546"/>
      <c r="QD91" s="546"/>
      <c r="QE91" s="546"/>
      <c r="QF91" s="546"/>
      <c r="QG91" s="546"/>
      <c r="QH91" s="546"/>
      <c r="QI91" s="546"/>
      <c r="QJ91" s="546"/>
      <c r="QK91" s="546"/>
      <c r="QL91" s="546"/>
      <c r="QM91" s="546"/>
      <c r="QN91" s="546"/>
      <c r="QO91" s="546"/>
      <c r="QP91" s="546"/>
      <c r="QQ91" s="546"/>
      <c r="QR91" s="546"/>
      <c r="QS91" s="546"/>
      <c r="QT91" s="546"/>
      <c r="QU91" s="546"/>
      <c r="QV91" s="546"/>
      <c r="QW91" s="546"/>
      <c r="QX91" s="546"/>
      <c r="QY91" s="546"/>
      <c r="QZ91" s="546"/>
      <c r="RA91" s="546"/>
      <c r="RB91" s="546"/>
      <c r="RC91" s="546"/>
      <c r="RD91" s="546"/>
      <c r="RE91" s="546"/>
      <c r="RF91" s="546"/>
      <c r="RG91" s="546"/>
      <c r="RH91" s="546"/>
      <c r="RI91" s="546"/>
      <c r="RJ91" s="546"/>
      <c r="RK91" s="546"/>
      <c r="RL91" s="546"/>
      <c r="RM91" s="546"/>
      <c r="RN91" s="546"/>
      <c r="RO91" s="546"/>
      <c r="RP91" s="546"/>
      <c r="RQ91" s="546"/>
      <c r="RR91" s="546"/>
      <c r="RS91" s="546"/>
      <c r="RT91" s="546"/>
      <c r="RU91" s="546"/>
      <c r="RV91" s="546"/>
      <c r="RW91" s="546"/>
      <c r="RX91" s="546"/>
      <c r="RY91" s="546"/>
      <c r="RZ91" s="546"/>
      <c r="SA91" s="546"/>
      <c r="SB91" s="546"/>
      <c r="SC91" s="546"/>
      <c r="SD91" s="546"/>
      <c r="SE91" s="546"/>
      <c r="SF91" s="546"/>
      <c r="SG91" s="546"/>
      <c r="SH91" s="546"/>
      <c r="SI91" s="546"/>
      <c r="SJ91" s="546"/>
      <c r="SK91" s="546"/>
      <c r="SL91" s="546"/>
      <c r="SM91" s="546"/>
      <c r="SN91" s="546"/>
      <c r="SO91" s="546"/>
      <c r="SP91" s="546"/>
      <c r="SQ91" s="546"/>
      <c r="SR91" s="546"/>
      <c r="SS91" s="546"/>
      <c r="ST91" s="546"/>
      <c r="SU91" s="546"/>
      <c r="SV91" s="546"/>
      <c r="SW91" s="546"/>
      <c r="SX91" s="546"/>
      <c r="SY91" s="546"/>
      <c r="SZ91" s="546"/>
      <c r="TA91" s="546"/>
      <c r="TB91" s="546"/>
      <c r="TC91" s="546"/>
      <c r="TD91" s="546"/>
      <c r="TE91" s="546"/>
      <c r="TF91" s="546"/>
      <c r="TG91" s="546"/>
      <c r="TH91" s="546"/>
      <c r="TI91" s="546"/>
      <c r="TJ91" s="546"/>
      <c r="TK91" s="546"/>
      <c r="TL91" s="546"/>
      <c r="TM91" s="546"/>
      <c r="TN91" s="546"/>
      <c r="TO91" s="546"/>
      <c r="TP91" s="546"/>
      <c r="TQ91" s="546"/>
      <c r="TR91" s="546"/>
      <c r="TS91" s="546"/>
      <c r="TT91" s="546"/>
      <c r="TU91" s="546"/>
      <c r="TV91" s="546"/>
      <c r="TW91" s="546"/>
      <c r="TX91" s="546"/>
      <c r="TY91" s="546"/>
      <c r="TZ91" s="546"/>
      <c r="UA91" s="546"/>
      <c r="UB91" s="546"/>
      <c r="UC91" s="546"/>
      <c r="UD91" s="546"/>
      <c r="UE91" s="546"/>
      <c r="UF91" s="546"/>
      <c r="UG91" s="546"/>
      <c r="UH91" s="546"/>
      <c r="UI91" s="546"/>
      <c r="UJ91" s="546"/>
      <c r="UK91" s="546"/>
      <c r="UL91" s="546"/>
      <c r="UM91" s="546"/>
      <c r="UN91" s="546"/>
      <c r="UO91" s="546"/>
      <c r="UP91" s="546"/>
      <c r="UQ91" s="546"/>
      <c r="UR91" s="546"/>
      <c r="US91" s="546"/>
      <c r="UT91" s="546"/>
      <c r="UU91" s="546"/>
      <c r="UV91" s="546"/>
      <c r="UW91" s="546"/>
      <c r="UX91" s="546"/>
      <c r="UY91" s="546"/>
      <c r="UZ91" s="546"/>
      <c r="VA91" s="546"/>
      <c r="VB91" s="546"/>
      <c r="VC91" s="546"/>
      <c r="VD91" s="546"/>
      <c r="VE91" s="546"/>
      <c r="VF91" s="546"/>
      <c r="VG91" s="546"/>
      <c r="VH91" s="546"/>
      <c r="VI91" s="546"/>
      <c r="VJ91" s="546"/>
      <c r="VK91" s="546"/>
      <c r="VL91" s="546"/>
      <c r="VM91" s="546"/>
      <c r="VN91" s="546"/>
      <c r="VO91" s="546"/>
      <c r="VP91" s="546"/>
      <c r="VQ91" s="546"/>
      <c r="VR91" s="546"/>
      <c r="VS91" s="546"/>
      <c r="VT91" s="546"/>
      <c r="VU91" s="546"/>
      <c r="VV91" s="546"/>
      <c r="VW91" s="546"/>
      <c r="VX91" s="546"/>
      <c r="VY91" s="546"/>
      <c r="VZ91" s="546"/>
      <c r="WA91" s="546"/>
      <c r="WB91" s="546"/>
      <c r="WC91" s="546"/>
      <c r="WD91" s="546"/>
      <c r="WE91" s="546"/>
      <c r="WF91" s="546"/>
      <c r="WG91" s="546"/>
      <c r="WH91" s="546"/>
      <c r="WI91" s="546"/>
      <c r="WJ91" s="546"/>
      <c r="WK91" s="546"/>
      <c r="WL91" s="546"/>
      <c r="WM91" s="546"/>
      <c r="WN91" s="546"/>
      <c r="WO91" s="546"/>
      <c r="WP91" s="546"/>
      <c r="WQ91" s="546"/>
      <c r="WR91" s="546"/>
      <c r="WS91" s="546"/>
      <c r="WT91" s="546"/>
      <c r="WU91" s="546"/>
      <c r="WV91" s="546"/>
      <c r="WW91" s="546"/>
      <c r="WX91" s="546"/>
      <c r="WY91" s="546"/>
      <c r="WZ91" s="546"/>
      <c r="XA91" s="546"/>
      <c r="XB91" s="546"/>
      <c r="XC91" s="546"/>
      <c r="XD91" s="546"/>
      <c r="XE91" s="546"/>
      <c r="XF91" s="546"/>
      <c r="XG91" s="546"/>
      <c r="XH91" s="546"/>
      <c r="XI91" s="546"/>
      <c r="XJ91" s="546"/>
      <c r="XK91" s="546"/>
      <c r="XL91" s="546"/>
      <c r="XM91" s="546"/>
      <c r="XN91" s="546"/>
      <c r="XO91" s="546"/>
      <c r="XP91" s="546"/>
      <c r="XQ91" s="546"/>
      <c r="XR91" s="546"/>
      <c r="XS91" s="546"/>
      <c r="XT91" s="546"/>
      <c r="XU91" s="546"/>
      <c r="XV91" s="546"/>
      <c r="XW91" s="546"/>
      <c r="XX91" s="546"/>
      <c r="XY91" s="546"/>
      <c r="XZ91" s="546"/>
      <c r="YA91" s="546"/>
      <c r="YB91" s="546"/>
      <c r="YC91" s="546"/>
      <c r="YD91" s="546"/>
      <c r="YE91" s="546"/>
      <c r="YF91" s="546"/>
      <c r="YG91" s="546"/>
      <c r="YH91" s="546"/>
      <c r="YI91" s="546"/>
      <c r="YJ91" s="546"/>
      <c r="YK91" s="546"/>
      <c r="YL91" s="546"/>
      <c r="YM91" s="546"/>
      <c r="YN91" s="546"/>
      <c r="YO91" s="546"/>
      <c r="YP91" s="546"/>
      <c r="YQ91" s="546"/>
      <c r="YR91" s="546"/>
      <c r="YS91" s="546"/>
      <c r="YT91" s="546"/>
      <c r="YU91" s="546"/>
      <c r="YV91" s="546"/>
      <c r="YW91" s="546"/>
      <c r="YX91" s="546"/>
      <c r="YY91" s="546"/>
      <c r="YZ91" s="546"/>
      <c r="ZA91" s="546"/>
      <c r="ZB91" s="546"/>
      <c r="ZC91" s="546"/>
      <c r="ZD91" s="546"/>
      <c r="ZE91" s="546"/>
      <c r="ZF91" s="546"/>
      <c r="ZG91" s="546"/>
      <c r="ZH91" s="546"/>
      <c r="ZI91" s="546"/>
      <c r="ZJ91" s="546"/>
      <c r="ZK91" s="546"/>
      <c r="ZL91" s="546"/>
      <c r="ZM91" s="546"/>
      <c r="ZN91" s="546"/>
      <c r="ZO91" s="546"/>
      <c r="ZP91" s="546"/>
      <c r="ZQ91" s="546"/>
      <c r="ZR91" s="546"/>
      <c r="ZS91" s="546"/>
      <c r="ZT91" s="546"/>
      <c r="ZU91" s="546"/>
      <c r="ZV91" s="546"/>
      <c r="ZW91" s="546"/>
      <c r="ZX91" s="546"/>
      <c r="ZY91" s="546"/>
      <c r="ZZ91" s="546"/>
      <c r="AAA91" s="546"/>
      <c r="AAB91" s="546"/>
      <c r="AAC91" s="546"/>
      <c r="AAD91" s="546"/>
      <c r="AAE91" s="546"/>
      <c r="AAF91" s="546"/>
      <c r="AAG91" s="546"/>
      <c r="AAH91" s="546"/>
      <c r="AAI91" s="546"/>
      <c r="AAJ91" s="546"/>
      <c r="AAK91" s="546"/>
      <c r="AAL91" s="546"/>
      <c r="AAM91" s="546"/>
      <c r="AAN91" s="546"/>
      <c r="AAO91" s="546"/>
      <c r="AAP91" s="546"/>
      <c r="AAQ91" s="546"/>
      <c r="AAR91" s="546"/>
      <c r="AAS91" s="546"/>
      <c r="AAT91" s="546"/>
      <c r="AAU91" s="546"/>
      <c r="AAV91" s="546"/>
      <c r="AAW91" s="546"/>
      <c r="AAX91" s="546"/>
      <c r="AAY91" s="546"/>
      <c r="AAZ91" s="546"/>
      <c r="ABA91" s="546"/>
      <c r="ABB91" s="546"/>
      <c r="ABC91" s="546"/>
      <c r="ABD91" s="546"/>
      <c r="ABE91" s="546"/>
      <c r="ABF91" s="546"/>
      <c r="ABG91" s="546"/>
      <c r="ABH91" s="546"/>
      <c r="ABI91" s="546"/>
      <c r="ABJ91" s="546"/>
      <c r="ABK91" s="546"/>
      <c r="ABL91" s="546"/>
      <c r="ABM91" s="546"/>
      <c r="ABN91" s="546"/>
      <c r="ABO91" s="546"/>
      <c r="ABP91" s="546"/>
      <c r="ABQ91" s="546"/>
      <c r="ABR91" s="546"/>
      <c r="ABS91" s="546"/>
      <c r="ABT91" s="546"/>
      <c r="ABU91" s="546"/>
      <c r="ABV91" s="546"/>
      <c r="ABW91" s="546"/>
      <c r="ABX91" s="546"/>
      <c r="ABY91" s="546"/>
      <c r="ABZ91" s="546"/>
      <c r="ACA91" s="546"/>
      <c r="ACB91" s="546"/>
      <c r="ACC91" s="546"/>
      <c r="ACD91" s="546"/>
      <c r="ACE91" s="546"/>
      <c r="ACF91" s="546"/>
      <c r="ACG91" s="546"/>
      <c r="ACH91" s="546"/>
      <c r="ACI91" s="546"/>
      <c r="ACJ91" s="546"/>
      <c r="ACK91" s="546"/>
      <c r="ACL91" s="546"/>
      <c r="ACM91" s="546"/>
      <c r="ACN91" s="546"/>
      <c r="ACO91" s="546"/>
      <c r="ACP91" s="546"/>
      <c r="ACQ91" s="546"/>
      <c r="ACR91" s="546"/>
      <c r="ACS91" s="546"/>
      <c r="ACT91" s="546"/>
      <c r="ACU91" s="546"/>
      <c r="ACV91" s="546"/>
      <c r="ACW91" s="546"/>
      <c r="ACX91" s="546"/>
      <c r="ACY91" s="546"/>
      <c r="ACZ91" s="546"/>
      <c r="ADA91" s="546"/>
      <c r="ADB91" s="546"/>
      <c r="ADC91" s="546"/>
      <c r="ADD91" s="546"/>
      <c r="ADE91" s="546"/>
      <c r="ADF91" s="546"/>
      <c r="ADG91" s="546"/>
      <c r="ADH91" s="546"/>
      <c r="ADI91" s="546"/>
      <c r="ADJ91" s="546"/>
      <c r="ADK91" s="546"/>
      <c r="ADL91" s="546"/>
      <c r="ADM91" s="546"/>
      <c r="ADN91" s="546"/>
      <c r="ADO91" s="546"/>
      <c r="ADP91" s="546"/>
      <c r="ADQ91" s="546"/>
      <c r="ADR91" s="546"/>
      <c r="ADS91" s="546"/>
      <c r="ADT91" s="546"/>
      <c r="ADU91" s="546"/>
      <c r="ADV91" s="546"/>
      <c r="ADW91" s="546"/>
      <c r="ADX91" s="546"/>
      <c r="ADY91" s="546"/>
      <c r="ADZ91" s="546"/>
      <c r="AEA91" s="546"/>
      <c r="AEB91" s="546"/>
      <c r="AEC91" s="546"/>
      <c r="AED91" s="546"/>
      <c r="AEE91" s="546"/>
      <c r="AEF91" s="546"/>
      <c r="AEG91" s="546"/>
      <c r="AEH91" s="546"/>
      <c r="AEI91" s="546"/>
      <c r="AEJ91" s="546"/>
      <c r="AEK91" s="546"/>
      <c r="AEL91" s="546"/>
      <c r="AEM91" s="546"/>
      <c r="AEN91" s="546"/>
      <c r="AEO91" s="546"/>
      <c r="AEP91" s="546"/>
      <c r="AEQ91" s="546"/>
      <c r="AER91" s="546"/>
      <c r="AES91" s="546"/>
      <c r="AET91" s="546"/>
      <c r="AEU91" s="546"/>
      <c r="AEV91" s="546"/>
      <c r="AEW91" s="546"/>
      <c r="AEX91" s="546"/>
      <c r="AEY91" s="546"/>
      <c r="AEZ91" s="546"/>
      <c r="AFA91" s="546"/>
      <c r="AFB91" s="546"/>
      <c r="AFC91" s="546"/>
      <c r="AFD91" s="546"/>
      <c r="AFE91" s="546"/>
      <c r="AFF91" s="546"/>
      <c r="AFG91" s="546"/>
      <c r="AFH91" s="546"/>
      <c r="AFI91" s="546"/>
      <c r="AFJ91" s="546"/>
      <c r="AFK91" s="546"/>
      <c r="AFL91" s="546"/>
      <c r="AFM91" s="546"/>
      <c r="AFN91" s="546"/>
      <c r="AFO91" s="546"/>
      <c r="AFP91" s="546"/>
      <c r="AFQ91" s="546"/>
      <c r="AFR91" s="546"/>
      <c r="AFS91" s="546"/>
      <c r="AFT91" s="546"/>
      <c r="AFU91" s="546"/>
      <c r="AFV91" s="546"/>
      <c r="AFW91" s="546"/>
      <c r="AFX91" s="546"/>
      <c r="AFY91" s="546"/>
      <c r="AFZ91" s="546"/>
      <c r="AGA91" s="546"/>
      <c r="AGB91" s="546"/>
      <c r="AGC91" s="546"/>
      <c r="AGD91" s="546"/>
      <c r="AGE91" s="546"/>
      <c r="AGF91" s="546"/>
      <c r="AGG91" s="546"/>
      <c r="AGH91" s="546"/>
      <c r="AGI91" s="546"/>
      <c r="AGJ91" s="546"/>
      <c r="AGK91" s="546"/>
      <c r="AGL91" s="546"/>
      <c r="AGM91" s="546"/>
      <c r="AGN91" s="546"/>
      <c r="AGO91" s="546"/>
      <c r="AGP91" s="546"/>
      <c r="AGQ91" s="546"/>
      <c r="AGR91" s="546"/>
      <c r="AGS91" s="546"/>
      <c r="AGT91" s="546"/>
      <c r="AGU91" s="546"/>
      <c r="AGV91" s="546"/>
      <c r="AGW91" s="546"/>
      <c r="AGX91" s="546"/>
      <c r="AGY91" s="546"/>
      <c r="AGZ91" s="546"/>
      <c r="AHA91" s="546"/>
      <c r="AHB91" s="546"/>
      <c r="AHC91" s="546"/>
      <c r="AHD91" s="546"/>
      <c r="AHE91" s="546"/>
      <c r="AHF91" s="546"/>
      <c r="AHG91" s="546"/>
      <c r="AHH91" s="546"/>
      <c r="AHI91" s="546"/>
      <c r="AHJ91" s="546"/>
      <c r="AHK91" s="546"/>
      <c r="AHL91" s="546"/>
      <c r="AHM91" s="546"/>
      <c r="AHN91" s="546"/>
      <c r="AHO91" s="546"/>
      <c r="AHP91" s="546"/>
      <c r="AHQ91" s="546"/>
      <c r="AHR91" s="546"/>
      <c r="AHS91" s="546"/>
      <c r="AHT91" s="546"/>
      <c r="AHU91" s="546"/>
      <c r="AHV91" s="546"/>
      <c r="AHW91" s="546"/>
      <c r="AHX91" s="546"/>
      <c r="AHY91" s="546"/>
      <c r="AHZ91" s="546"/>
      <c r="AIA91" s="546"/>
      <c r="AIB91" s="546"/>
      <c r="AIC91" s="546"/>
      <c r="AID91" s="546"/>
      <c r="AIE91" s="546"/>
      <c r="AIF91" s="546"/>
      <c r="AIG91" s="546"/>
      <c r="AIH91" s="546"/>
      <c r="AII91" s="546"/>
      <c r="AIJ91" s="546"/>
      <c r="AIK91" s="546"/>
      <c r="AIL91" s="546"/>
      <c r="AIM91" s="546"/>
      <c r="AIN91" s="546"/>
      <c r="AIO91" s="546"/>
      <c r="AIP91" s="546"/>
      <c r="AIQ91" s="546"/>
      <c r="AIR91" s="546"/>
      <c r="AIS91" s="546"/>
      <c r="AIT91" s="546"/>
      <c r="AIU91" s="546"/>
      <c r="AIV91" s="546"/>
      <c r="AIW91" s="546"/>
      <c r="AIX91" s="546"/>
      <c r="AIY91" s="546"/>
      <c r="AIZ91" s="546"/>
      <c r="AJA91" s="546"/>
      <c r="AJB91" s="546"/>
      <c r="AJC91" s="546"/>
      <c r="AJD91" s="546"/>
      <c r="AJE91" s="546"/>
      <c r="AJF91" s="546"/>
      <c r="AJG91" s="546"/>
      <c r="AJH91" s="546"/>
      <c r="AJI91" s="546"/>
      <c r="AJJ91" s="546"/>
      <c r="AJK91" s="546"/>
      <c r="AJL91" s="546"/>
      <c r="AJM91" s="546"/>
      <c r="AJN91" s="546"/>
      <c r="AJO91" s="546"/>
      <c r="AJP91" s="546"/>
      <c r="AJQ91" s="546"/>
      <c r="AJR91" s="546"/>
      <c r="AJS91" s="546"/>
      <c r="AJT91" s="546"/>
      <c r="AJU91" s="546"/>
      <c r="AJV91" s="546"/>
      <c r="AJW91" s="546"/>
      <c r="AJX91" s="546"/>
      <c r="AJY91" s="546"/>
      <c r="AJZ91" s="546"/>
      <c r="AKA91" s="546"/>
      <c r="AKB91" s="546"/>
      <c r="AKC91" s="546"/>
      <c r="AKD91" s="546"/>
      <c r="AKE91" s="546"/>
      <c r="AKF91" s="546"/>
      <c r="AKG91" s="546"/>
      <c r="AKH91" s="546"/>
      <c r="AKI91" s="546"/>
      <c r="AKJ91" s="546"/>
      <c r="AKK91" s="546"/>
      <c r="AKL91" s="546"/>
      <c r="AKM91" s="546"/>
      <c r="AKN91" s="546"/>
      <c r="AKO91" s="546"/>
      <c r="AKP91" s="546"/>
      <c r="AKQ91" s="546"/>
      <c r="AKR91" s="546"/>
      <c r="AKS91" s="546"/>
      <c r="AKT91" s="546"/>
      <c r="AKU91" s="546"/>
      <c r="AKV91" s="546"/>
      <c r="AKW91" s="546"/>
      <c r="AKX91" s="546"/>
      <c r="AKY91" s="546"/>
      <c r="AKZ91" s="546"/>
      <c r="ALA91" s="546"/>
      <c r="ALB91" s="546"/>
      <c r="ALC91" s="546"/>
      <c r="ALD91" s="546"/>
      <c r="ALE91" s="546"/>
      <c r="ALF91" s="546"/>
      <c r="ALG91" s="546"/>
      <c r="ALH91" s="546"/>
      <c r="ALI91" s="546"/>
      <c r="ALJ91" s="546"/>
      <c r="ALK91" s="546"/>
      <c r="ALL91" s="546"/>
      <c r="ALM91" s="546"/>
      <c r="ALN91" s="546"/>
      <c r="ALO91" s="546"/>
      <c r="ALP91" s="546"/>
      <c r="ALQ91" s="546"/>
      <c r="ALR91" s="546"/>
      <c r="ALS91" s="546"/>
      <c r="ALT91" s="546"/>
      <c r="ALU91" s="546"/>
      <c r="ALV91" s="546"/>
      <c r="ALW91" s="546"/>
      <c r="ALX91" s="546"/>
      <c r="ALY91" s="546"/>
      <c r="ALZ91" s="546"/>
      <c r="AMA91" s="546"/>
      <c r="AMB91" s="546"/>
    </row>
    <row r="92" spans="1:1016" s="458" customFormat="1" ht="53.1" customHeight="1">
      <c r="A92" s="509" t="s">
        <v>208</v>
      </c>
      <c r="B92" s="516"/>
      <c r="C92" s="518"/>
      <c r="D92" s="512" t="s">
        <v>209</v>
      </c>
      <c r="E92" s="519"/>
      <c r="F92" s="520"/>
      <c r="G92" s="499"/>
      <c r="H92" s="521" t="str">
        <f t="shared" si="11"/>
        <v/>
      </c>
      <c r="I92" s="546"/>
      <c r="J92" s="549"/>
      <c r="K92" s="546"/>
      <c r="L92" s="546">
        <f t="shared" si="9"/>
        <v>0</v>
      </c>
      <c r="M92" s="546"/>
      <c r="N92" s="546"/>
      <c r="O92" s="546"/>
      <c r="P92" s="546"/>
      <c r="Q92" s="546"/>
      <c r="R92" s="546"/>
      <c r="S92" s="546"/>
      <c r="T92" s="546"/>
      <c r="U92" s="546"/>
      <c r="V92" s="546"/>
      <c r="W92" s="546"/>
      <c r="X92" s="546"/>
      <c r="Y92" s="546"/>
      <c r="Z92" s="546"/>
      <c r="AA92" s="546"/>
      <c r="AB92" s="546"/>
      <c r="AC92" s="546"/>
      <c r="AD92" s="546"/>
      <c r="AE92" s="546"/>
      <c r="AF92" s="546"/>
      <c r="AG92" s="546"/>
      <c r="AH92" s="546"/>
      <c r="AI92" s="546"/>
      <c r="AJ92" s="546"/>
      <c r="AK92" s="546"/>
      <c r="AL92" s="546"/>
      <c r="AM92" s="546"/>
      <c r="AN92" s="546"/>
      <c r="AO92" s="546"/>
      <c r="AP92" s="546"/>
      <c r="AQ92" s="546"/>
      <c r="AR92" s="546"/>
      <c r="AS92" s="546"/>
      <c r="AT92" s="546"/>
      <c r="AU92" s="546"/>
      <c r="AV92" s="546"/>
      <c r="AW92" s="546"/>
      <c r="AX92" s="546"/>
      <c r="AY92" s="546"/>
      <c r="AZ92" s="546"/>
      <c r="BA92" s="546"/>
      <c r="BB92" s="546"/>
      <c r="BC92" s="546"/>
      <c r="BD92" s="546"/>
      <c r="BE92" s="546"/>
      <c r="BF92" s="546"/>
      <c r="BG92" s="546"/>
      <c r="BH92" s="546"/>
      <c r="BI92" s="546"/>
      <c r="BJ92" s="546"/>
      <c r="BK92" s="546"/>
      <c r="BL92" s="546"/>
      <c r="BM92" s="546"/>
      <c r="BN92" s="546"/>
      <c r="BO92" s="546"/>
      <c r="BP92" s="546"/>
      <c r="BQ92" s="546"/>
      <c r="BR92" s="546"/>
      <c r="BS92" s="546"/>
      <c r="BT92" s="546"/>
      <c r="BU92" s="546"/>
      <c r="BV92" s="546"/>
      <c r="BW92" s="546"/>
      <c r="BX92" s="546"/>
      <c r="BY92" s="546"/>
      <c r="BZ92" s="546"/>
      <c r="CA92" s="546"/>
      <c r="CB92" s="546"/>
      <c r="CC92" s="546"/>
      <c r="CD92" s="546"/>
      <c r="CE92" s="546"/>
      <c r="CF92" s="546"/>
      <c r="CG92" s="546"/>
      <c r="CH92" s="546"/>
      <c r="CI92" s="546"/>
      <c r="CJ92" s="546"/>
      <c r="CK92" s="546"/>
      <c r="CL92" s="546"/>
      <c r="CM92" s="546"/>
      <c r="CN92" s="546"/>
      <c r="CO92" s="546"/>
      <c r="CP92" s="546"/>
      <c r="CQ92" s="546"/>
      <c r="CR92" s="546"/>
      <c r="CS92" s="546"/>
      <c r="CT92" s="546"/>
      <c r="CU92" s="546"/>
      <c r="CV92" s="546"/>
      <c r="CW92" s="546"/>
      <c r="CX92" s="546"/>
      <c r="CY92" s="546"/>
      <c r="CZ92" s="546"/>
      <c r="DA92" s="546"/>
      <c r="DB92" s="546"/>
      <c r="DC92" s="546"/>
      <c r="DD92" s="546"/>
      <c r="DE92" s="546"/>
      <c r="DF92" s="546"/>
      <c r="DG92" s="546"/>
      <c r="DH92" s="546"/>
      <c r="DI92" s="546"/>
      <c r="DJ92" s="546"/>
      <c r="DK92" s="546"/>
      <c r="DL92" s="546"/>
      <c r="DM92" s="546"/>
      <c r="DN92" s="546"/>
      <c r="DO92" s="546"/>
      <c r="DP92" s="546"/>
      <c r="DQ92" s="546"/>
      <c r="DR92" s="546"/>
      <c r="DS92" s="546"/>
      <c r="DT92" s="546"/>
      <c r="DU92" s="546"/>
      <c r="DV92" s="546"/>
      <c r="DW92" s="546"/>
      <c r="DX92" s="546"/>
      <c r="DY92" s="546"/>
      <c r="DZ92" s="546"/>
      <c r="EA92" s="546"/>
      <c r="EB92" s="546"/>
      <c r="EC92" s="546"/>
      <c r="ED92" s="546"/>
      <c r="EE92" s="546"/>
      <c r="EF92" s="546"/>
      <c r="EG92" s="546"/>
      <c r="EH92" s="546"/>
      <c r="EI92" s="546"/>
      <c r="EJ92" s="546"/>
      <c r="EK92" s="546"/>
      <c r="EL92" s="546"/>
      <c r="EM92" s="546"/>
      <c r="EN92" s="546"/>
      <c r="EO92" s="546"/>
      <c r="EP92" s="546"/>
      <c r="EQ92" s="546"/>
      <c r="ER92" s="546"/>
      <c r="ES92" s="546"/>
      <c r="ET92" s="546"/>
      <c r="EU92" s="546"/>
      <c r="EV92" s="546"/>
      <c r="EW92" s="546"/>
      <c r="EX92" s="546"/>
      <c r="EY92" s="546"/>
      <c r="EZ92" s="546"/>
      <c r="FA92" s="546"/>
      <c r="FB92" s="546"/>
      <c r="FC92" s="546"/>
      <c r="FD92" s="546"/>
      <c r="FE92" s="546"/>
      <c r="FF92" s="546"/>
      <c r="FG92" s="546"/>
      <c r="FH92" s="546"/>
      <c r="FI92" s="546"/>
      <c r="FJ92" s="546"/>
      <c r="FK92" s="546"/>
      <c r="FL92" s="546"/>
      <c r="FM92" s="546"/>
      <c r="FN92" s="546"/>
      <c r="FO92" s="546"/>
      <c r="FP92" s="546"/>
      <c r="FQ92" s="546"/>
      <c r="FR92" s="546"/>
      <c r="FS92" s="546"/>
      <c r="FT92" s="546"/>
      <c r="FU92" s="546"/>
      <c r="FV92" s="546"/>
      <c r="FW92" s="546"/>
      <c r="FX92" s="546"/>
      <c r="FY92" s="546"/>
      <c r="FZ92" s="546"/>
      <c r="GA92" s="546"/>
      <c r="GB92" s="546"/>
      <c r="GC92" s="546"/>
      <c r="GD92" s="546"/>
      <c r="GE92" s="546"/>
      <c r="GF92" s="546"/>
      <c r="GG92" s="546"/>
      <c r="GH92" s="546"/>
      <c r="GI92" s="546"/>
      <c r="GJ92" s="546"/>
      <c r="GK92" s="546"/>
      <c r="GL92" s="546"/>
      <c r="GM92" s="546"/>
      <c r="GN92" s="546"/>
      <c r="GO92" s="546"/>
      <c r="GP92" s="546"/>
      <c r="GQ92" s="546"/>
      <c r="GR92" s="546"/>
      <c r="GS92" s="546"/>
      <c r="GT92" s="546"/>
      <c r="GU92" s="546"/>
      <c r="GV92" s="546"/>
      <c r="GW92" s="546"/>
      <c r="GX92" s="546"/>
      <c r="GY92" s="546"/>
      <c r="GZ92" s="546"/>
      <c r="HA92" s="546"/>
      <c r="HB92" s="546"/>
      <c r="HC92" s="546"/>
      <c r="HD92" s="546"/>
      <c r="HE92" s="546"/>
      <c r="HF92" s="546"/>
      <c r="HG92" s="546"/>
      <c r="HH92" s="546"/>
      <c r="HI92" s="546"/>
      <c r="HJ92" s="546"/>
      <c r="HK92" s="546"/>
      <c r="HL92" s="546"/>
      <c r="HM92" s="546"/>
      <c r="HN92" s="546"/>
      <c r="HO92" s="546"/>
      <c r="HP92" s="546"/>
      <c r="HQ92" s="546"/>
      <c r="HR92" s="546"/>
      <c r="HS92" s="546"/>
      <c r="HT92" s="546"/>
      <c r="HU92" s="546"/>
      <c r="HV92" s="546"/>
      <c r="HW92" s="546"/>
      <c r="HX92" s="546"/>
      <c r="HY92" s="546"/>
      <c r="HZ92" s="546"/>
      <c r="IA92" s="546"/>
      <c r="IB92" s="546"/>
      <c r="IC92" s="546"/>
      <c r="ID92" s="546"/>
      <c r="IE92" s="546"/>
      <c r="IF92" s="546"/>
      <c r="IG92" s="546"/>
      <c r="IH92" s="546"/>
      <c r="II92" s="546"/>
      <c r="IJ92" s="546"/>
      <c r="IK92" s="546"/>
      <c r="IL92" s="546"/>
      <c r="IM92" s="546"/>
      <c r="IN92" s="546"/>
      <c r="IO92" s="546"/>
      <c r="IP92" s="546"/>
      <c r="IQ92" s="546"/>
      <c r="IR92" s="546"/>
      <c r="IS92" s="546"/>
      <c r="IT92" s="546"/>
      <c r="IU92" s="546"/>
      <c r="IV92" s="546"/>
      <c r="IW92" s="546"/>
      <c r="IX92" s="546"/>
      <c r="IY92" s="546"/>
      <c r="IZ92" s="546"/>
      <c r="JA92" s="546"/>
      <c r="JB92" s="546"/>
      <c r="JC92" s="546"/>
      <c r="JD92" s="546"/>
      <c r="JE92" s="546"/>
      <c r="JF92" s="546"/>
      <c r="JG92" s="546"/>
      <c r="JH92" s="546"/>
      <c r="JI92" s="546"/>
      <c r="JJ92" s="546"/>
      <c r="JK92" s="546"/>
      <c r="JL92" s="546"/>
      <c r="JM92" s="546"/>
      <c r="JN92" s="546"/>
      <c r="JO92" s="546"/>
      <c r="JP92" s="546"/>
      <c r="JQ92" s="546"/>
      <c r="JR92" s="546"/>
      <c r="JS92" s="546"/>
      <c r="JT92" s="546"/>
      <c r="JU92" s="546"/>
      <c r="JV92" s="546"/>
      <c r="JW92" s="546"/>
      <c r="JX92" s="546"/>
      <c r="JY92" s="546"/>
      <c r="JZ92" s="546"/>
      <c r="KA92" s="546"/>
      <c r="KB92" s="546"/>
      <c r="KC92" s="546"/>
      <c r="KD92" s="546"/>
      <c r="KE92" s="546"/>
      <c r="KF92" s="546"/>
      <c r="KG92" s="546"/>
      <c r="KH92" s="546"/>
      <c r="KI92" s="546"/>
      <c r="KJ92" s="546"/>
      <c r="KK92" s="546"/>
      <c r="KL92" s="546"/>
      <c r="KM92" s="546"/>
      <c r="KN92" s="546"/>
      <c r="KO92" s="546"/>
      <c r="KP92" s="546"/>
      <c r="KQ92" s="546"/>
      <c r="KR92" s="546"/>
      <c r="KS92" s="546"/>
      <c r="KT92" s="546"/>
      <c r="KU92" s="546"/>
      <c r="KV92" s="546"/>
      <c r="KW92" s="546"/>
      <c r="KX92" s="546"/>
      <c r="KY92" s="546"/>
      <c r="KZ92" s="546"/>
      <c r="LA92" s="546"/>
      <c r="LB92" s="546"/>
      <c r="LC92" s="546"/>
      <c r="LD92" s="546"/>
      <c r="LE92" s="546"/>
      <c r="LF92" s="546"/>
      <c r="LG92" s="546"/>
      <c r="LH92" s="546"/>
      <c r="LI92" s="546"/>
      <c r="LJ92" s="546"/>
      <c r="LK92" s="546"/>
      <c r="LL92" s="546"/>
      <c r="LM92" s="546"/>
      <c r="LN92" s="546"/>
      <c r="LO92" s="546"/>
      <c r="LP92" s="546"/>
      <c r="LQ92" s="546"/>
      <c r="LR92" s="546"/>
      <c r="LS92" s="546"/>
      <c r="LT92" s="546"/>
      <c r="LU92" s="546"/>
      <c r="LV92" s="546"/>
      <c r="LW92" s="546"/>
      <c r="LX92" s="546"/>
      <c r="LY92" s="546"/>
      <c r="LZ92" s="546"/>
      <c r="MA92" s="546"/>
      <c r="MB92" s="546"/>
      <c r="MC92" s="546"/>
      <c r="MD92" s="546"/>
      <c r="ME92" s="546"/>
      <c r="MF92" s="546"/>
      <c r="MG92" s="546"/>
      <c r="MH92" s="546"/>
      <c r="MI92" s="546"/>
      <c r="MJ92" s="546"/>
      <c r="MK92" s="546"/>
      <c r="ML92" s="546"/>
      <c r="MM92" s="546"/>
      <c r="MN92" s="546"/>
      <c r="MO92" s="546"/>
      <c r="MP92" s="546"/>
      <c r="MQ92" s="546"/>
      <c r="MR92" s="546"/>
      <c r="MS92" s="546"/>
      <c r="MT92" s="546"/>
      <c r="MU92" s="546"/>
      <c r="MV92" s="546"/>
      <c r="MW92" s="546"/>
      <c r="MX92" s="546"/>
      <c r="MY92" s="546"/>
      <c r="MZ92" s="546"/>
      <c r="NA92" s="546"/>
      <c r="NB92" s="546"/>
      <c r="NC92" s="546"/>
      <c r="ND92" s="546"/>
      <c r="NE92" s="546"/>
      <c r="NF92" s="546"/>
      <c r="NG92" s="546"/>
      <c r="NH92" s="546"/>
      <c r="NI92" s="546"/>
      <c r="NJ92" s="546"/>
      <c r="NK92" s="546"/>
      <c r="NL92" s="546"/>
      <c r="NM92" s="546"/>
      <c r="NN92" s="546"/>
      <c r="NO92" s="546"/>
      <c r="NP92" s="546"/>
      <c r="NQ92" s="546"/>
      <c r="NR92" s="546"/>
      <c r="NS92" s="546"/>
      <c r="NT92" s="546"/>
      <c r="NU92" s="546"/>
      <c r="NV92" s="546"/>
      <c r="NW92" s="546"/>
      <c r="NX92" s="546"/>
      <c r="NY92" s="546"/>
      <c r="NZ92" s="546"/>
      <c r="OA92" s="546"/>
      <c r="OB92" s="546"/>
      <c r="OC92" s="546"/>
      <c r="OD92" s="546"/>
      <c r="OE92" s="546"/>
      <c r="OF92" s="546"/>
      <c r="OG92" s="546"/>
      <c r="OH92" s="546"/>
      <c r="OI92" s="546"/>
      <c r="OJ92" s="546"/>
      <c r="OK92" s="546"/>
      <c r="OL92" s="546"/>
      <c r="OM92" s="546"/>
      <c r="ON92" s="546"/>
      <c r="OO92" s="546"/>
      <c r="OP92" s="546"/>
      <c r="OQ92" s="546"/>
      <c r="OR92" s="546"/>
      <c r="OS92" s="546"/>
      <c r="OT92" s="546"/>
      <c r="OU92" s="546"/>
      <c r="OV92" s="546"/>
      <c r="OW92" s="546"/>
      <c r="OX92" s="546"/>
      <c r="OY92" s="546"/>
      <c r="OZ92" s="546"/>
      <c r="PA92" s="546"/>
      <c r="PB92" s="546"/>
      <c r="PC92" s="546"/>
      <c r="PD92" s="546"/>
      <c r="PE92" s="546"/>
      <c r="PF92" s="546"/>
      <c r="PG92" s="546"/>
      <c r="PH92" s="546"/>
      <c r="PI92" s="546"/>
      <c r="PJ92" s="546"/>
      <c r="PK92" s="546"/>
      <c r="PL92" s="546"/>
      <c r="PM92" s="546"/>
      <c r="PN92" s="546"/>
      <c r="PO92" s="546"/>
      <c r="PP92" s="546"/>
      <c r="PQ92" s="546"/>
      <c r="PR92" s="546"/>
      <c r="PS92" s="546"/>
      <c r="PT92" s="546"/>
      <c r="PU92" s="546"/>
      <c r="PV92" s="546"/>
      <c r="PW92" s="546"/>
      <c r="PX92" s="546"/>
      <c r="PY92" s="546"/>
      <c r="PZ92" s="546"/>
      <c r="QA92" s="546"/>
      <c r="QB92" s="546"/>
      <c r="QC92" s="546"/>
      <c r="QD92" s="546"/>
      <c r="QE92" s="546"/>
      <c r="QF92" s="546"/>
      <c r="QG92" s="546"/>
      <c r="QH92" s="546"/>
      <c r="QI92" s="546"/>
      <c r="QJ92" s="546"/>
      <c r="QK92" s="546"/>
      <c r="QL92" s="546"/>
      <c r="QM92" s="546"/>
      <c r="QN92" s="546"/>
      <c r="QO92" s="546"/>
      <c r="QP92" s="546"/>
      <c r="QQ92" s="546"/>
      <c r="QR92" s="546"/>
      <c r="QS92" s="546"/>
      <c r="QT92" s="546"/>
      <c r="QU92" s="546"/>
      <c r="QV92" s="546"/>
      <c r="QW92" s="546"/>
      <c r="QX92" s="546"/>
      <c r="QY92" s="546"/>
      <c r="QZ92" s="546"/>
      <c r="RA92" s="546"/>
      <c r="RB92" s="546"/>
      <c r="RC92" s="546"/>
      <c r="RD92" s="546"/>
      <c r="RE92" s="546"/>
      <c r="RF92" s="546"/>
      <c r="RG92" s="546"/>
      <c r="RH92" s="546"/>
      <c r="RI92" s="546"/>
      <c r="RJ92" s="546"/>
      <c r="RK92" s="546"/>
      <c r="RL92" s="546"/>
      <c r="RM92" s="546"/>
      <c r="RN92" s="546"/>
      <c r="RO92" s="546"/>
      <c r="RP92" s="546"/>
      <c r="RQ92" s="546"/>
      <c r="RR92" s="546"/>
      <c r="RS92" s="546"/>
      <c r="RT92" s="546"/>
      <c r="RU92" s="546"/>
      <c r="RV92" s="546"/>
      <c r="RW92" s="546"/>
      <c r="RX92" s="546"/>
      <c r="RY92" s="546"/>
      <c r="RZ92" s="546"/>
      <c r="SA92" s="546"/>
      <c r="SB92" s="546"/>
      <c r="SC92" s="546"/>
      <c r="SD92" s="546"/>
      <c r="SE92" s="546"/>
      <c r="SF92" s="546"/>
      <c r="SG92" s="546"/>
      <c r="SH92" s="546"/>
      <c r="SI92" s="546"/>
      <c r="SJ92" s="546"/>
      <c r="SK92" s="546"/>
      <c r="SL92" s="546"/>
      <c r="SM92" s="546"/>
      <c r="SN92" s="546"/>
      <c r="SO92" s="546"/>
      <c r="SP92" s="546"/>
      <c r="SQ92" s="546"/>
      <c r="SR92" s="546"/>
      <c r="SS92" s="546"/>
      <c r="ST92" s="546"/>
      <c r="SU92" s="546"/>
      <c r="SV92" s="546"/>
      <c r="SW92" s="546"/>
      <c r="SX92" s="546"/>
      <c r="SY92" s="546"/>
      <c r="SZ92" s="546"/>
      <c r="TA92" s="546"/>
      <c r="TB92" s="546"/>
      <c r="TC92" s="546"/>
      <c r="TD92" s="546"/>
      <c r="TE92" s="546"/>
      <c r="TF92" s="546"/>
      <c r="TG92" s="546"/>
      <c r="TH92" s="546"/>
      <c r="TI92" s="546"/>
      <c r="TJ92" s="546"/>
      <c r="TK92" s="546"/>
      <c r="TL92" s="546"/>
      <c r="TM92" s="546"/>
      <c r="TN92" s="546"/>
      <c r="TO92" s="546"/>
      <c r="TP92" s="546"/>
      <c r="TQ92" s="546"/>
      <c r="TR92" s="546"/>
      <c r="TS92" s="546"/>
      <c r="TT92" s="546"/>
      <c r="TU92" s="546"/>
      <c r="TV92" s="546"/>
      <c r="TW92" s="546"/>
      <c r="TX92" s="546"/>
      <c r="TY92" s="546"/>
      <c r="TZ92" s="546"/>
      <c r="UA92" s="546"/>
      <c r="UB92" s="546"/>
      <c r="UC92" s="546"/>
      <c r="UD92" s="546"/>
      <c r="UE92" s="546"/>
      <c r="UF92" s="546"/>
      <c r="UG92" s="546"/>
      <c r="UH92" s="546"/>
      <c r="UI92" s="546"/>
      <c r="UJ92" s="546"/>
      <c r="UK92" s="546"/>
      <c r="UL92" s="546"/>
      <c r="UM92" s="546"/>
      <c r="UN92" s="546"/>
      <c r="UO92" s="546"/>
      <c r="UP92" s="546"/>
      <c r="UQ92" s="546"/>
      <c r="UR92" s="546"/>
      <c r="US92" s="546"/>
      <c r="UT92" s="546"/>
      <c r="UU92" s="546"/>
      <c r="UV92" s="546"/>
      <c r="UW92" s="546"/>
      <c r="UX92" s="546"/>
      <c r="UY92" s="546"/>
      <c r="UZ92" s="546"/>
      <c r="VA92" s="546"/>
      <c r="VB92" s="546"/>
      <c r="VC92" s="546"/>
      <c r="VD92" s="546"/>
      <c r="VE92" s="546"/>
      <c r="VF92" s="546"/>
      <c r="VG92" s="546"/>
      <c r="VH92" s="546"/>
      <c r="VI92" s="546"/>
      <c r="VJ92" s="546"/>
      <c r="VK92" s="546"/>
      <c r="VL92" s="546"/>
      <c r="VM92" s="546"/>
      <c r="VN92" s="546"/>
      <c r="VO92" s="546"/>
      <c r="VP92" s="546"/>
      <c r="VQ92" s="546"/>
      <c r="VR92" s="546"/>
      <c r="VS92" s="546"/>
      <c r="VT92" s="546"/>
      <c r="VU92" s="546"/>
      <c r="VV92" s="546"/>
      <c r="VW92" s="546"/>
      <c r="VX92" s="546"/>
      <c r="VY92" s="546"/>
      <c r="VZ92" s="546"/>
      <c r="WA92" s="546"/>
      <c r="WB92" s="546"/>
      <c r="WC92" s="546"/>
      <c r="WD92" s="546"/>
      <c r="WE92" s="546"/>
      <c r="WF92" s="546"/>
      <c r="WG92" s="546"/>
      <c r="WH92" s="546"/>
      <c r="WI92" s="546"/>
      <c r="WJ92" s="546"/>
      <c r="WK92" s="546"/>
      <c r="WL92" s="546"/>
      <c r="WM92" s="546"/>
      <c r="WN92" s="546"/>
      <c r="WO92" s="546"/>
      <c r="WP92" s="546"/>
      <c r="WQ92" s="546"/>
      <c r="WR92" s="546"/>
      <c r="WS92" s="546"/>
      <c r="WT92" s="546"/>
      <c r="WU92" s="546"/>
      <c r="WV92" s="546"/>
      <c r="WW92" s="546"/>
      <c r="WX92" s="546"/>
      <c r="WY92" s="546"/>
      <c r="WZ92" s="546"/>
      <c r="XA92" s="546"/>
      <c r="XB92" s="546"/>
      <c r="XC92" s="546"/>
      <c r="XD92" s="546"/>
      <c r="XE92" s="546"/>
      <c r="XF92" s="546"/>
      <c r="XG92" s="546"/>
      <c r="XH92" s="546"/>
      <c r="XI92" s="546"/>
      <c r="XJ92" s="546"/>
      <c r="XK92" s="546"/>
      <c r="XL92" s="546"/>
      <c r="XM92" s="546"/>
      <c r="XN92" s="546"/>
      <c r="XO92" s="546"/>
      <c r="XP92" s="546"/>
      <c r="XQ92" s="546"/>
      <c r="XR92" s="546"/>
      <c r="XS92" s="546"/>
      <c r="XT92" s="546"/>
      <c r="XU92" s="546"/>
      <c r="XV92" s="546"/>
      <c r="XW92" s="546"/>
      <c r="XX92" s="546"/>
      <c r="XY92" s="546"/>
      <c r="XZ92" s="546"/>
      <c r="YA92" s="546"/>
      <c r="YB92" s="546"/>
      <c r="YC92" s="546"/>
      <c r="YD92" s="546"/>
      <c r="YE92" s="546"/>
      <c r="YF92" s="546"/>
      <c r="YG92" s="546"/>
      <c r="YH92" s="546"/>
      <c r="YI92" s="546"/>
      <c r="YJ92" s="546"/>
      <c r="YK92" s="546"/>
      <c r="YL92" s="546"/>
      <c r="YM92" s="546"/>
      <c r="YN92" s="546"/>
      <c r="YO92" s="546"/>
      <c r="YP92" s="546"/>
      <c r="YQ92" s="546"/>
      <c r="YR92" s="546"/>
      <c r="YS92" s="546"/>
      <c r="YT92" s="546"/>
      <c r="YU92" s="546"/>
      <c r="YV92" s="546"/>
      <c r="YW92" s="546"/>
      <c r="YX92" s="546"/>
      <c r="YY92" s="546"/>
      <c r="YZ92" s="546"/>
      <c r="ZA92" s="546"/>
      <c r="ZB92" s="546"/>
      <c r="ZC92" s="546"/>
      <c r="ZD92" s="546"/>
      <c r="ZE92" s="546"/>
      <c r="ZF92" s="546"/>
      <c r="ZG92" s="546"/>
      <c r="ZH92" s="546"/>
      <c r="ZI92" s="546"/>
      <c r="ZJ92" s="546"/>
      <c r="ZK92" s="546"/>
      <c r="ZL92" s="546"/>
      <c r="ZM92" s="546"/>
      <c r="ZN92" s="546"/>
      <c r="ZO92" s="546"/>
      <c r="ZP92" s="546"/>
      <c r="ZQ92" s="546"/>
      <c r="ZR92" s="546"/>
      <c r="ZS92" s="546"/>
      <c r="ZT92" s="546"/>
      <c r="ZU92" s="546"/>
      <c r="ZV92" s="546"/>
      <c r="ZW92" s="546"/>
      <c r="ZX92" s="546"/>
      <c r="ZY92" s="546"/>
      <c r="ZZ92" s="546"/>
      <c r="AAA92" s="546"/>
      <c r="AAB92" s="546"/>
      <c r="AAC92" s="546"/>
      <c r="AAD92" s="546"/>
      <c r="AAE92" s="546"/>
      <c r="AAF92" s="546"/>
      <c r="AAG92" s="546"/>
      <c r="AAH92" s="546"/>
      <c r="AAI92" s="546"/>
      <c r="AAJ92" s="546"/>
      <c r="AAK92" s="546"/>
      <c r="AAL92" s="546"/>
      <c r="AAM92" s="546"/>
      <c r="AAN92" s="546"/>
      <c r="AAO92" s="546"/>
      <c r="AAP92" s="546"/>
      <c r="AAQ92" s="546"/>
      <c r="AAR92" s="546"/>
      <c r="AAS92" s="546"/>
      <c r="AAT92" s="546"/>
      <c r="AAU92" s="546"/>
      <c r="AAV92" s="546"/>
      <c r="AAW92" s="546"/>
      <c r="AAX92" s="546"/>
      <c r="AAY92" s="546"/>
      <c r="AAZ92" s="546"/>
      <c r="ABA92" s="546"/>
      <c r="ABB92" s="546"/>
      <c r="ABC92" s="546"/>
      <c r="ABD92" s="546"/>
      <c r="ABE92" s="546"/>
      <c r="ABF92" s="546"/>
      <c r="ABG92" s="546"/>
      <c r="ABH92" s="546"/>
      <c r="ABI92" s="546"/>
      <c r="ABJ92" s="546"/>
      <c r="ABK92" s="546"/>
      <c r="ABL92" s="546"/>
      <c r="ABM92" s="546"/>
      <c r="ABN92" s="546"/>
      <c r="ABO92" s="546"/>
      <c r="ABP92" s="546"/>
      <c r="ABQ92" s="546"/>
      <c r="ABR92" s="546"/>
      <c r="ABS92" s="546"/>
      <c r="ABT92" s="546"/>
      <c r="ABU92" s="546"/>
      <c r="ABV92" s="546"/>
      <c r="ABW92" s="546"/>
      <c r="ABX92" s="546"/>
      <c r="ABY92" s="546"/>
      <c r="ABZ92" s="546"/>
      <c r="ACA92" s="546"/>
      <c r="ACB92" s="546"/>
      <c r="ACC92" s="546"/>
      <c r="ACD92" s="546"/>
      <c r="ACE92" s="546"/>
      <c r="ACF92" s="546"/>
      <c r="ACG92" s="546"/>
      <c r="ACH92" s="546"/>
      <c r="ACI92" s="546"/>
      <c r="ACJ92" s="546"/>
      <c r="ACK92" s="546"/>
      <c r="ACL92" s="546"/>
      <c r="ACM92" s="546"/>
      <c r="ACN92" s="546"/>
      <c r="ACO92" s="546"/>
      <c r="ACP92" s="546"/>
      <c r="ACQ92" s="546"/>
      <c r="ACR92" s="546"/>
      <c r="ACS92" s="546"/>
      <c r="ACT92" s="546"/>
      <c r="ACU92" s="546"/>
      <c r="ACV92" s="546"/>
      <c r="ACW92" s="546"/>
      <c r="ACX92" s="546"/>
      <c r="ACY92" s="546"/>
      <c r="ACZ92" s="546"/>
      <c r="ADA92" s="546"/>
      <c r="ADB92" s="546"/>
      <c r="ADC92" s="546"/>
      <c r="ADD92" s="546"/>
      <c r="ADE92" s="546"/>
      <c r="ADF92" s="546"/>
      <c r="ADG92" s="546"/>
      <c r="ADH92" s="546"/>
      <c r="ADI92" s="546"/>
      <c r="ADJ92" s="546"/>
      <c r="ADK92" s="546"/>
      <c r="ADL92" s="546"/>
      <c r="ADM92" s="546"/>
      <c r="ADN92" s="546"/>
      <c r="ADO92" s="546"/>
      <c r="ADP92" s="546"/>
      <c r="ADQ92" s="546"/>
      <c r="ADR92" s="546"/>
      <c r="ADS92" s="546"/>
      <c r="ADT92" s="546"/>
      <c r="ADU92" s="546"/>
      <c r="ADV92" s="546"/>
      <c r="ADW92" s="546"/>
      <c r="ADX92" s="546"/>
      <c r="ADY92" s="546"/>
      <c r="ADZ92" s="546"/>
      <c r="AEA92" s="546"/>
      <c r="AEB92" s="546"/>
      <c r="AEC92" s="546"/>
      <c r="AED92" s="546"/>
      <c r="AEE92" s="546"/>
      <c r="AEF92" s="546"/>
      <c r="AEG92" s="546"/>
      <c r="AEH92" s="546"/>
      <c r="AEI92" s="546"/>
      <c r="AEJ92" s="546"/>
      <c r="AEK92" s="546"/>
      <c r="AEL92" s="546"/>
      <c r="AEM92" s="546"/>
      <c r="AEN92" s="546"/>
      <c r="AEO92" s="546"/>
      <c r="AEP92" s="546"/>
      <c r="AEQ92" s="546"/>
      <c r="AER92" s="546"/>
      <c r="AES92" s="546"/>
      <c r="AET92" s="546"/>
      <c r="AEU92" s="546"/>
      <c r="AEV92" s="546"/>
      <c r="AEW92" s="546"/>
      <c r="AEX92" s="546"/>
      <c r="AEY92" s="546"/>
      <c r="AEZ92" s="546"/>
      <c r="AFA92" s="546"/>
      <c r="AFB92" s="546"/>
      <c r="AFC92" s="546"/>
      <c r="AFD92" s="546"/>
      <c r="AFE92" s="546"/>
      <c r="AFF92" s="546"/>
      <c r="AFG92" s="546"/>
      <c r="AFH92" s="546"/>
      <c r="AFI92" s="546"/>
      <c r="AFJ92" s="546"/>
      <c r="AFK92" s="546"/>
      <c r="AFL92" s="546"/>
      <c r="AFM92" s="546"/>
      <c r="AFN92" s="546"/>
      <c r="AFO92" s="546"/>
      <c r="AFP92" s="546"/>
      <c r="AFQ92" s="546"/>
      <c r="AFR92" s="546"/>
      <c r="AFS92" s="546"/>
      <c r="AFT92" s="546"/>
      <c r="AFU92" s="546"/>
      <c r="AFV92" s="546"/>
      <c r="AFW92" s="546"/>
      <c r="AFX92" s="546"/>
      <c r="AFY92" s="546"/>
      <c r="AFZ92" s="546"/>
      <c r="AGA92" s="546"/>
      <c r="AGB92" s="546"/>
      <c r="AGC92" s="546"/>
      <c r="AGD92" s="546"/>
      <c r="AGE92" s="546"/>
      <c r="AGF92" s="546"/>
      <c r="AGG92" s="546"/>
      <c r="AGH92" s="546"/>
      <c r="AGI92" s="546"/>
      <c r="AGJ92" s="546"/>
      <c r="AGK92" s="546"/>
      <c r="AGL92" s="546"/>
      <c r="AGM92" s="546"/>
      <c r="AGN92" s="546"/>
      <c r="AGO92" s="546"/>
      <c r="AGP92" s="546"/>
      <c r="AGQ92" s="546"/>
      <c r="AGR92" s="546"/>
      <c r="AGS92" s="546"/>
      <c r="AGT92" s="546"/>
      <c r="AGU92" s="546"/>
      <c r="AGV92" s="546"/>
      <c r="AGW92" s="546"/>
      <c r="AGX92" s="546"/>
      <c r="AGY92" s="546"/>
      <c r="AGZ92" s="546"/>
      <c r="AHA92" s="546"/>
      <c r="AHB92" s="546"/>
      <c r="AHC92" s="546"/>
      <c r="AHD92" s="546"/>
      <c r="AHE92" s="546"/>
      <c r="AHF92" s="546"/>
      <c r="AHG92" s="546"/>
      <c r="AHH92" s="546"/>
      <c r="AHI92" s="546"/>
      <c r="AHJ92" s="546"/>
      <c r="AHK92" s="546"/>
      <c r="AHL92" s="546"/>
      <c r="AHM92" s="546"/>
      <c r="AHN92" s="546"/>
      <c r="AHO92" s="546"/>
      <c r="AHP92" s="546"/>
      <c r="AHQ92" s="546"/>
      <c r="AHR92" s="546"/>
      <c r="AHS92" s="546"/>
      <c r="AHT92" s="546"/>
      <c r="AHU92" s="546"/>
      <c r="AHV92" s="546"/>
      <c r="AHW92" s="546"/>
      <c r="AHX92" s="546"/>
      <c r="AHY92" s="546"/>
      <c r="AHZ92" s="546"/>
      <c r="AIA92" s="546"/>
      <c r="AIB92" s="546"/>
      <c r="AIC92" s="546"/>
      <c r="AID92" s="546"/>
      <c r="AIE92" s="546"/>
      <c r="AIF92" s="546"/>
      <c r="AIG92" s="546"/>
      <c r="AIH92" s="546"/>
      <c r="AII92" s="546"/>
      <c r="AIJ92" s="546"/>
      <c r="AIK92" s="546"/>
      <c r="AIL92" s="546"/>
      <c r="AIM92" s="546"/>
      <c r="AIN92" s="546"/>
      <c r="AIO92" s="546"/>
      <c r="AIP92" s="546"/>
      <c r="AIQ92" s="546"/>
      <c r="AIR92" s="546"/>
      <c r="AIS92" s="546"/>
      <c r="AIT92" s="546"/>
      <c r="AIU92" s="546"/>
      <c r="AIV92" s="546"/>
      <c r="AIW92" s="546"/>
      <c r="AIX92" s="546"/>
      <c r="AIY92" s="546"/>
      <c r="AIZ92" s="546"/>
      <c r="AJA92" s="546"/>
      <c r="AJB92" s="546"/>
      <c r="AJC92" s="546"/>
      <c r="AJD92" s="546"/>
      <c r="AJE92" s="546"/>
      <c r="AJF92" s="546"/>
      <c r="AJG92" s="546"/>
      <c r="AJH92" s="546"/>
      <c r="AJI92" s="546"/>
      <c r="AJJ92" s="546"/>
      <c r="AJK92" s="546"/>
      <c r="AJL92" s="546"/>
      <c r="AJM92" s="546"/>
      <c r="AJN92" s="546"/>
      <c r="AJO92" s="546"/>
      <c r="AJP92" s="546"/>
      <c r="AJQ92" s="546"/>
      <c r="AJR92" s="546"/>
      <c r="AJS92" s="546"/>
      <c r="AJT92" s="546"/>
      <c r="AJU92" s="546"/>
      <c r="AJV92" s="546"/>
      <c r="AJW92" s="546"/>
      <c r="AJX92" s="546"/>
      <c r="AJY92" s="546"/>
      <c r="AJZ92" s="546"/>
      <c r="AKA92" s="546"/>
      <c r="AKB92" s="546"/>
      <c r="AKC92" s="546"/>
      <c r="AKD92" s="546"/>
      <c r="AKE92" s="546"/>
      <c r="AKF92" s="546"/>
      <c r="AKG92" s="546"/>
      <c r="AKH92" s="546"/>
      <c r="AKI92" s="546"/>
      <c r="AKJ92" s="546"/>
      <c r="AKK92" s="546"/>
      <c r="AKL92" s="546"/>
      <c r="AKM92" s="546"/>
      <c r="AKN92" s="546"/>
      <c r="AKO92" s="546"/>
      <c r="AKP92" s="546"/>
      <c r="AKQ92" s="546"/>
      <c r="AKR92" s="546"/>
      <c r="AKS92" s="546"/>
      <c r="AKT92" s="546"/>
      <c r="AKU92" s="546"/>
      <c r="AKV92" s="546"/>
      <c r="AKW92" s="546"/>
      <c r="AKX92" s="546"/>
      <c r="AKY92" s="546"/>
      <c r="AKZ92" s="546"/>
      <c r="ALA92" s="546"/>
      <c r="ALB92" s="546"/>
      <c r="ALC92" s="546"/>
      <c r="ALD92" s="546"/>
      <c r="ALE92" s="546"/>
      <c r="ALF92" s="546"/>
      <c r="ALG92" s="546"/>
      <c r="ALH92" s="546"/>
      <c r="ALI92" s="546"/>
      <c r="ALJ92" s="546"/>
      <c r="ALK92" s="546"/>
      <c r="ALL92" s="546"/>
      <c r="ALM92" s="546"/>
      <c r="ALN92" s="546"/>
      <c r="ALO92" s="546"/>
      <c r="ALP92" s="546"/>
      <c r="ALQ92" s="546"/>
      <c r="ALR92" s="546"/>
      <c r="ALS92" s="546"/>
      <c r="ALT92" s="546"/>
      <c r="ALU92" s="546"/>
      <c r="ALV92" s="546"/>
      <c r="ALW92" s="546"/>
      <c r="ALX92" s="546"/>
      <c r="ALY92" s="546"/>
      <c r="ALZ92" s="546"/>
      <c r="AMA92" s="546"/>
      <c r="AMB92" s="546"/>
    </row>
    <row r="93" spans="1:1016" ht="50.1" customHeight="1">
      <c r="A93" s="556" t="s">
        <v>210</v>
      </c>
      <c r="B93" s="492">
        <v>100203</v>
      </c>
      <c r="C93" s="493" t="s">
        <v>27</v>
      </c>
      <c r="D93" s="526" t="s">
        <v>211</v>
      </c>
      <c r="E93" s="493" t="s">
        <v>29</v>
      </c>
      <c r="F93" s="523">
        <v>87.42</v>
      </c>
      <c r="G93" s="497">
        <f t="shared" si="10"/>
        <v>50.77</v>
      </c>
      <c r="H93" s="498">
        <f t="shared" si="11"/>
        <v>4438.3134</v>
      </c>
      <c r="J93" s="547">
        <v>40.1</v>
      </c>
      <c r="L93" s="466">
        <f t="shared" si="9"/>
        <v>50.77</v>
      </c>
    </row>
    <row r="94" spans="1:1016" ht="67.5" customHeight="1">
      <c r="A94" s="556" t="s">
        <v>212</v>
      </c>
      <c r="B94" s="370">
        <v>1969</v>
      </c>
      <c r="C94" s="493" t="s">
        <v>127</v>
      </c>
      <c r="D94" s="536" t="s">
        <v>213</v>
      </c>
      <c r="E94" s="493" t="s">
        <v>29</v>
      </c>
      <c r="F94" s="523">
        <f>INFRA!X119</f>
        <v>507.9799999999999</v>
      </c>
      <c r="G94" s="497">
        <f t="shared" si="10"/>
        <v>103.55</v>
      </c>
      <c r="H94" s="498">
        <f t="shared" si="11"/>
        <v>52601.328999999991</v>
      </c>
      <c r="J94" s="547">
        <v>81.790000000000006</v>
      </c>
      <c r="L94" s="466">
        <f t="shared" si="9"/>
        <v>103.55</v>
      </c>
    </row>
    <row r="95" spans="1:1016" s="458" customFormat="1" ht="36" customHeight="1">
      <c r="A95" s="509">
        <v>12</v>
      </c>
      <c r="B95" s="516"/>
      <c r="C95" s="518"/>
      <c r="D95" s="512" t="s">
        <v>214</v>
      </c>
      <c r="E95" s="519"/>
      <c r="F95" s="520"/>
      <c r="G95" s="499"/>
      <c r="H95" s="521" t="str">
        <f t="shared" si="11"/>
        <v/>
      </c>
      <c r="I95" s="546"/>
      <c r="J95" s="549"/>
      <c r="K95" s="546"/>
      <c r="L95" s="546">
        <f t="shared" si="9"/>
        <v>0</v>
      </c>
      <c r="M95" s="546"/>
      <c r="N95" s="546"/>
      <c r="O95" s="546"/>
      <c r="P95" s="546"/>
      <c r="Q95" s="546"/>
      <c r="R95" s="546"/>
      <c r="S95" s="546"/>
      <c r="T95" s="546"/>
      <c r="U95" s="546"/>
      <c r="V95" s="546"/>
      <c r="W95" s="546"/>
      <c r="X95" s="546"/>
      <c r="Y95" s="546"/>
      <c r="Z95" s="546"/>
      <c r="AA95" s="546"/>
      <c r="AB95" s="546"/>
      <c r="AC95" s="546"/>
      <c r="AD95" s="546"/>
      <c r="AE95" s="546"/>
      <c r="AF95" s="546"/>
      <c r="AG95" s="546"/>
      <c r="AH95" s="546"/>
      <c r="AI95" s="546"/>
      <c r="AJ95" s="546"/>
      <c r="AK95" s="546"/>
      <c r="AL95" s="546"/>
      <c r="AM95" s="546"/>
      <c r="AN95" s="546"/>
      <c r="AO95" s="546"/>
      <c r="AP95" s="546"/>
      <c r="AQ95" s="546"/>
      <c r="AR95" s="546"/>
      <c r="AS95" s="546"/>
      <c r="AT95" s="546"/>
      <c r="AU95" s="546"/>
      <c r="AV95" s="546"/>
      <c r="AW95" s="546"/>
      <c r="AX95" s="546"/>
      <c r="AY95" s="546"/>
      <c r="AZ95" s="546"/>
      <c r="BA95" s="546"/>
      <c r="BB95" s="546"/>
      <c r="BC95" s="546"/>
      <c r="BD95" s="546"/>
      <c r="BE95" s="546"/>
      <c r="BF95" s="546"/>
      <c r="BG95" s="546"/>
      <c r="BH95" s="546"/>
      <c r="BI95" s="546"/>
      <c r="BJ95" s="546"/>
      <c r="BK95" s="546"/>
      <c r="BL95" s="546"/>
      <c r="BM95" s="546"/>
      <c r="BN95" s="546"/>
      <c r="BO95" s="546"/>
      <c r="BP95" s="546"/>
      <c r="BQ95" s="546"/>
      <c r="BR95" s="546"/>
      <c r="BS95" s="546"/>
      <c r="BT95" s="546"/>
      <c r="BU95" s="546"/>
      <c r="BV95" s="546"/>
      <c r="BW95" s="546"/>
      <c r="BX95" s="546"/>
      <c r="BY95" s="546"/>
      <c r="BZ95" s="546"/>
      <c r="CA95" s="546"/>
      <c r="CB95" s="546"/>
      <c r="CC95" s="546"/>
      <c r="CD95" s="546"/>
      <c r="CE95" s="546"/>
      <c r="CF95" s="546"/>
      <c r="CG95" s="546"/>
      <c r="CH95" s="546"/>
      <c r="CI95" s="546"/>
      <c r="CJ95" s="546"/>
      <c r="CK95" s="546"/>
      <c r="CL95" s="546"/>
      <c r="CM95" s="546"/>
      <c r="CN95" s="546"/>
      <c r="CO95" s="546"/>
      <c r="CP95" s="546"/>
      <c r="CQ95" s="546"/>
      <c r="CR95" s="546"/>
      <c r="CS95" s="546"/>
      <c r="CT95" s="546"/>
      <c r="CU95" s="546"/>
      <c r="CV95" s="546"/>
      <c r="CW95" s="546"/>
      <c r="CX95" s="546"/>
      <c r="CY95" s="546"/>
      <c r="CZ95" s="546"/>
      <c r="DA95" s="546"/>
      <c r="DB95" s="546"/>
      <c r="DC95" s="546"/>
      <c r="DD95" s="546"/>
      <c r="DE95" s="546"/>
      <c r="DF95" s="546"/>
      <c r="DG95" s="546"/>
      <c r="DH95" s="546"/>
      <c r="DI95" s="546"/>
      <c r="DJ95" s="546"/>
      <c r="DK95" s="546"/>
      <c r="DL95" s="546"/>
      <c r="DM95" s="546"/>
      <c r="DN95" s="546"/>
      <c r="DO95" s="546"/>
      <c r="DP95" s="546"/>
      <c r="DQ95" s="546"/>
      <c r="DR95" s="546"/>
      <c r="DS95" s="546"/>
      <c r="DT95" s="546"/>
      <c r="DU95" s="546"/>
      <c r="DV95" s="546"/>
      <c r="DW95" s="546"/>
      <c r="DX95" s="546"/>
      <c r="DY95" s="546"/>
      <c r="DZ95" s="546"/>
      <c r="EA95" s="546"/>
      <c r="EB95" s="546"/>
      <c r="EC95" s="546"/>
      <c r="ED95" s="546"/>
      <c r="EE95" s="546"/>
      <c r="EF95" s="546"/>
      <c r="EG95" s="546"/>
      <c r="EH95" s="546"/>
      <c r="EI95" s="546"/>
      <c r="EJ95" s="546"/>
      <c r="EK95" s="546"/>
      <c r="EL95" s="546"/>
      <c r="EM95" s="546"/>
      <c r="EN95" s="546"/>
      <c r="EO95" s="546"/>
      <c r="EP95" s="546"/>
      <c r="EQ95" s="546"/>
      <c r="ER95" s="546"/>
      <c r="ES95" s="546"/>
      <c r="ET95" s="546"/>
      <c r="EU95" s="546"/>
      <c r="EV95" s="546"/>
      <c r="EW95" s="546"/>
      <c r="EX95" s="546"/>
      <c r="EY95" s="546"/>
      <c r="EZ95" s="546"/>
      <c r="FA95" s="546"/>
      <c r="FB95" s="546"/>
      <c r="FC95" s="546"/>
      <c r="FD95" s="546"/>
      <c r="FE95" s="546"/>
      <c r="FF95" s="546"/>
      <c r="FG95" s="546"/>
      <c r="FH95" s="546"/>
      <c r="FI95" s="546"/>
      <c r="FJ95" s="546"/>
      <c r="FK95" s="546"/>
      <c r="FL95" s="546"/>
      <c r="FM95" s="546"/>
      <c r="FN95" s="546"/>
      <c r="FO95" s="546"/>
      <c r="FP95" s="546"/>
      <c r="FQ95" s="546"/>
      <c r="FR95" s="546"/>
      <c r="FS95" s="546"/>
      <c r="FT95" s="546"/>
      <c r="FU95" s="546"/>
      <c r="FV95" s="546"/>
      <c r="FW95" s="546"/>
      <c r="FX95" s="546"/>
      <c r="FY95" s="546"/>
      <c r="FZ95" s="546"/>
      <c r="GA95" s="546"/>
      <c r="GB95" s="546"/>
      <c r="GC95" s="546"/>
      <c r="GD95" s="546"/>
      <c r="GE95" s="546"/>
      <c r="GF95" s="546"/>
      <c r="GG95" s="546"/>
      <c r="GH95" s="546"/>
      <c r="GI95" s="546"/>
      <c r="GJ95" s="546"/>
      <c r="GK95" s="546"/>
      <c r="GL95" s="546"/>
      <c r="GM95" s="546"/>
      <c r="GN95" s="546"/>
      <c r="GO95" s="546"/>
      <c r="GP95" s="546"/>
      <c r="GQ95" s="546"/>
      <c r="GR95" s="546"/>
      <c r="GS95" s="546"/>
      <c r="GT95" s="546"/>
      <c r="GU95" s="546"/>
      <c r="GV95" s="546"/>
      <c r="GW95" s="546"/>
      <c r="GX95" s="546"/>
      <c r="GY95" s="546"/>
      <c r="GZ95" s="546"/>
      <c r="HA95" s="546"/>
      <c r="HB95" s="546"/>
      <c r="HC95" s="546"/>
      <c r="HD95" s="546"/>
      <c r="HE95" s="546"/>
      <c r="HF95" s="546"/>
      <c r="HG95" s="546"/>
      <c r="HH95" s="546"/>
      <c r="HI95" s="546"/>
      <c r="HJ95" s="546"/>
      <c r="HK95" s="546"/>
      <c r="HL95" s="546"/>
      <c r="HM95" s="546"/>
      <c r="HN95" s="546"/>
      <c r="HO95" s="546"/>
      <c r="HP95" s="546"/>
      <c r="HQ95" s="546"/>
      <c r="HR95" s="546"/>
      <c r="HS95" s="546"/>
      <c r="HT95" s="546"/>
      <c r="HU95" s="546"/>
      <c r="HV95" s="546"/>
      <c r="HW95" s="546"/>
      <c r="HX95" s="546"/>
      <c r="HY95" s="546"/>
      <c r="HZ95" s="546"/>
      <c r="IA95" s="546"/>
      <c r="IB95" s="546"/>
      <c r="IC95" s="546"/>
      <c r="ID95" s="546"/>
      <c r="IE95" s="546"/>
      <c r="IF95" s="546"/>
      <c r="IG95" s="546"/>
      <c r="IH95" s="546"/>
      <c r="II95" s="546"/>
      <c r="IJ95" s="546"/>
      <c r="IK95" s="546"/>
      <c r="IL95" s="546"/>
      <c r="IM95" s="546"/>
      <c r="IN95" s="546"/>
      <c r="IO95" s="546"/>
      <c r="IP95" s="546"/>
      <c r="IQ95" s="546"/>
      <c r="IR95" s="546"/>
      <c r="IS95" s="546"/>
      <c r="IT95" s="546"/>
      <c r="IU95" s="546"/>
      <c r="IV95" s="546"/>
      <c r="IW95" s="546"/>
      <c r="IX95" s="546"/>
      <c r="IY95" s="546"/>
      <c r="IZ95" s="546"/>
      <c r="JA95" s="546"/>
      <c r="JB95" s="546"/>
      <c r="JC95" s="546"/>
      <c r="JD95" s="546"/>
      <c r="JE95" s="546"/>
      <c r="JF95" s="546"/>
      <c r="JG95" s="546"/>
      <c r="JH95" s="546"/>
      <c r="JI95" s="546"/>
      <c r="JJ95" s="546"/>
      <c r="JK95" s="546"/>
      <c r="JL95" s="546"/>
      <c r="JM95" s="546"/>
      <c r="JN95" s="546"/>
      <c r="JO95" s="546"/>
      <c r="JP95" s="546"/>
      <c r="JQ95" s="546"/>
      <c r="JR95" s="546"/>
      <c r="JS95" s="546"/>
      <c r="JT95" s="546"/>
      <c r="JU95" s="546"/>
      <c r="JV95" s="546"/>
      <c r="JW95" s="546"/>
      <c r="JX95" s="546"/>
      <c r="JY95" s="546"/>
      <c r="JZ95" s="546"/>
      <c r="KA95" s="546"/>
      <c r="KB95" s="546"/>
      <c r="KC95" s="546"/>
      <c r="KD95" s="546"/>
      <c r="KE95" s="546"/>
      <c r="KF95" s="546"/>
      <c r="KG95" s="546"/>
      <c r="KH95" s="546"/>
      <c r="KI95" s="546"/>
      <c r="KJ95" s="546"/>
      <c r="KK95" s="546"/>
      <c r="KL95" s="546"/>
      <c r="KM95" s="546"/>
      <c r="KN95" s="546"/>
      <c r="KO95" s="546"/>
      <c r="KP95" s="546"/>
      <c r="KQ95" s="546"/>
      <c r="KR95" s="546"/>
      <c r="KS95" s="546"/>
      <c r="KT95" s="546"/>
      <c r="KU95" s="546"/>
      <c r="KV95" s="546"/>
      <c r="KW95" s="546"/>
      <c r="KX95" s="546"/>
      <c r="KY95" s="546"/>
      <c r="KZ95" s="546"/>
      <c r="LA95" s="546"/>
      <c r="LB95" s="546"/>
      <c r="LC95" s="546"/>
      <c r="LD95" s="546"/>
      <c r="LE95" s="546"/>
      <c r="LF95" s="546"/>
      <c r="LG95" s="546"/>
      <c r="LH95" s="546"/>
      <c r="LI95" s="546"/>
      <c r="LJ95" s="546"/>
      <c r="LK95" s="546"/>
      <c r="LL95" s="546"/>
      <c r="LM95" s="546"/>
      <c r="LN95" s="546"/>
      <c r="LO95" s="546"/>
      <c r="LP95" s="546"/>
      <c r="LQ95" s="546"/>
      <c r="LR95" s="546"/>
      <c r="LS95" s="546"/>
      <c r="LT95" s="546"/>
      <c r="LU95" s="546"/>
      <c r="LV95" s="546"/>
      <c r="LW95" s="546"/>
      <c r="LX95" s="546"/>
      <c r="LY95" s="546"/>
      <c r="LZ95" s="546"/>
      <c r="MA95" s="546"/>
      <c r="MB95" s="546"/>
      <c r="MC95" s="546"/>
      <c r="MD95" s="546"/>
      <c r="ME95" s="546"/>
      <c r="MF95" s="546"/>
      <c r="MG95" s="546"/>
      <c r="MH95" s="546"/>
      <c r="MI95" s="546"/>
      <c r="MJ95" s="546"/>
      <c r="MK95" s="546"/>
      <c r="ML95" s="546"/>
      <c r="MM95" s="546"/>
      <c r="MN95" s="546"/>
      <c r="MO95" s="546"/>
      <c r="MP95" s="546"/>
      <c r="MQ95" s="546"/>
      <c r="MR95" s="546"/>
      <c r="MS95" s="546"/>
      <c r="MT95" s="546"/>
      <c r="MU95" s="546"/>
      <c r="MV95" s="546"/>
      <c r="MW95" s="546"/>
      <c r="MX95" s="546"/>
      <c r="MY95" s="546"/>
      <c r="MZ95" s="546"/>
      <c r="NA95" s="546"/>
      <c r="NB95" s="546"/>
      <c r="NC95" s="546"/>
      <c r="ND95" s="546"/>
      <c r="NE95" s="546"/>
      <c r="NF95" s="546"/>
      <c r="NG95" s="546"/>
      <c r="NH95" s="546"/>
      <c r="NI95" s="546"/>
      <c r="NJ95" s="546"/>
      <c r="NK95" s="546"/>
      <c r="NL95" s="546"/>
      <c r="NM95" s="546"/>
      <c r="NN95" s="546"/>
      <c r="NO95" s="546"/>
      <c r="NP95" s="546"/>
      <c r="NQ95" s="546"/>
      <c r="NR95" s="546"/>
      <c r="NS95" s="546"/>
      <c r="NT95" s="546"/>
      <c r="NU95" s="546"/>
      <c r="NV95" s="546"/>
      <c r="NW95" s="546"/>
      <c r="NX95" s="546"/>
      <c r="NY95" s="546"/>
      <c r="NZ95" s="546"/>
      <c r="OA95" s="546"/>
      <c r="OB95" s="546"/>
      <c r="OC95" s="546"/>
      <c r="OD95" s="546"/>
      <c r="OE95" s="546"/>
      <c r="OF95" s="546"/>
      <c r="OG95" s="546"/>
      <c r="OH95" s="546"/>
      <c r="OI95" s="546"/>
      <c r="OJ95" s="546"/>
      <c r="OK95" s="546"/>
      <c r="OL95" s="546"/>
      <c r="OM95" s="546"/>
      <c r="ON95" s="546"/>
      <c r="OO95" s="546"/>
      <c r="OP95" s="546"/>
      <c r="OQ95" s="546"/>
      <c r="OR95" s="546"/>
      <c r="OS95" s="546"/>
      <c r="OT95" s="546"/>
      <c r="OU95" s="546"/>
      <c r="OV95" s="546"/>
      <c r="OW95" s="546"/>
      <c r="OX95" s="546"/>
      <c r="OY95" s="546"/>
      <c r="OZ95" s="546"/>
      <c r="PA95" s="546"/>
      <c r="PB95" s="546"/>
      <c r="PC95" s="546"/>
      <c r="PD95" s="546"/>
      <c r="PE95" s="546"/>
      <c r="PF95" s="546"/>
      <c r="PG95" s="546"/>
      <c r="PH95" s="546"/>
      <c r="PI95" s="546"/>
      <c r="PJ95" s="546"/>
      <c r="PK95" s="546"/>
      <c r="PL95" s="546"/>
      <c r="PM95" s="546"/>
      <c r="PN95" s="546"/>
      <c r="PO95" s="546"/>
      <c r="PP95" s="546"/>
      <c r="PQ95" s="546"/>
      <c r="PR95" s="546"/>
      <c r="PS95" s="546"/>
      <c r="PT95" s="546"/>
      <c r="PU95" s="546"/>
      <c r="PV95" s="546"/>
      <c r="PW95" s="546"/>
      <c r="PX95" s="546"/>
      <c r="PY95" s="546"/>
      <c r="PZ95" s="546"/>
      <c r="QA95" s="546"/>
      <c r="QB95" s="546"/>
      <c r="QC95" s="546"/>
      <c r="QD95" s="546"/>
      <c r="QE95" s="546"/>
      <c r="QF95" s="546"/>
      <c r="QG95" s="546"/>
      <c r="QH95" s="546"/>
      <c r="QI95" s="546"/>
      <c r="QJ95" s="546"/>
      <c r="QK95" s="546"/>
      <c r="QL95" s="546"/>
      <c r="QM95" s="546"/>
      <c r="QN95" s="546"/>
      <c r="QO95" s="546"/>
      <c r="QP95" s="546"/>
      <c r="QQ95" s="546"/>
      <c r="QR95" s="546"/>
      <c r="QS95" s="546"/>
      <c r="QT95" s="546"/>
      <c r="QU95" s="546"/>
      <c r="QV95" s="546"/>
      <c r="QW95" s="546"/>
      <c r="QX95" s="546"/>
      <c r="QY95" s="546"/>
      <c r="QZ95" s="546"/>
      <c r="RA95" s="546"/>
      <c r="RB95" s="546"/>
      <c r="RC95" s="546"/>
      <c r="RD95" s="546"/>
      <c r="RE95" s="546"/>
      <c r="RF95" s="546"/>
      <c r="RG95" s="546"/>
      <c r="RH95" s="546"/>
      <c r="RI95" s="546"/>
      <c r="RJ95" s="546"/>
      <c r="RK95" s="546"/>
      <c r="RL95" s="546"/>
      <c r="RM95" s="546"/>
      <c r="RN95" s="546"/>
      <c r="RO95" s="546"/>
      <c r="RP95" s="546"/>
      <c r="RQ95" s="546"/>
      <c r="RR95" s="546"/>
      <c r="RS95" s="546"/>
      <c r="RT95" s="546"/>
      <c r="RU95" s="546"/>
      <c r="RV95" s="546"/>
      <c r="RW95" s="546"/>
      <c r="RX95" s="546"/>
      <c r="RY95" s="546"/>
      <c r="RZ95" s="546"/>
      <c r="SA95" s="546"/>
      <c r="SB95" s="546"/>
      <c r="SC95" s="546"/>
      <c r="SD95" s="546"/>
      <c r="SE95" s="546"/>
      <c r="SF95" s="546"/>
      <c r="SG95" s="546"/>
      <c r="SH95" s="546"/>
      <c r="SI95" s="546"/>
      <c r="SJ95" s="546"/>
      <c r="SK95" s="546"/>
      <c r="SL95" s="546"/>
      <c r="SM95" s="546"/>
      <c r="SN95" s="546"/>
      <c r="SO95" s="546"/>
      <c r="SP95" s="546"/>
      <c r="SQ95" s="546"/>
      <c r="SR95" s="546"/>
      <c r="SS95" s="546"/>
      <c r="ST95" s="546"/>
      <c r="SU95" s="546"/>
      <c r="SV95" s="546"/>
      <c r="SW95" s="546"/>
      <c r="SX95" s="546"/>
      <c r="SY95" s="546"/>
      <c r="SZ95" s="546"/>
      <c r="TA95" s="546"/>
      <c r="TB95" s="546"/>
      <c r="TC95" s="546"/>
      <c r="TD95" s="546"/>
      <c r="TE95" s="546"/>
      <c r="TF95" s="546"/>
      <c r="TG95" s="546"/>
      <c r="TH95" s="546"/>
      <c r="TI95" s="546"/>
      <c r="TJ95" s="546"/>
      <c r="TK95" s="546"/>
      <c r="TL95" s="546"/>
      <c r="TM95" s="546"/>
      <c r="TN95" s="546"/>
      <c r="TO95" s="546"/>
      <c r="TP95" s="546"/>
      <c r="TQ95" s="546"/>
      <c r="TR95" s="546"/>
      <c r="TS95" s="546"/>
      <c r="TT95" s="546"/>
      <c r="TU95" s="546"/>
      <c r="TV95" s="546"/>
      <c r="TW95" s="546"/>
      <c r="TX95" s="546"/>
      <c r="TY95" s="546"/>
      <c r="TZ95" s="546"/>
      <c r="UA95" s="546"/>
      <c r="UB95" s="546"/>
      <c r="UC95" s="546"/>
      <c r="UD95" s="546"/>
      <c r="UE95" s="546"/>
      <c r="UF95" s="546"/>
      <c r="UG95" s="546"/>
      <c r="UH95" s="546"/>
      <c r="UI95" s="546"/>
      <c r="UJ95" s="546"/>
      <c r="UK95" s="546"/>
      <c r="UL95" s="546"/>
      <c r="UM95" s="546"/>
      <c r="UN95" s="546"/>
      <c r="UO95" s="546"/>
      <c r="UP95" s="546"/>
      <c r="UQ95" s="546"/>
      <c r="UR95" s="546"/>
      <c r="US95" s="546"/>
      <c r="UT95" s="546"/>
      <c r="UU95" s="546"/>
      <c r="UV95" s="546"/>
      <c r="UW95" s="546"/>
      <c r="UX95" s="546"/>
      <c r="UY95" s="546"/>
      <c r="UZ95" s="546"/>
      <c r="VA95" s="546"/>
      <c r="VB95" s="546"/>
      <c r="VC95" s="546"/>
      <c r="VD95" s="546"/>
      <c r="VE95" s="546"/>
      <c r="VF95" s="546"/>
      <c r="VG95" s="546"/>
      <c r="VH95" s="546"/>
      <c r="VI95" s="546"/>
      <c r="VJ95" s="546"/>
      <c r="VK95" s="546"/>
      <c r="VL95" s="546"/>
      <c r="VM95" s="546"/>
      <c r="VN95" s="546"/>
      <c r="VO95" s="546"/>
      <c r="VP95" s="546"/>
      <c r="VQ95" s="546"/>
      <c r="VR95" s="546"/>
      <c r="VS95" s="546"/>
      <c r="VT95" s="546"/>
      <c r="VU95" s="546"/>
      <c r="VV95" s="546"/>
      <c r="VW95" s="546"/>
      <c r="VX95" s="546"/>
      <c r="VY95" s="546"/>
      <c r="VZ95" s="546"/>
      <c r="WA95" s="546"/>
      <c r="WB95" s="546"/>
      <c r="WC95" s="546"/>
      <c r="WD95" s="546"/>
      <c r="WE95" s="546"/>
      <c r="WF95" s="546"/>
      <c r="WG95" s="546"/>
      <c r="WH95" s="546"/>
      <c r="WI95" s="546"/>
      <c r="WJ95" s="546"/>
      <c r="WK95" s="546"/>
      <c r="WL95" s="546"/>
      <c r="WM95" s="546"/>
      <c r="WN95" s="546"/>
      <c r="WO95" s="546"/>
      <c r="WP95" s="546"/>
      <c r="WQ95" s="546"/>
      <c r="WR95" s="546"/>
      <c r="WS95" s="546"/>
      <c r="WT95" s="546"/>
      <c r="WU95" s="546"/>
      <c r="WV95" s="546"/>
      <c r="WW95" s="546"/>
      <c r="WX95" s="546"/>
      <c r="WY95" s="546"/>
      <c r="WZ95" s="546"/>
      <c r="XA95" s="546"/>
      <c r="XB95" s="546"/>
      <c r="XC95" s="546"/>
      <c r="XD95" s="546"/>
      <c r="XE95" s="546"/>
      <c r="XF95" s="546"/>
      <c r="XG95" s="546"/>
      <c r="XH95" s="546"/>
      <c r="XI95" s="546"/>
      <c r="XJ95" s="546"/>
      <c r="XK95" s="546"/>
      <c r="XL95" s="546"/>
      <c r="XM95" s="546"/>
      <c r="XN95" s="546"/>
      <c r="XO95" s="546"/>
      <c r="XP95" s="546"/>
      <c r="XQ95" s="546"/>
      <c r="XR95" s="546"/>
      <c r="XS95" s="546"/>
      <c r="XT95" s="546"/>
      <c r="XU95" s="546"/>
      <c r="XV95" s="546"/>
      <c r="XW95" s="546"/>
      <c r="XX95" s="546"/>
      <c r="XY95" s="546"/>
      <c r="XZ95" s="546"/>
      <c r="YA95" s="546"/>
      <c r="YB95" s="546"/>
      <c r="YC95" s="546"/>
      <c r="YD95" s="546"/>
      <c r="YE95" s="546"/>
      <c r="YF95" s="546"/>
      <c r="YG95" s="546"/>
      <c r="YH95" s="546"/>
      <c r="YI95" s="546"/>
      <c r="YJ95" s="546"/>
      <c r="YK95" s="546"/>
      <c r="YL95" s="546"/>
      <c r="YM95" s="546"/>
      <c r="YN95" s="546"/>
      <c r="YO95" s="546"/>
      <c r="YP95" s="546"/>
      <c r="YQ95" s="546"/>
      <c r="YR95" s="546"/>
      <c r="YS95" s="546"/>
      <c r="YT95" s="546"/>
      <c r="YU95" s="546"/>
      <c r="YV95" s="546"/>
      <c r="YW95" s="546"/>
      <c r="YX95" s="546"/>
      <c r="YY95" s="546"/>
      <c r="YZ95" s="546"/>
      <c r="ZA95" s="546"/>
      <c r="ZB95" s="546"/>
      <c r="ZC95" s="546"/>
      <c r="ZD95" s="546"/>
      <c r="ZE95" s="546"/>
      <c r="ZF95" s="546"/>
      <c r="ZG95" s="546"/>
      <c r="ZH95" s="546"/>
      <c r="ZI95" s="546"/>
      <c r="ZJ95" s="546"/>
      <c r="ZK95" s="546"/>
      <c r="ZL95" s="546"/>
      <c r="ZM95" s="546"/>
      <c r="ZN95" s="546"/>
      <c r="ZO95" s="546"/>
      <c r="ZP95" s="546"/>
      <c r="ZQ95" s="546"/>
      <c r="ZR95" s="546"/>
      <c r="ZS95" s="546"/>
      <c r="ZT95" s="546"/>
      <c r="ZU95" s="546"/>
      <c r="ZV95" s="546"/>
      <c r="ZW95" s="546"/>
      <c r="ZX95" s="546"/>
      <c r="ZY95" s="546"/>
      <c r="ZZ95" s="546"/>
      <c r="AAA95" s="546"/>
      <c r="AAB95" s="546"/>
      <c r="AAC95" s="546"/>
      <c r="AAD95" s="546"/>
      <c r="AAE95" s="546"/>
      <c r="AAF95" s="546"/>
      <c r="AAG95" s="546"/>
      <c r="AAH95" s="546"/>
      <c r="AAI95" s="546"/>
      <c r="AAJ95" s="546"/>
      <c r="AAK95" s="546"/>
      <c r="AAL95" s="546"/>
      <c r="AAM95" s="546"/>
      <c r="AAN95" s="546"/>
      <c r="AAO95" s="546"/>
      <c r="AAP95" s="546"/>
      <c r="AAQ95" s="546"/>
      <c r="AAR95" s="546"/>
      <c r="AAS95" s="546"/>
      <c r="AAT95" s="546"/>
      <c r="AAU95" s="546"/>
      <c r="AAV95" s="546"/>
      <c r="AAW95" s="546"/>
      <c r="AAX95" s="546"/>
      <c r="AAY95" s="546"/>
      <c r="AAZ95" s="546"/>
      <c r="ABA95" s="546"/>
      <c r="ABB95" s="546"/>
      <c r="ABC95" s="546"/>
      <c r="ABD95" s="546"/>
      <c r="ABE95" s="546"/>
      <c r="ABF95" s="546"/>
      <c r="ABG95" s="546"/>
      <c r="ABH95" s="546"/>
      <c r="ABI95" s="546"/>
      <c r="ABJ95" s="546"/>
      <c r="ABK95" s="546"/>
      <c r="ABL95" s="546"/>
      <c r="ABM95" s="546"/>
      <c r="ABN95" s="546"/>
      <c r="ABO95" s="546"/>
      <c r="ABP95" s="546"/>
      <c r="ABQ95" s="546"/>
      <c r="ABR95" s="546"/>
      <c r="ABS95" s="546"/>
      <c r="ABT95" s="546"/>
      <c r="ABU95" s="546"/>
      <c r="ABV95" s="546"/>
      <c r="ABW95" s="546"/>
      <c r="ABX95" s="546"/>
      <c r="ABY95" s="546"/>
      <c r="ABZ95" s="546"/>
      <c r="ACA95" s="546"/>
      <c r="ACB95" s="546"/>
      <c r="ACC95" s="546"/>
      <c r="ACD95" s="546"/>
      <c r="ACE95" s="546"/>
      <c r="ACF95" s="546"/>
      <c r="ACG95" s="546"/>
      <c r="ACH95" s="546"/>
      <c r="ACI95" s="546"/>
      <c r="ACJ95" s="546"/>
      <c r="ACK95" s="546"/>
      <c r="ACL95" s="546"/>
      <c r="ACM95" s="546"/>
      <c r="ACN95" s="546"/>
      <c r="ACO95" s="546"/>
      <c r="ACP95" s="546"/>
      <c r="ACQ95" s="546"/>
      <c r="ACR95" s="546"/>
      <c r="ACS95" s="546"/>
      <c r="ACT95" s="546"/>
      <c r="ACU95" s="546"/>
      <c r="ACV95" s="546"/>
      <c r="ACW95" s="546"/>
      <c r="ACX95" s="546"/>
      <c r="ACY95" s="546"/>
      <c r="ACZ95" s="546"/>
      <c r="ADA95" s="546"/>
      <c r="ADB95" s="546"/>
      <c r="ADC95" s="546"/>
      <c r="ADD95" s="546"/>
      <c r="ADE95" s="546"/>
      <c r="ADF95" s="546"/>
      <c r="ADG95" s="546"/>
      <c r="ADH95" s="546"/>
      <c r="ADI95" s="546"/>
      <c r="ADJ95" s="546"/>
      <c r="ADK95" s="546"/>
      <c r="ADL95" s="546"/>
      <c r="ADM95" s="546"/>
      <c r="ADN95" s="546"/>
      <c r="ADO95" s="546"/>
      <c r="ADP95" s="546"/>
      <c r="ADQ95" s="546"/>
      <c r="ADR95" s="546"/>
      <c r="ADS95" s="546"/>
      <c r="ADT95" s="546"/>
      <c r="ADU95" s="546"/>
      <c r="ADV95" s="546"/>
      <c r="ADW95" s="546"/>
      <c r="ADX95" s="546"/>
      <c r="ADY95" s="546"/>
      <c r="ADZ95" s="546"/>
      <c r="AEA95" s="546"/>
      <c r="AEB95" s="546"/>
      <c r="AEC95" s="546"/>
      <c r="AED95" s="546"/>
      <c r="AEE95" s="546"/>
      <c r="AEF95" s="546"/>
      <c r="AEG95" s="546"/>
      <c r="AEH95" s="546"/>
      <c r="AEI95" s="546"/>
      <c r="AEJ95" s="546"/>
      <c r="AEK95" s="546"/>
      <c r="AEL95" s="546"/>
      <c r="AEM95" s="546"/>
      <c r="AEN95" s="546"/>
      <c r="AEO95" s="546"/>
      <c r="AEP95" s="546"/>
      <c r="AEQ95" s="546"/>
      <c r="AER95" s="546"/>
      <c r="AES95" s="546"/>
      <c r="AET95" s="546"/>
      <c r="AEU95" s="546"/>
      <c r="AEV95" s="546"/>
      <c r="AEW95" s="546"/>
      <c r="AEX95" s="546"/>
      <c r="AEY95" s="546"/>
      <c r="AEZ95" s="546"/>
      <c r="AFA95" s="546"/>
      <c r="AFB95" s="546"/>
      <c r="AFC95" s="546"/>
      <c r="AFD95" s="546"/>
      <c r="AFE95" s="546"/>
      <c r="AFF95" s="546"/>
      <c r="AFG95" s="546"/>
      <c r="AFH95" s="546"/>
      <c r="AFI95" s="546"/>
      <c r="AFJ95" s="546"/>
      <c r="AFK95" s="546"/>
      <c r="AFL95" s="546"/>
      <c r="AFM95" s="546"/>
      <c r="AFN95" s="546"/>
      <c r="AFO95" s="546"/>
      <c r="AFP95" s="546"/>
      <c r="AFQ95" s="546"/>
      <c r="AFR95" s="546"/>
      <c r="AFS95" s="546"/>
      <c r="AFT95" s="546"/>
      <c r="AFU95" s="546"/>
      <c r="AFV95" s="546"/>
      <c r="AFW95" s="546"/>
      <c r="AFX95" s="546"/>
      <c r="AFY95" s="546"/>
      <c r="AFZ95" s="546"/>
      <c r="AGA95" s="546"/>
      <c r="AGB95" s="546"/>
      <c r="AGC95" s="546"/>
      <c r="AGD95" s="546"/>
      <c r="AGE95" s="546"/>
      <c r="AGF95" s="546"/>
      <c r="AGG95" s="546"/>
      <c r="AGH95" s="546"/>
      <c r="AGI95" s="546"/>
      <c r="AGJ95" s="546"/>
      <c r="AGK95" s="546"/>
      <c r="AGL95" s="546"/>
      <c r="AGM95" s="546"/>
      <c r="AGN95" s="546"/>
      <c r="AGO95" s="546"/>
      <c r="AGP95" s="546"/>
      <c r="AGQ95" s="546"/>
      <c r="AGR95" s="546"/>
      <c r="AGS95" s="546"/>
      <c r="AGT95" s="546"/>
      <c r="AGU95" s="546"/>
      <c r="AGV95" s="546"/>
      <c r="AGW95" s="546"/>
      <c r="AGX95" s="546"/>
      <c r="AGY95" s="546"/>
      <c r="AGZ95" s="546"/>
      <c r="AHA95" s="546"/>
      <c r="AHB95" s="546"/>
      <c r="AHC95" s="546"/>
      <c r="AHD95" s="546"/>
      <c r="AHE95" s="546"/>
      <c r="AHF95" s="546"/>
      <c r="AHG95" s="546"/>
      <c r="AHH95" s="546"/>
      <c r="AHI95" s="546"/>
      <c r="AHJ95" s="546"/>
      <c r="AHK95" s="546"/>
      <c r="AHL95" s="546"/>
      <c r="AHM95" s="546"/>
      <c r="AHN95" s="546"/>
      <c r="AHO95" s="546"/>
      <c r="AHP95" s="546"/>
      <c r="AHQ95" s="546"/>
      <c r="AHR95" s="546"/>
      <c r="AHS95" s="546"/>
      <c r="AHT95" s="546"/>
      <c r="AHU95" s="546"/>
      <c r="AHV95" s="546"/>
      <c r="AHW95" s="546"/>
      <c r="AHX95" s="546"/>
      <c r="AHY95" s="546"/>
      <c r="AHZ95" s="546"/>
      <c r="AIA95" s="546"/>
      <c r="AIB95" s="546"/>
      <c r="AIC95" s="546"/>
      <c r="AID95" s="546"/>
      <c r="AIE95" s="546"/>
      <c r="AIF95" s="546"/>
      <c r="AIG95" s="546"/>
      <c r="AIH95" s="546"/>
      <c r="AII95" s="546"/>
      <c r="AIJ95" s="546"/>
      <c r="AIK95" s="546"/>
      <c r="AIL95" s="546"/>
      <c r="AIM95" s="546"/>
      <c r="AIN95" s="546"/>
      <c r="AIO95" s="546"/>
      <c r="AIP95" s="546"/>
      <c r="AIQ95" s="546"/>
      <c r="AIR95" s="546"/>
      <c r="AIS95" s="546"/>
      <c r="AIT95" s="546"/>
      <c r="AIU95" s="546"/>
      <c r="AIV95" s="546"/>
      <c r="AIW95" s="546"/>
      <c r="AIX95" s="546"/>
      <c r="AIY95" s="546"/>
      <c r="AIZ95" s="546"/>
      <c r="AJA95" s="546"/>
      <c r="AJB95" s="546"/>
      <c r="AJC95" s="546"/>
      <c r="AJD95" s="546"/>
      <c r="AJE95" s="546"/>
      <c r="AJF95" s="546"/>
      <c r="AJG95" s="546"/>
      <c r="AJH95" s="546"/>
      <c r="AJI95" s="546"/>
      <c r="AJJ95" s="546"/>
      <c r="AJK95" s="546"/>
      <c r="AJL95" s="546"/>
      <c r="AJM95" s="546"/>
      <c r="AJN95" s="546"/>
      <c r="AJO95" s="546"/>
      <c r="AJP95" s="546"/>
      <c r="AJQ95" s="546"/>
      <c r="AJR95" s="546"/>
      <c r="AJS95" s="546"/>
      <c r="AJT95" s="546"/>
      <c r="AJU95" s="546"/>
      <c r="AJV95" s="546"/>
      <c r="AJW95" s="546"/>
      <c r="AJX95" s="546"/>
      <c r="AJY95" s="546"/>
      <c r="AJZ95" s="546"/>
      <c r="AKA95" s="546"/>
      <c r="AKB95" s="546"/>
      <c r="AKC95" s="546"/>
      <c r="AKD95" s="546"/>
      <c r="AKE95" s="546"/>
      <c r="AKF95" s="546"/>
      <c r="AKG95" s="546"/>
      <c r="AKH95" s="546"/>
      <c r="AKI95" s="546"/>
      <c r="AKJ95" s="546"/>
      <c r="AKK95" s="546"/>
      <c r="AKL95" s="546"/>
      <c r="AKM95" s="546"/>
      <c r="AKN95" s="546"/>
      <c r="AKO95" s="546"/>
      <c r="AKP95" s="546"/>
      <c r="AKQ95" s="546"/>
      <c r="AKR95" s="546"/>
      <c r="AKS95" s="546"/>
      <c r="AKT95" s="546"/>
      <c r="AKU95" s="546"/>
      <c r="AKV95" s="546"/>
      <c r="AKW95" s="546"/>
      <c r="AKX95" s="546"/>
      <c r="AKY95" s="546"/>
      <c r="AKZ95" s="546"/>
      <c r="ALA95" s="546"/>
      <c r="ALB95" s="546"/>
      <c r="ALC95" s="546"/>
      <c r="ALD95" s="546"/>
      <c r="ALE95" s="546"/>
      <c r="ALF95" s="546"/>
      <c r="ALG95" s="546"/>
      <c r="ALH95" s="546"/>
      <c r="ALI95" s="546"/>
      <c r="ALJ95" s="546"/>
      <c r="ALK95" s="546"/>
      <c r="ALL95" s="546"/>
      <c r="ALM95" s="546"/>
      <c r="ALN95" s="546"/>
      <c r="ALO95" s="546"/>
      <c r="ALP95" s="546"/>
      <c r="ALQ95" s="546"/>
      <c r="ALR95" s="546"/>
      <c r="ALS95" s="546"/>
      <c r="ALT95" s="546"/>
      <c r="ALU95" s="546"/>
      <c r="ALV95" s="546"/>
      <c r="ALW95" s="546"/>
      <c r="ALX95" s="546"/>
      <c r="ALY95" s="546"/>
      <c r="ALZ95" s="546"/>
      <c r="AMA95" s="546"/>
      <c r="AMB95" s="546"/>
    </row>
    <row r="96" spans="1:1016" s="458" customFormat="1" ht="36" customHeight="1">
      <c r="A96" s="509" t="s">
        <v>215</v>
      </c>
      <c r="B96" s="516"/>
      <c r="C96" s="518"/>
      <c r="D96" s="512" t="s">
        <v>216</v>
      </c>
      <c r="E96" s="519"/>
      <c r="F96" s="520"/>
      <c r="G96" s="499"/>
      <c r="H96" s="521" t="str">
        <f t="shared" si="11"/>
        <v/>
      </c>
      <c r="I96" s="546"/>
      <c r="J96" s="549"/>
      <c r="K96" s="546"/>
      <c r="L96" s="546">
        <f t="shared" si="9"/>
        <v>0</v>
      </c>
      <c r="M96" s="546"/>
      <c r="N96" s="546"/>
      <c r="O96" s="546"/>
      <c r="P96" s="546"/>
      <c r="Q96" s="546"/>
      <c r="R96" s="546"/>
      <c r="S96" s="546"/>
      <c r="T96" s="546"/>
      <c r="U96" s="546"/>
      <c r="V96" s="546"/>
      <c r="W96" s="546"/>
      <c r="X96" s="546"/>
      <c r="Y96" s="546"/>
      <c r="Z96" s="546"/>
      <c r="AA96" s="546"/>
      <c r="AB96" s="546"/>
      <c r="AC96" s="546"/>
      <c r="AD96" s="546"/>
      <c r="AE96" s="546"/>
      <c r="AF96" s="546"/>
      <c r="AG96" s="546"/>
      <c r="AH96" s="546"/>
      <c r="AI96" s="546"/>
      <c r="AJ96" s="546"/>
      <c r="AK96" s="546"/>
      <c r="AL96" s="546"/>
      <c r="AM96" s="546"/>
      <c r="AN96" s="546"/>
      <c r="AO96" s="546"/>
      <c r="AP96" s="546"/>
      <c r="AQ96" s="546"/>
      <c r="AR96" s="546"/>
      <c r="AS96" s="546"/>
      <c r="AT96" s="546"/>
      <c r="AU96" s="546"/>
      <c r="AV96" s="546"/>
      <c r="AW96" s="546"/>
      <c r="AX96" s="546"/>
      <c r="AY96" s="546"/>
      <c r="AZ96" s="546"/>
      <c r="BA96" s="546"/>
      <c r="BB96" s="546"/>
      <c r="BC96" s="546"/>
      <c r="BD96" s="546"/>
      <c r="BE96" s="546"/>
      <c r="BF96" s="546"/>
      <c r="BG96" s="546"/>
      <c r="BH96" s="546"/>
      <c r="BI96" s="546"/>
      <c r="BJ96" s="546"/>
      <c r="BK96" s="546"/>
      <c r="BL96" s="546"/>
      <c r="BM96" s="546"/>
      <c r="BN96" s="546"/>
      <c r="BO96" s="546"/>
      <c r="BP96" s="546"/>
      <c r="BQ96" s="546"/>
      <c r="BR96" s="546"/>
      <c r="BS96" s="546"/>
      <c r="BT96" s="546"/>
      <c r="BU96" s="546"/>
      <c r="BV96" s="546"/>
      <c r="BW96" s="546"/>
      <c r="BX96" s="546"/>
      <c r="BY96" s="546"/>
      <c r="BZ96" s="546"/>
      <c r="CA96" s="546"/>
      <c r="CB96" s="546"/>
      <c r="CC96" s="546"/>
      <c r="CD96" s="546"/>
      <c r="CE96" s="546"/>
      <c r="CF96" s="546"/>
      <c r="CG96" s="546"/>
      <c r="CH96" s="546"/>
      <c r="CI96" s="546"/>
      <c r="CJ96" s="546"/>
      <c r="CK96" s="546"/>
      <c r="CL96" s="546"/>
      <c r="CM96" s="546"/>
      <c r="CN96" s="546"/>
      <c r="CO96" s="546"/>
      <c r="CP96" s="546"/>
      <c r="CQ96" s="546"/>
      <c r="CR96" s="546"/>
      <c r="CS96" s="546"/>
      <c r="CT96" s="546"/>
      <c r="CU96" s="546"/>
      <c r="CV96" s="546"/>
      <c r="CW96" s="546"/>
      <c r="CX96" s="546"/>
      <c r="CY96" s="546"/>
      <c r="CZ96" s="546"/>
      <c r="DA96" s="546"/>
      <c r="DB96" s="546"/>
      <c r="DC96" s="546"/>
      <c r="DD96" s="546"/>
      <c r="DE96" s="546"/>
      <c r="DF96" s="546"/>
      <c r="DG96" s="546"/>
      <c r="DH96" s="546"/>
      <c r="DI96" s="546"/>
      <c r="DJ96" s="546"/>
      <c r="DK96" s="546"/>
      <c r="DL96" s="546"/>
      <c r="DM96" s="546"/>
      <c r="DN96" s="546"/>
      <c r="DO96" s="546"/>
      <c r="DP96" s="546"/>
      <c r="DQ96" s="546"/>
      <c r="DR96" s="546"/>
      <c r="DS96" s="546"/>
      <c r="DT96" s="546"/>
      <c r="DU96" s="546"/>
      <c r="DV96" s="546"/>
      <c r="DW96" s="546"/>
      <c r="DX96" s="546"/>
      <c r="DY96" s="546"/>
      <c r="DZ96" s="546"/>
      <c r="EA96" s="546"/>
      <c r="EB96" s="546"/>
      <c r="EC96" s="546"/>
      <c r="ED96" s="546"/>
      <c r="EE96" s="546"/>
      <c r="EF96" s="546"/>
      <c r="EG96" s="546"/>
      <c r="EH96" s="546"/>
      <c r="EI96" s="546"/>
      <c r="EJ96" s="546"/>
      <c r="EK96" s="546"/>
      <c r="EL96" s="546"/>
      <c r="EM96" s="546"/>
      <c r="EN96" s="546"/>
      <c r="EO96" s="546"/>
      <c r="EP96" s="546"/>
      <c r="EQ96" s="546"/>
      <c r="ER96" s="546"/>
      <c r="ES96" s="546"/>
      <c r="ET96" s="546"/>
      <c r="EU96" s="546"/>
      <c r="EV96" s="546"/>
      <c r="EW96" s="546"/>
      <c r="EX96" s="546"/>
      <c r="EY96" s="546"/>
      <c r="EZ96" s="546"/>
      <c r="FA96" s="546"/>
      <c r="FB96" s="546"/>
      <c r="FC96" s="546"/>
      <c r="FD96" s="546"/>
      <c r="FE96" s="546"/>
      <c r="FF96" s="546"/>
      <c r="FG96" s="546"/>
      <c r="FH96" s="546"/>
      <c r="FI96" s="546"/>
      <c r="FJ96" s="546"/>
      <c r="FK96" s="546"/>
      <c r="FL96" s="546"/>
      <c r="FM96" s="546"/>
      <c r="FN96" s="546"/>
      <c r="FO96" s="546"/>
      <c r="FP96" s="546"/>
      <c r="FQ96" s="546"/>
      <c r="FR96" s="546"/>
      <c r="FS96" s="546"/>
      <c r="FT96" s="546"/>
      <c r="FU96" s="546"/>
      <c r="FV96" s="546"/>
      <c r="FW96" s="546"/>
      <c r="FX96" s="546"/>
      <c r="FY96" s="546"/>
      <c r="FZ96" s="546"/>
      <c r="GA96" s="546"/>
      <c r="GB96" s="546"/>
      <c r="GC96" s="546"/>
      <c r="GD96" s="546"/>
      <c r="GE96" s="546"/>
      <c r="GF96" s="546"/>
      <c r="GG96" s="546"/>
      <c r="GH96" s="546"/>
      <c r="GI96" s="546"/>
      <c r="GJ96" s="546"/>
      <c r="GK96" s="546"/>
      <c r="GL96" s="546"/>
      <c r="GM96" s="546"/>
      <c r="GN96" s="546"/>
      <c r="GO96" s="546"/>
      <c r="GP96" s="546"/>
      <c r="GQ96" s="546"/>
      <c r="GR96" s="546"/>
      <c r="GS96" s="546"/>
      <c r="GT96" s="546"/>
      <c r="GU96" s="546"/>
      <c r="GV96" s="546"/>
      <c r="GW96" s="546"/>
      <c r="GX96" s="546"/>
      <c r="GY96" s="546"/>
      <c r="GZ96" s="546"/>
      <c r="HA96" s="546"/>
      <c r="HB96" s="546"/>
      <c r="HC96" s="546"/>
      <c r="HD96" s="546"/>
      <c r="HE96" s="546"/>
      <c r="HF96" s="546"/>
      <c r="HG96" s="546"/>
      <c r="HH96" s="546"/>
      <c r="HI96" s="546"/>
      <c r="HJ96" s="546"/>
      <c r="HK96" s="546"/>
      <c r="HL96" s="546"/>
      <c r="HM96" s="546"/>
      <c r="HN96" s="546"/>
      <c r="HO96" s="546"/>
      <c r="HP96" s="546"/>
      <c r="HQ96" s="546"/>
      <c r="HR96" s="546"/>
      <c r="HS96" s="546"/>
      <c r="HT96" s="546"/>
      <c r="HU96" s="546"/>
      <c r="HV96" s="546"/>
      <c r="HW96" s="546"/>
      <c r="HX96" s="546"/>
      <c r="HY96" s="546"/>
      <c r="HZ96" s="546"/>
      <c r="IA96" s="546"/>
      <c r="IB96" s="546"/>
      <c r="IC96" s="546"/>
      <c r="ID96" s="546"/>
      <c r="IE96" s="546"/>
      <c r="IF96" s="546"/>
      <c r="IG96" s="546"/>
      <c r="IH96" s="546"/>
      <c r="II96" s="546"/>
      <c r="IJ96" s="546"/>
      <c r="IK96" s="546"/>
      <c r="IL96" s="546"/>
      <c r="IM96" s="546"/>
      <c r="IN96" s="546"/>
      <c r="IO96" s="546"/>
      <c r="IP96" s="546"/>
      <c r="IQ96" s="546"/>
      <c r="IR96" s="546"/>
      <c r="IS96" s="546"/>
      <c r="IT96" s="546"/>
      <c r="IU96" s="546"/>
      <c r="IV96" s="546"/>
      <c r="IW96" s="546"/>
      <c r="IX96" s="546"/>
      <c r="IY96" s="546"/>
      <c r="IZ96" s="546"/>
      <c r="JA96" s="546"/>
      <c r="JB96" s="546"/>
      <c r="JC96" s="546"/>
      <c r="JD96" s="546"/>
      <c r="JE96" s="546"/>
      <c r="JF96" s="546"/>
      <c r="JG96" s="546"/>
      <c r="JH96" s="546"/>
      <c r="JI96" s="546"/>
      <c r="JJ96" s="546"/>
      <c r="JK96" s="546"/>
      <c r="JL96" s="546"/>
      <c r="JM96" s="546"/>
      <c r="JN96" s="546"/>
      <c r="JO96" s="546"/>
      <c r="JP96" s="546"/>
      <c r="JQ96" s="546"/>
      <c r="JR96" s="546"/>
      <c r="JS96" s="546"/>
      <c r="JT96" s="546"/>
      <c r="JU96" s="546"/>
      <c r="JV96" s="546"/>
      <c r="JW96" s="546"/>
      <c r="JX96" s="546"/>
      <c r="JY96" s="546"/>
      <c r="JZ96" s="546"/>
      <c r="KA96" s="546"/>
      <c r="KB96" s="546"/>
      <c r="KC96" s="546"/>
      <c r="KD96" s="546"/>
      <c r="KE96" s="546"/>
      <c r="KF96" s="546"/>
      <c r="KG96" s="546"/>
      <c r="KH96" s="546"/>
      <c r="KI96" s="546"/>
      <c r="KJ96" s="546"/>
      <c r="KK96" s="546"/>
      <c r="KL96" s="546"/>
      <c r="KM96" s="546"/>
      <c r="KN96" s="546"/>
      <c r="KO96" s="546"/>
      <c r="KP96" s="546"/>
      <c r="KQ96" s="546"/>
      <c r="KR96" s="546"/>
      <c r="KS96" s="546"/>
      <c r="KT96" s="546"/>
      <c r="KU96" s="546"/>
      <c r="KV96" s="546"/>
      <c r="KW96" s="546"/>
      <c r="KX96" s="546"/>
      <c r="KY96" s="546"/>
      <c r="KZ96" s="546"/>
      <c r="LA96" s="546"/>
      <c r="LB96" s="546"/>
      <c r="LC96" s="546"/>
      <c r="LD96" s="546"/>
      <c r="LE96" s="546"/>
      <c r="LF96" s="546"/>
      <c r="LG96" s="546"/>
      <c r="LH96" s="546"/>
      <c r="LI96" s="546"/>
      <c r="LJ96" s="546"/>
      <c r="LK96" s="546"/>
      <c r="LL96" s="546"/>
      <c r="LM96" s="546"/>
      <c r="LN96" s="546"/>
      <c r="LO96" s="546"/>
      <c r="LP96" s="546"/>
      <c r="LQ96" s="546"/>
      <c r="LR96" s="546"/>
      <c r="LS96" s="546"/>
      <c r="LT96" s="546"/>
      <c r="LU96" s="546"/>
      <c r="LV96" s="546"/>
      <c r="LW96" s="546"/>
      <c r="LX96" s="546"/>
      <c r="LY96" s="546"/>
      <c r="LZ96" s="546"/>
      <c r="MA96" s="546"/>
      <c r="MB96" s="546"/>
      <c r="MC96" s="546"/>
      <c r="MD96" s="546"/>
      <c r="ME96" s="546"/>
      <c r="MF96" s="546"/>
      <c r="MG96" s="546"/>
      <c r="MH96" s="546"/>
      <c r="MI96" s="546"/>
      <c r="MJ96" s="546"/>
      <c r="MK96" s="546"/>
      <c r="ML96" s="546"/>
      <c r="MM96" s="546"/>
      <c r="MN96" s="546"/>
      <c r="MO96" s="546"/>
      <c r="MP96" s="546"/>
      <c r="MQ96" s="546"/>
      <c r="MR96" s="546"/>
      <c r="MS96" s="546"/>
      <c r="MT96" s="546"/>
      <c r="MU96" s="546"/>
      <c r="MV96" s="546"/>
      <c r="MW96" s="546"/>
      <c r="MX96" s="546"/>
      <c r="MY96" s="546"/>
      <c r="MZ96" s="546"/>
      <c r="NA96" s="546"/>
      <c r="NB96" s="546"/>
      <c r="NC96" s="546"/>
      <c r="ND96" s="546"/>
      <c r="NE96" s="546"/>
      <c r="NF96" s="546"/>
      <c r="NG96" s="546"/>
      <c r="NH96" s="546"/>
      <c r="NI96" s="546"/>
      <c r="NJ96" s="546"/>
      <c r="NK96" s="546"/>
      <c r="NL96" s="546"/>
      <c r="NM96" s="546"/>
      <c r="NN96" s="546"/>
      <c r="NO96" s="546"/>
      <c r="NP96" s="546"/>
      <c r="NQ96" s="546"/>
      <c r="NR96" s="546"/>
      <c r="NS96" s="546"/>
      <c r="NT96" s="546"/>
      <c r="NU96" s="546"/>
      <c r="NV96" s="546"/>
      <c r="NW96" s="546"/>
      <c r="NX96" s="546"/>
      <c r="NY96" s="546"/>
      <c r="NZ96" s="546"/>
      <c r="OA96" s="546"/>
      <c r="OB96" s="546"/>
      <c r="OC96" s="546"/>
      <c r="OD96" s="546"/>
      <c r="OE96" s="546"/>
      <c r="OF96" s="546"/>
      <c r="OG96" s="546"/>
      <c r="OH96" s="546"/>
      <c r="OI96" s="546"/>
      <c r="OJ96" s="546"/>
      <c r="OK96" s="546"/>
      <c r="OL96" s="546"/>
      <c r="OM96" s="546"/>
      <c r="ON96" s="546"/>
      <c r="OO96" s="546"/>
      <c r="OP96" s="546"/>
      <c r="OQ96" s="546"/>
      <c r="OR96" s="546"/>
      <c r="OS96" s="546"/>
      <c r="OT96" s="546"/>
      <c r="OU96" s="546"/>
      <c r="OV96" s="546"/>
      <c r="OW96" s="546"/>
      <c r="OX96" s="546"/>
      <c r="OY96" s="546"/>
      <c r="OZ96" s="546"/>
      <c r="PA96" s="546"/>
      <c r="PB96" s="546"/>
      <c r="PC96" s="546"/>
      <c r="PD96" s="546"/>
      <c r="PE96" s="546"/>
      <c r="PF96" s="546"/>
      <c r="PG96" s="546"/>
      <c r="PH96" s="546"/>
      <c r="PI96" s="546"/>
      <c r="PJ96" s="546"/>
      <c r="PK96" s="546"/>
      <c r="PL96" s="546"/>
      <c r="PM96" s="546"/>
      <c r="PN96" s="546"/>
      <c r="PO96" s="546"/>
      <c r="PP96" s="546"/>
      <c r="PQ96" s="546"/>
      <c r="PR96" s="546"/>
      <c r="PS96" s="546"/>
      <c r="PT96" s="546"/>
      <c r="PU96" s="546"/>
      <c r="PV96" s="546"/>
      <c r="PW96" s="546"/>
      <c r="PX96" s="546"/>
      <c r="PY96" s="546"/>
      <c r="PZ96" s="546"/>
      <c r="QA96" s="546"/>
      <c r="QB96" s="546"/>
      <c r="QC96" s="546"/>
      <c r="QD96" s="546"/>
      <c r="QE96" s="546"/>
      <c r="QF96" s="546"/>
      <c r="QG96" s="546"/>
      <c r="QH96" s="546"/>
      <c r="QI96" s="546"/>
      <c r="QJ96" s="546"/>
      <c r="QK96" s="546"/>
      <c r="QL96" s="546"/>
      <c r="QM96" s="546"/>
      <c r="QN96" s="546"/>
      <c r="QO96" s="546"/>
      <c r="QP96" s="546"/>
      <c r="QQ96" s="546"/>
      <c r="QR96" s="546"/>
      <c r="QS96" s="546"/>
      <c r="QT96" s="546"/>
      <c r="QU96" s="546"/>
      <c r="QV96" s="546"/>
      <c r="QW96" s="546"/>
      <c r="QX96" s="546"/>
      <c r="QY96" s="546"/>
      <c r="QZ96" s="546"/>
      <c r="RA96" s="546"/>
      <c r="RB96" s="546"/>
      <c r="RC96" s="546"/>
      <c r="RD96" s="546"/>
      <c r="RE96" s="546"/>
      <c r="RF96" s="546"/>
      <c r="RG96" s="546"/>
      <c r="RH96" s="546"/>
      <c r="RI96" s="546"/>
      <c r="RJ96" s="546"/>
      <c r="RK96" s="546"/>
      <c r="RL96" s="546"/>
      <c r="RM96" s="546"/>
      <c r="RN96" s="546"/>
      <c r="RO96" s="546"/>
      <c r="RP96" s="546"/>
      <c r="RQ96" s="546"/>
      <c r="RR96" s="546"/>
      <c r="RS96" s="546"/>
      <c r="RT96" s="546"/>
      <c r="RU96" s="546"/>
      <c r="RV96" s="546"/>
      <c r="RW96" s="546"/>
      <c r="RX96" s="546"/>
      <c r="RY96" s="546"/>
      <c r="RZ96" s="546"/>
      <c r="SA96" s="546"/>
      <c r="SB96" s="546"/>
      <c r="SC96" s="546"/>
      <c r="SD96" s="546"/>
      <c r="SE96" s="546"/>
      <c r="SF96" s="546"/>
      <c r="SG96" s="546"/>
      <c r="SH96" s="546"/>
      <c r="SI96" s="546"/>
      <c r="SJ96" s="546"/>
      <c r="SK96" s="546"/>
      <c r="SL96" s="546"/>
      <c r="SM96" s="546"/>
      <c r="SN96" s="546"/>
      <c r="SO96" s="546"/>
      <c r="SP96" s="546"/>
      <c r="SQ96" s="546"/>
      <c r="SR96" s="546"/>
      <c r="SS96" s="546"/>
      <c r="ST96" s="546"/>
      <c r="SU96" s="546"/>
      <c r="SV96" s="546"/>
      <c r="SW96" s="546"/>
      <c r="SX96" s="546"/>
      <c r="SY96" s="546"/>
      <c r="SZ96" s="546"/>
      <c r="TA96" s="546"/>
      <c r="TB96" s="546"/>
      <c r="TC96" s="546"/>
      <c r="TD96" s="546"/>
      <c r="TE96" s="546"/>
      <c r="TF96" s="546"/>
      <c r="TG96" s="546"/>
      <c r="TH96" s="546"/>
      <c r="TI96" s="546"/>
      <c r="TJ96" s="546"/>
      <c r="TK96" s="546"/>
      <c r="TL96" s="546"/>
      <c r="TM96" s="546"/>
      <c r="TN96" s="546"/>
      <c r="TO96" s="546"/>
      <c r="TP96" s="546"/>
      <c r="TQ96" s="546"/>
      <c r="TR96" s="546"/>
      <c r="TS96" s="546"/>
      <c r="TT96" s="546"/>
      <c r="TU96" s="546"/>
      <c r="TV96" s="546"/>
      <c r="TW96" s="546"/>
      <c r="TX96" s="546"/>
      <c r="TY96" s="546"/>
      <c r="TZ96" s="546"/>
      <c r="UA96" s="546"/>
      <c r="UB96" s="546"/>
      <c r="UC96" s="546"/>
      <c r="UD96" s="546"/>
      <c r="UE96" s="546"/>
      <c r="UF96" s="546"/>
      <c r="UG96" s="546"/>
      <c r="UH96" s="546"/>
      <c r="UI96" s="546"/>
      <c r="UJ96" s="546"/>
      <c r="UK96" s="546"/>
      <c r="UL96" s="546"/>
      <c r="UM96" s="546"/>
      <c r="UN96" s="546"/>
      <c r="UO96" s="546"/>
      <c r="UP96" s="546"/>
      <c r="UQ96" s="546"/>
      <c r="UR96" s="546"/>
      <c r="US96" s="546"/>
      <c r="UT96" s="546"/>
      <c r="UU96" s="546"/>
      <c r="UV96" s="546"/>
      <c r="UW96" s="546"/>
      <c r="UX96" s="546"/>
      <c r="UY96" s="546"/>
      <c r="UZ96" s="546"/>
      <c r="VA96" s="546"/>
      <c r="VB96" s="546"/>
      <c r="VC96" s="546"/>
      <c r="VD96" s="546"/>
      <c r="VE96" s="546"/>
      <c r="VF96" s="546"/>
      <c r="VG96" s="546"/>
      <c r="VH96" s="546"/>
      <c r="VI96" s="546"/>
      <c r="VJ96" s="546"/>
      <c r="VK96" s="546"/>
      <c r="VL96" s="546"/>
      <c r="VM96" s="546"/>
      <c r="VN96" s="546"/>
      <c r="VO96" s="546"/>
      <c r="VP96" s="546"/>
      <c r="VQ96" s="546"/>
      <c r="VR96" s="546"/>
      <c r="VS96" s="546"/>
      <c r="VT96" s="546"/>
      <c r="VU96" s="546"/>
      <c r="VV96" s="546"/>
      <c r="VW96" s="546"/>
      <c r="VX96" s="546"/>
      <c r="VY96" s="546"/>
      <c r="VZ96" s="546"/>
      <c r="WA96" s="546"/>
      <c r="WB96" s="546"/>
      <c r="WC96" s="546"/>
      <c r="WD96" s="546"/>
      <c r="WE96" s="546"/>
      <c r="WF96" s="546"/>
      <c r="WG96" s="546"/>
      <c r="WH96" s="546"/>
      <c r="WI96" s="546"/>
      <c r="WJ96" s="546"/>
      <c r="WK96" s="546"/>
      <c r="WL96" s="546"/>
      <c r="WM96" s="546"/>
      <c r="WN96" s="546"/>
      <c r="WO96" s="546"/>
      <c r="WP96" s="546"/>
      <c r="WQ96" s="546"/>
      <c r="WR96" s="546"/>
      <c r="WS96" s="546"/>
      <c r="WT96" s="546"/>
      <c r="WU96" s="546"/>
      <c r="WV96" s="546"/>
      <c r="WW96" s="546"/>
      <c r="WX96" s="546"/>
      <c r="WY96" s="546"/>
      <c r="WZ96" s="546"/>
      <c r="XA96" s="546"/>
      <c r="XB96" s="546"/>
      <c r="XC96" s="546"/>
      <c r="XD96" s="546"/>
      <c r="XE96" s="546"/>
      <c r="XF96" s="546"/>
      <c r="XG96" s="546"/>
      <c r="XH96" s="546"/>
      <c r="XI96" s="546"/>
      <c r="XJ96" s="546"/>
      <c r="XK96" s="546"/>
      <c r="XL96" s="546"/>
      <c r="XM96" s="546"/>
      <c r="XN96" s="546"/>
      <c r="XO96" s="546"/>
      <c r="XP96" s="546"/>
      <c r="XQ96" s="546"/>
      <c r="XR96" s="546"/>
      <c r="XS96" s="546"/>
      <c r="XT96" s="546"/>
      <c r="XU96" s="546"/>
      <c r="XV96" s="546"/>
      <c r="XW96" s="546"/>
      <c r="XX96" s="546"/>
      <c r="XY96" s="546"/>
      <c r="XZ96" s="546"/>
      <c r="YA96" s="546"/>
      <c r="YB96" s="546"/>
      <c r="YC96" s="546"/>
      <c r="YD96" s="546"/>
      <c r="YE96" s="546"/>
      <c r="YF96" s="546"/>
      <c r="YG96" s="546"/>
      <c r="YH96" s="546"/>
      <c r="YI96" s="546"/>
      <c r="YJ96" s="546"/>
      <c r="YK96" s="546"/>
      <c r="YL96" s="546"/>
      <c r="YM96" s="546"/>
      <c r="YN96" s="546"/>
      <c r="YO96" s="546"/>
      <c r="YP96" s="546"/>
      <c r="YQ96" s="546"/>
      <c r="YR96" s="546"/>
      <c r="YS96" s="546"/>
      <c r="YT96" s="546"/>
      <c r="YU96" s="546"/>
      <c r="YV96" s="546"/>
      <c r="YW96" s="546"/>
      <c r="YX96" s="546"/>
      <c r="YY96" s="546"/>
      <c r="YZ96" s="546"/>
      <c r="ZA96" s="546"/>
      <c r="ZB96" s="546"/>
      <c r="ZC96" s="546"/>
      <c r="ZD96" s="546"/>
      <c r="ZE96" s="546"/>
      <c r="ZF96" s="546"/>
      <c r="ZG96" s="546"/>
      <c r="ZH96" s="546"/>
      <c r="ZI96" s="546"/>
      <c r="ZJ96" s="546"/>
      <c r="ZK96" s="546"/>
      <c r="ZL96" s="546"/>
      <c r="ZM96" s="546"/>
      <c r="ZN96" s="546"/>
      <c r="ZO96" s="546"/>
      <c r="ZP96" s="546"/>
      <c r="ZQ96" s="546"/>
      <c r="ZR96" s="546"/>
      <c r="ZS96" s="546"/>
      <c r="ZT96" s="546"/>
      <c r="ZU96" s="546"/>
      <c r="ZV96" s="546"/>
      <c r="ZW96" s="546"/>
      <c r="ZX96" s="546"/>
      <c r="ZY96" s="546"/>
      <c r="ZZ96" s="546"/>
      <c r="AAA96" s="546"/>
      <c r="AAB96" s="546"/>
      <c r="AAC96" s="546"/>
      <c r="AAD96" s="546"/>
      <c r="AAE96" s="546"/>
      <c r="AAF96" s="546"/>
      <c r="AAG96" s="546"/>
      <c r="AAH96" s="546"/>
      <c r="AAI96" s="546"/>
      <c r="AAJ96" s="546"/>
      <c r="AAK96" s="546"/>
      <c r="AAL96" s="546"/>
      <c r="AAM96" s="546"/>
      <c r="AAN96" s="546"/>
      <c r="AAO96" s="546"/>
      <c r="AAP96" s="546"/>
      <c r="AAQ96" s="546"/>
      <c r="AAR96" s="546"/>
      <c r="AAS96" s="546"/>
      <c r="AAT96" s="546"/>
      <c r="AAU96" s="546"/>
      <c r="AAV96" s="546"/>
      <c r="AAW96" s="546"/>
      <c r="AAX96" s="546"/>
      <c r="AAY96" s="546"/>
      <c r="AAZ96" s="546"/>
      <c r="ABA96" s="546"/>
      <c r="ABB96" s="546"/>
      <c r="ABC96" s="546"/>
      <c r="ABD96" s="546"/>
      <c r="ABE96" s="546"/>
      <c r="ABF96" s="546"/>
      <c r="ABG96" s="546"/>
      <c r="ABH96" s="546"/>
      <c r="ABI96" s="546"/>
      <c r="ABJ96" s="546"/>
      <c r="ABK96" s="546"/>
      <c r="ABL96" s="546"/>
      <c r="ABM96" s="546"/>
      <c r="ABN96" s="546"/>
      <c r="ABO96" s="546"/>
      <c r="ABP96" s="546"/>
      <c r="ABQ96" s="546"/>
      <c r="ABR96" s="546"/>
      <c r="ABS96" s="546"/>
      <c r="ABT96" s="546"/>
      <c r="ABU96" s="546"/>
      <c r="ABV96" s="546"/>
      <c r="ABW96" s="546"/>
      <c r="ABX96" s="546"/>
      <c r="ABY96" s="546"/>
      <c r="ABZ96" s="546"/>
      <c r="ACA96" s="546"/>
      <c r="ACB96" s="546"/>
      <c r="ACC96" s="546"/>
      <c r="ACD96" s="546"/>
      <c r="ACE96" s="546"/>
      <c r="ACF96" s="546"/>
      <c r="ACG96" s="546"/>
      <c r="ACH96" s="546"/>
      <c r="ACI96" s="546"/>
      <c r="ACJ96" s="546"/>
      <c r="ACK96" s="546"/>
      <c r="ACL96" s="546"/>
      <c r="ACM96" s="546"/>
      <c r="ACN96" s="546"/>
      <c r="ACO96" s="546"/>
      <c r="ACP96" s="546"/>
      <c r="ACQ96" s="546"/>
      <c r="ACR96" s="546"/>
      <c r="ACS96" s="546"/>
      <c r="ACT96" s="546"/>
      <c r="ACU96" s="546"/>
      <c r="ACV96" s="546"/>
      <c r="ACW96" s="546"/>
      <c r="ACX96" s="546"/>
      <c r="ACY96" s="546"/>
      <c r="ACZ96" s="546"/>
      <c r="ADA96" s="546"/>
      <c r="ADB96" s="546"/>
      <c r="ADC96" s="546"/>
      <c r="ADD96" s="546"/>
      <c r="ADE96" s="546"/>
      <c r="ADF96" s="546"/>
      <c r="ADG96" s="546"/>
      <c r="ADH96" s="546"/>
      <c r="ADI96" s="546"/>
      <c r="ADJ96" s="546"/>
      <c r="ADK96" s="546"/>
      <c r="ADL96" s="546"/>
      <c r="ADM96" s="546"/>
      <c r="ADN96" s="546"/>
      <c r="ADO96" s="546"/>
      <c r="ADP96" s="546"/>
      <c r="ADQ96" s="546"/>
      <c r="ADR96" s="546"/>
      <c r="ADS96" s="546"/>
      <c r="ADT96" s="546"/>
      <c r="ADU96" s="546"/>
      <c r="ADV96" s="546"/>
      <c r="ADW96" s="546"/>
      <c r="ADX96" s="546"/>
      <c r="ADY96" s="546"/>
      <c r="ADZ96" s="546"/>
      <c r="AEA96" s="546"/>
      <c r="AEB96" s="546"/>
      <c r="AEC96" s="546"/>
      <c r="AED96" s="546"/>
      <c r="AEE96" s="546"/>
      <c r="AEF96" s="546"/>
      <c r="AEG96" s="546"/>
      <c r="AEH96" s="546"/>
      <c r="AEI96" s="546"/>
      <c r="AEJ96" s="546"/>
      <c r="AEK96" s="546"/>
      <c r="AEL96" s="546"/>
      <c r="AEM96" s="546"/>
      <c r="AEN96" s="546"/>
      <c r="AEO96" s="546"/>
      <c r="AEP96" s="546"/>
      <c r="AEQ96" s="546"/>
      <c r="AER96" s="546"/>
      <c r="AES96" s="546"/>
      <c r="AET96" s="546"/>
      <c r="AEU96" s="546"/>
      <c r="AEV96" s="546"/>
      <c r="AEW96" s="546"/>
      <c r="AEX96" s="546"/>
      <c r="AEY96" s="546"/>
      <c r="AEZ96" s="546"/>
      <c r="AFA96" s="546"/>
      <c r="AFB96" s="546"/>
      <c r="AFC96" s="546"/>
      <c r="AFD96" s="546"/>
      <c r="AFE96" s="546"/>
      <c r="AFF96" s="546"/>
      <c r="AFG96" s="546"/>
      <c r="AFH96" s="546"/>
      <c r="AFI96" s="546"/>
      <c r="AFJ96" s="546"/>
      <c r="AFK96" s="546"/>
      <c r="AFL96" s="546"/>
      <c r="AFM96" s="546"/>
      <c r="AFN96" s="546"/>
      <c r="AFO96" s="546"/>
      <c r="AFP96" s="546"/>
      <c r="AFQ96" s="546"/>
      <c r="AFR96" s="546"/>
      <c r="AFS96" s="546"/>
      <c r="AFT96" s="546"/>
      <c r="AFU96" s="546"/>
      <c r="AFV96" s="546"/>
      <c r="AFW96" s="546"/>
      <c r="AFX96" s="546"/>
      <c r="AFY96" s="546"/>
      <c r="AFZ96" s="546"/>
      <c r="AGA96" s="546"/>
      <c r="AGB96" s="546"/>
      <c r="AGC96" s="546"/>
      <c r="AGD96" s="546"/>
      <c r="AGE96" s="546"/>
      <c r="AGF96" s="546"/>
      <c r="AGG96" s="546"/>
      <c r="AGH96" s="546"/>
      <c r="AGI96" s="546"/>
      <c r="AGJ96" s="546"/>
      <c r="AGK96" s="546"/>
      <c r="AGL96" s="546"/>
      <c r="AGM96" s="546"/>
      <c r="AGN96" s="546"/>
      <c r="AGO96" s="546"/>
      <c r="AGP96" s="546"/>
      <c r="AGQ96" s="546"/>
      <c r="AGR96" s="546"/>
      <c r="AGS96" s="546"/>
      <c r="AGT96" s="546"/>
      <c r="AGU96" s="546"/>
      <c r="AGV96" s="546"/>
      <c r="AGW96" s="546"/>
      <c r="AGX96" s="546"/>
      <c r="AGY96" s="546"/>
      <c r="AGZ96" s="546"/>
      <c r="AHA96" s="546"/>
      <c r="AHB96" s="546"/>
      <c r="AHC96" s="546"/>
      <c r="AHD96" s="546"/>
      <c r="AHE96" s="546"/>
      <c r="AHF96" s="546"/>
      <c r="AHG96" s="546"/>
      <c r="AHH96" s="546"/>
      <c r="AHI96" s="546"/>
      <c r="AHJ96" s="546"/>
      <c r="AHK96" s="546"/>
      <c r="AHL96" s="546"/>
      <c r="AHM96" s="546"/>
      <c r="AHN96" s="546"/>
      <c r="AHO96" s="546"/>
      <c r="AHP96" s="546"/>
      <c r="AHQ96" s="546"/>
      <c r="AHR96" s="546"/>
      <c r="AHS96" s="546"/>
      <c r="AHT96" s="546"/>
      <c r="AHU96" s="546"/>
      <c r="AHV96" s="546"/>
      <c r="AHW96" s="546"/>
      <c r="AHX96" s="546"/>
      <c r="AHY96" s="546"/>
      <c r="AHZ96" s="546"/>
      <c r="AIA96" s="546"/>
      <c r="AIB96" s="546"/>
      <c r="AIC96" s="546"/>
      <c r="AID96" s="546"/>
      <c r="AIE96" s="546"/>
      <c r="AIF96" s="546"/>
      <c r="AIG96" s="546"/>
      <c r="AIH96" s="546"/>
      <c r="AII96" s="546"/>
      <c r="AIJ96" s="546"/>
      <c r="AIK96" s="546"/>
      <c r="AIL96" s="546"/>
      <c r="AIM96" s="546"/>
      <c r="AIN96" s="546"/>
      <c r="AIO96" s="546"/>
      <c r="AIP96" s="546"/>
      <c r="AIQ96" s="546"/>
      <c r="AIR96" s="546"/>
      <c r="AIS96" s="546"/>
      <c r="AIT96" s="546"/>
      <c r="AIU96" s="546"/>
      <c r="AIV96" s="546"/>
      <c r="AIW96" s="546"/>
      <c r="AIX96" s="546"/>
      <c r="AIY96" s="546"/>
      <c r="AIZ96" s="546"/>
      <c r="AJA96" s="546"/>
      <c r="AJB96" s="546"/>
      <c r="AJC96" s="546"/>
      <c r="AJD96" s="546"/>
      <c r="AJE96" s="546"/>
      <c r="AJF96" s="546"/>
      <c r="AJG96" s="546"/>
      <c r="AJH96" s="546"/>
      <c r="AJI96" s="546"/>
      <c r="AJJ96" s="546"/>
      <c r="AJK96" s="546"/>
      <c r="AJL96" s="546"/>
      <c r="AJM96" s="546"/>
      <c r="AJN96" s="546"/>
      <c r="AJO96" s="546"/>
      <c r="AJP96" s="546"/>
      <c r="AJQ96" s="546"/>
      <c r="AJR96" s="546"/>
      <c r="AJS96" s="546"/>
      <c r="AJT96" s="546"/>
      <c r="AJU96" s="546"/>
      <c r="AJV96" s="546"/>
      <c r="AJW96" s="546"/>
      <c r="AJX96" s="546"/>
      <c r="AJY96" s="546"/>
      <c r="AJZ96" s="546"/>
      <c r="AKA96" s="546"/>
      <c r="AKB96" s="546"/>
      <c r="AKC96" s="546"/>
      <c r="AKD96" s="546"/>
      <c r="AKE96" s="546"/>
      <c r="AKF96" s="546"/>
      <c r="AKG96" s="546"/>
      <c r="AKH96" s="546"/>
      <c r="AKI96" s="546"/>
      <c r="AKJ96" s="546"/>
      <c r="AKK96" s="546"/>
      <c r="AKL96" s="546"/>
      <c r="AKM96" s="546"/>
      <c r="AKN96" s="546"/>
      <c r="AKO96" s="546"/>
      <c r="AKP96" s="546"/>
      <c r="AKQ96" s="546"/>
      <c r="AKR96" s="546"/>
      <c r="AKS96" s="546"/>
      <c r="AKT96" s="546"/>
      <c r="AKU96" s="546"/>
      <c r="AKV96" s="546"/>
      <c r="AKW96" s="546"/>
      <c r="AKX96" s="546"/>
      <c r="AKY96" s="546"/>
      <c r="AKZ96" s="546"/>
      <c r="ALA96" s="546"/>
      <c r="ALB96" s="546"/>
      <c r="ALC96" s="546"/>
      <c r="ALD96" s="546"/>
      <c r="ALE96" s="546"/>
      <c r="ALF96" s="546"/>
      <c r="ALG96" s="546"/>
      <c r="ALH96" s="546"/>
      <c r="ALI96" s="546"/>
      <c r="ALJ96" s="546"/>
      <c r="ALK96" s="546"/>
      <c r="ALL96" s="546"/>
      <c r="ALM96" s="546"/>
      <c r="ALN96" s="546"/>
      <c r="ALO96" s="546"/>
      <c r="ALP96" s="546"/>
      <c r="ALQ96" s="546"/>
      <c r="ALR96" s="546"/>
      <c r="ALS96" s="546"/>
      <c r="ALT96" s="546"/>
      <c r="ALU96" s="546"/>
      <c r="ALV96" s="546"/>
      <c r="ALW96" s="546"/>
      <c r="ALX96" s="546"/>
      <c r="ALY96" s="546"/>
      <c r="ALZ96" s="546"/>
      <c r="AMA96" s="546"/>
      <c r="AMB96" s="546"/>
    </row>
    <row r="97" spans="1:1016" ht="42" customHeight="1">
      <c r="A97" s="556" t="s">
        <v>217</v>
      </c>
      <c r="B97" s="370">
        <v>110201</v>
      </c>
      <c r="C97" s="493" t="s">
        <v>27</v>
      </c>
      <c r="D97" s="536" t="s">
        <v>218</v>
      </c>
      <c r="E97" s="493" t="s">
        <v>86</v>
      </c>
      <c r="F97" s="523">
        <v>1505.53</v>
      </c>
      <c r="G97" s="497">
        <f t="shared" si="10"/>
        <v>43.05</v>
      </c>
      <c r="H97" s="498">
        <f t="shared" si="11"/>
        <v>64813.066499999994</v>
      </c>
      <c r="J97" s="547">
        <v>34</v>
      </c>
      <c r="L97" s="466">
        <f t="shared" si="9"/>
        <v>43.05</v>
      </c>
    </row>
    <row r="98" spans="1:1016" ht="42" customHeight="1">
      <c r="A98" s="556" t="s">
        <v>219</v>
      </c>
      <c r="B98" s="370">
        <v>1951</v>
      </c>
      <c r="C98" s="493" t="s">
        <v>127</v>
      </c>
      <c r="D98" s="536" t="s">
        <v>220</v>
      </c>
      <c r="E98" s="493" t="s">
        <v>40</v>
      </c>
      <c r="F98" s="523">
        <v>925.73</v>
      </c>
      <c r="G98" s="497">
        <f t="shared" si="10"/>
        <v>8.86</v>
      </c>
      <c r="H98" s="498">
        <f t="shared" si="11"/>
        <v>8201.9678000000004</v>
      </c>
      <c r="J98" s="547">
        <v>7</v>
      </c>
      <c r="L98" s="466">
        <f t="shared" si="9"/>
        <v>8.86</v>
      </c>
    </row>
    <row r="99" spans="1:1016" s="458" customFormat="1" ht="38.1" customHeight="1">
      <c r="A99" s="509" t="s">
        <v>221</v>
      </c>
      <c r="B99" s="516"/>
      <c r="C99" s="518"/>
      <c r="D99" s="512" t="s">
        <v>222</v>
      </c>
      <c r="E99" s="519"/>
      <c r="F99" s="520"/>
      <c r="G99" s="499"/>
      <c r="H99" s="521" t="str">
        <f t="shared" si="11"/>
        <v/>
      </c>
      <c r="I99" s="546"/>
      <c r="J99" s="549"/>
      <c r="K99" s="546"/>
      <c r="L99" s="546">
        <f t="shared" si="9"/>
        <v>0</v>
      </c>
      <c r="M99" s="546"/>
      <c r="N99" s="546"/>
      <c r="O99" s="546"/>
      <c r="P99" s="546"/>
      <c r="Q99" s="546"/>
      <c r="R99" s="546"/>
      <c r="S99" s="546"/>
      <c r="T99" s="546"/>
      <c r="U99" s="546"/>
      <c r="V99" s="546"/>
      <c r="W99" s="546"/>
      <c r="X99" s="546"/>
      <c r="Y99" s="546"/>
      <c r="Z99" s="546"/>
      <c r="AA99" s="546"/>
      <c r="AB99" s="546"/>
      <c r="AC99" s="546"/>
      <c r="AD99" s="546"/>
      <c r="AE99" s="546"/>
      <c r="AF99" s="546"/>
      <c r="AG99" s="546"/>
      <c r="AH99" s="546"/>
      <c r="AI99" s="546"/>
      <c r="AJ99" s="546"/>
      <c r="AK99" s="546"/>
      <c r="AL99" s="546"/>
      <c r="AM99" s="546"/>
      <c r="AN99" s="546"/>
      <c r="AO99" s="546"/>
      <c r="AP99" s="546"/>
      <c r="AQ99" s="546"/>
      <c r="AR99" s="546"/>
      <c r="AS99" s="546"/>
      <c r="AT99" s="546"/>
      <c r="AU99" s="546"/>
      <c r="AV99" s="546"/>
      <c r="AW99" s="546"/>
      <c r="AX99" s="546"/>
      <c r="AY99" s="546"/>
      <c r="AZ99" s="546"/>
      <c r="BA99" s="546"/>
      <c r="BB99" s="546"/>
      <c r="BC99" s="546"/>
      <c r="BD99" s="546"/>
      <c r="BE99" s="546"/>
      <c r="BF99" s="546"/>
      <c r="BG99" s="546"/>
      <c r="BH99" s="546"/>
      <c r="BI99" s="546"/>
      <c r="BJ99" s="546"/>
      <c r="BK99" s="546"/>
      <c r="BL99" s="546"/>
      <c r="BM99" s="546"/>
      <c r="BN99" s="546"/>
      <c r="BO99" s="546"/>
      <c r="BP99" s="546"/>
      <c r="BQ99" s="546"/>
      <c r="BR99" s="546"/>
      <c r="BS99" s="546"/>
      <c r="BT99" s="546"/>
      <c r="BU99" s="546"/>
      <c r="BV99" s="546"/>
      <c r="BW99" s="546"/>
      <c r="BX99" s="546"/>
      <c r="BY99" s="546"/>
      <c r="BZ99" s="546"/>
      <c r="CA99" s="546"/>
      <c r="CB99" s="546"/>
      <c r="CC99" s="546"/>
      <c r="CD99" s="546"/>
      <c r="CE99" s="546"/>
      <c r="CF99" s="546"/>
      <c r="CG99" s="546"/>
      <c r="CH99" s="546"/>
      <c r="CI99" s="546"/>
      <c r="CJ99" s="546"/>
      <c r="CK99" s="546"/>
      <c r="CL99" s="546"/>
      <c r="CM99" s="546"/>
      <c r="CN99" s="546"/>
      <c r="CO99" s="546"/>
      <c r="CP99" s="546"/>
      <c r="CQ99" s="546"/>
      <c r="CR99" s="546"/>
      <c r="CS99" s="546"/>
      <c r="CT99" s="546"/>
      <c r="CU99" s="546"/>
      <c r="CV99" s="546"/>
      <c r="CW99" s="546"/>
      <c r="CX99" s="546"/>
      <c r="CY99" s="546"/>
      <c r="CZ99" s="546"/>
      <c r="DA99" s="546"/>
      <c r="DB99" s="546"/>
      <c r="DC99" s="546"/>
      <c r="DD99" s="546"/>
      <c r="DE99" s="546"/>
      <c r="DF99" s="546"/>
      <c r="DG99" s="546"/>
      <c r="DH99" s="546"/>
      <c r="DI99" s="546"/>
      <c r="DJ99" s="546"/>
      <c r="DK99" s="546"/>
      <c r="DL99" s="546"/>
      <c r="DM99" s="546"/>
      <c r="DN99" s="546"/>
      <c r="DO99" s="546"/>
      <c r="DP99" s="546"/>
      <c r="DQ99" s="546"/>
      <c r="DR99" s="546"/>
      <c r="DS99" s="546"/>
      <c r="DT99" s="546"/>
      <c r="DU99" s="546"/>
      <c r="DV99" s="546"/>
      <c r="DW99" s="546"/>
      <c r="DX99" s="546"/>
      <c r="DY99" s="546"/>
      <c r="DZ99" s="546"/>
      <c r="EA99" s="546"/>
      <c r="EB99" s="546"/>
      <c r="EC99" s="546"/>
      <c r="ED99" s="546"/>
      <c r="EE99" s="546"/>
      <c r="EF99" s="546"/>
      <c r="EG99" s="546"/>
      <c r="EH99" s="546"/>
      <c r="EI99" s="546"/>
      <c r="EJ99" s="546"/>
      <c r="EK99" s="546"/>
      <c r="EL99" s="546"/>
      <c r="EM99" s="546"/>
      <c r="EN99" s="546"/>
      <c r="EO99" s="546"/>
      <c r="EP99" s="546"/>
      <c r="EQ99" s="546"/>
      <c r="ER99" s="546"/>
      <c r="ES99" s="546"/>
      <c r="ET99" s="546"/>
      <c r="EU99" s="546"/>
      <c r="EV99" s="546"/>
      <c r="EW99" s="546"/>
      <c r="EX99" s="546"/>
      <c r="EY99" s="546"/>
      <c r="EZ99" s="546"/>
      <c r="FA99" s="546"/>
      <c r="FB99" s="546"/>
      <c r="FC99" s="546"/>
      <c r="FD99" s="546"/>
      <c r="FE99" s="546"/>
      <c r="FF99" s="546"/>
      <c r="FG99" s="546"/>
      <c r="FH99" s="546"/>
      <c r="FI99" s="546"/>
      <c r="FJ99" s="546"/>
      <c r="FK99" s="546"/>
      <c r="FL99" s="546"/>
      <c r="FM99" s="546"/>
      <c r="FN99" s="546"/>
      <c r="FO99" s="546"/>
      <c r="FP99" s="546"/>
      <c r="FQ99" s="546"/>
      <c r="FR99" s="546"/>
      <c r="FS99" s="546"/>
      <c r="FT99" s="546"/>
      <c r="FU99" s="546"/>
      <c r="FV99" s="546"/>
      <c r="FW99" s="546"/>
      <c r="FX99" s="546"/>
      <c r="FY99" s="546"/>
      <c r="FZ99" s="546"/>
      <c r="GA99" s="546"/>
      <c r="GB99" s="546"/>
      <c r="GC99" s="546"/>
      <c r="GD99" s="546"/>
      <c r="GE99" s="546"/>
      <c r="GF99" s="546"/>
      <c r="GG99" s="546"/>
      <c r="GH99" s="546"/>
      <c r="GI99" s="546"/>
      <c r="GJ99" s="546"/>
      <c r="GK99" s="546"/>
      <c r="GL99" s="546"/>
      <c r="GM99" s="546"/>
      <c r="GN99" s="546"/>
      <c r="GO99" s="546"/>
      <c r="GP99" s="546"/>
      <c r="GQ99" s="546"/>
      <c r="GR99" s="546"/>
      <c r="GS99" s="546"/>
      <c r="GT99" s="546"/>
      <c r="GU99" s="546"/>
      <c r="GV99" s="546"/>
      <c r="GW99" s="546"/>
      <c r="GX99" s="546"/>
      <c r="GY99" s="546"/>
      <c r="GZ99" s="546"/>
      <c r="HA99" s="546"/>
      <c r="HB99" s="546"/>
      <c r="HC99" s="546"/>
      <c r="HD99" s="546"/>
      <c r="HE99" s="546"/>
      <c r="HF99" s="546"/>
      <c r="HG99" s="546"/>
      <c r="HH99" s="546"/>
      <c r="HI99" s="546"/>
      <c r="HJ99" s="546"/>
      <c r="HK99" s="546"/>
      <c r="HL99" s="546"/>
      <c r="HM99" s="546"/>
      <c r="HN99" s="546"/>
      <c r="HO99" s="546"/>
      <c r="HP99" s="546"/>
      <c r="HQ99" s="546"/>
      <c r="HR99" s="546"/>
      <c r="HS99" s="546"/>
      <c r="HT99" s="546"/>
      <c r="HU99" s="546"/>
      <c r="HV99" s="546"/>
      <c r="HW99" s="546"/>
      <c r="HX99" s="546"/>
      <c r="HY99" s="546"/>
      <c r="HZ99" s="546"/>
      <c r="IA99" s="546"/>
      <c r="IB99" s="546"/>
      <c r="IC99" s="546"/>
      <c r="ID99" s="546"/>
      <c r="IE99" s="546"/>
      <c r="IF99" s="546"/>
      <c r="IG99" s="546"/>
      <c r="IH99" s="546"/>
      <c r="II99" s="546"/>
      <c r="IJ99" s="546"/>
      <c r="IK99" s="546"/>
      <c r="IL99" s="546"/>
      <c r="IM99" s="546"/>
      <c r="IN99" s="546"/>
      <c r="IO99" s="546"/>
      <c r="IP99" s="546"/>
      <c r="IQ99" s="546"/>
      <c r="IR99" s="546"/>
      <c r="IS99" s="546"/>
      <c r="IT99" s="546"/>
      <c r="IU99" s="546"/>
      <c r="IV99" s="546"/>
      <c r="IW99" s="546"/>
      <c r="IX99" s="546"/>
      <c r="IY99" s="546"/>
      <c r="IZ99" s="546"/>
      <c r="JA99" s="546"/>
      <c r="JB99" s="546"/>
      <c r="JC99" s="546"/>
      <c r="JD99" s="546"/>
      <c r="JE99" s="546"/>
      <c r="JF99" s="546"/>
      <c r="JG99" s="546"/>
      <c r="JH99" s="546"/>
      <c r="JI99" s="546"/>
      <c r="JJ99" s="546"/>
      <c r="JK99" s="546"/>
      <c r="JL99" s="546"/>
      <c r="JM99" s="546"/>
      <c r="JN99" s="546"/>
      <c r="JO99" s="546"/>
      <c r="JP99" s="546"/>
      <c r="JQ99" s="546"/>
      <c r="JR99" s="546"/>
      <c r="JS99" s="546"/>
      <c r="JT99" s="546"/>
      <c r="JU99" s="546"/>
      <c r="JV99" s="546"/>
      <c r="JW99" s="546"/>
      <c r="JX99" s="546"/>
      <c r="JY99" s="546"/>
      <c r="JZ99" s="546"/>
      <c r="KA99" s="546"/>
      <c r="KB99" s="546"/>
      <c r="KC99" s="546"/>
      <c r="KD99" s="546"/>
      <c r="KE99" s="546"/>
      <c r="KF99" s="546"/>
      <c r="KG99" s="546"/>
      <c r="KH99" s="546"/>
      <c r="KI99" s="546"/>
      <c r="KJ99" s="546"/>
      <c r="KK99" s="546"/>
      <c r="KL99" s="546"/>
      <c r="KM99" s="546"/>
      <c r="KN99" s="546"/>
      <c r="KO99" s="546"/>
      <c r="KP99" s="546"/>
      <c r="KQ99" s="546"/>
      <c r="KR99" s="546"/>
      <c r="KS99" s="546"/>
      <c r="KT99" s="546"/>
      <c r="KU99" s="546"/>
      <c r="KV99" s="546"/>
      <c r="KW99" s="546"/>
      <c r="KX99" s="546"/>
      <c r="KY99" s="546"/>
      <c r="KZ99" s="546"/>
      <c r="LA99" s="546"/>
      <c r="LB99" s="546"/>
      <c r="LC99" s="546"/>
      <c r="LD99" s="546"/>
      <c r="LE99" s="546"/>
      <c r="LF99" s="546"/>
      <c r="LG99" s="546"/>
      <c r="LH99" s="546"/>
      <c r="LI99" s="546"/>
      <c r="LJ99" s="546"/>
      <c r="LK99" s="546"/>
      <c r="LL99" s="546"/>
      <c r="LM99" s="546"/>
      <c r="LN99" s="546"/>
      <c r="LO99" s="546"/>
      <c r="LP99" s="546"/>
      <c r="LQ99" s="546"/>
      <c r="LR99" s="546"/>
      <c r="LS99" s="546"/>
      <c r="LT99" s="546"/>
      <c r="LU99" s="546"/>
      <c r="LV99" s="546"/>
      <c r="LW99" s="546"/>
      <c r="LX99" s="546"/>
      <c r="LY99" s="546"/>
      <c r="LZ99" s="546"/>
      <c r="MA99" s="546"/>
      <c r="MB99" s="546"/>
      <c r="MC99" s="546"/>
      <c r="MD99" s="546"/>
      <c r="ME99" s="546"/>
      <c r="MF99" s="546"/>
      <c r="MG99" s="546"/>
      <c r="MH99" s="546"/>
      <c r="MI99" s="546"/>
      <c r="MJ99" s="546"/>
      <c r="MK99" s="546"/>
      <c r="ML99" s="546"/>
      <c r="MM99" s="546"/>
      <c r="MN99" s="546"/>
      <c r="MO99" s="546"/>
      <c r="MP99" s="546"/>
      <c r="MQ99" s="546"/>
      <c r="MR99" s="546"/>
      <c r="MS99" s="546"/>
      <c r="MT99" s="546"/>
      <c r="MU99" s="546"/>
      <c r="MV99" s="546"/>
      <c r="MW99" s="546"/>
      <c r="MX99" s="546"/>
      <c r="MY99" s="546"/>
      <c r="MZ99" s="546"/>
      <c r="NA99" s="546"/>
      <c r="NB99" s="546"/>
      <c r="NC99" s="546"/>
      <c r="ND99" s="546"/>
      <c r="NE99" s="546"/>
      <c r="NF99" s="546"/>
      <c r="NG99" s="546"/>
      <c r="NH99" s="546"/>
      <c r="NI99" s="546"/>
      <c r="NJ99" s="546"/>
      <c r="NK99" s="546"/>
      <c r="NL99" s="546"/>
      <c r="NM99" s="546"/>
      <c r="NN99" s="546"/>
      <c r="NO99" s="546"/>
      <c r="NP99" s="546"/>
      <c r="NQ99" s="546"/>
      <c r="NR99" s="546"/>
      <c r="NS99" s="546"/>
      <c r="NT99" s="546"/>
      <c r="NU99" s="546"/>
      <c r="NV99" s="546"/>
      <c r="NW99" s="546"/>
      <c r="NX99" s="546"/>
      <c r="NY99" s="546"/>
      <c r="NZ99" s="546"/>
      <c r="OA99" s="546"/>
      <c r="OB99" s="546"/>
      <c r="OC99" s="546"/>
      <c r="OD99" s="546"/>
      <c r="OE99" s="546"/>
      <c r="OF99" s="546"/>
      <c r="OG99" s="546"/>
      <c r="OH99" s="546"/>
      <c r="OI99" s="546"/>
      <c r="OJ99" s="546"/>
      <c r="OK99" s="546"/>
      <c r="OL99" s="546"/>
      <c r="OM99" s="546"/>
      <c r="ON99" s="546"/>
      <c r="OO99" s="546"/>
      <c r="OP99" s="546"/>
      <c r="OQ99" s="546"/>
      <c r="OR99" s="546"/>
      <c r="OS99" s="546"/>
      <c r="OT99" s="546"/>
      <c r="OU99" s="546"/>
      <c r="OV99" s="546"/>
      <c r="OW99" s="546"/>
      <c r="OX99" s="546"/>
      <c r="OY99" s="546"/>
      <c r="OZ99" s="546"/>
      <c r="PA99" s="546"/>
      <c r="PB99" s="546"/>
      <c r="PC99" s="546"/>
      <c r="PD99" s="546"/>
      <c r="PE99" s="546"/>
      <c r="PF99" s="546"/>
      <c r="PG99" s="546"/>
      <c r="PH99" s="546"/>
      <c r="PI99" s="546"/>
      <c r="PJ99" s="546"/>
      <c r="PK99" s="546"/>
      <c r="PL99" s="546"/>
      <c r="PM99" s="546"/>
      <c r="PN99" s="546"/>
      <c r="PO99" s="546"/>
      <c r="PP99" s="546"/>
      <c r="PQ99" s="546"/>
      <c r="PR99" s="546"/>
      <c r="PS99" s="546"/>
      <c r="PT99" s="546"/>
      <c r="PU99" s="546"/>
      <c r="PV99" s="546"/>
      <c r="PW99" s="546"/>
      <c r="PX99" s="546"/>
      <c r="PY99" s="546"/>
      <c r="PZ99" s="546"/>
      <c r="QA99" s="546"/>
      <c r="QB99" s="546"/>
      <c r="QC99" s="546"/>
      <c r="QD99" s="546"/>
      <c r="QE99" s="546"/>
      <c r="QF99" s="546"/>
      <c r="QG99" s="546"/>
      <c r="QH99" s="546"/>
      <c r="QI99" s="546"/>
      <c r="QJ99" s="546"/>
      <c r="QK99" s="546"/>
      <c r="QL99" s="546"/>
      <c r="QM99" s="546"/>
      <c r="QN99" s="546"/>
      <c r="QO99" s="546"/>
      <c r="QP99" s="546"/>
      <c r="QQ99" s="546"/>
      <c r="QR99" s="546"/>
      <c r="QS99" s="546"/>
      <c r="QT99" s="546"/>
      <c r="QU99" s="546"/>
      <c r="QV99" s="546"/>
      <c r="QW99" s="546"/>
      <c r="QX99" s="546"/>
      <c r="QY99" s="546"/>
      <c r="QZ99" s="546"/>
      <c r="RA99" s="546"/>
      <c r="RB99" s="546"/>
      <c r="RC99" s="546"/>
      <c r="RD99" s="546"/>
      <c r="RE99" s="546"/>
      <c r="RF99" s="546"/>
      <c r="RG99" s="546"/>
      <c r="RH99" s="546"/>
      <c r="RI99" s="546"/>
      <c r="RJ99" s="546"/>
      <c r="RK99" s="546"/>
      <c r="RL99" s="546"/>
      <c r="RM99" s="546"/>
      <c r="RN99" s="546"/>
      <c r="RO99" s="546"/>
      <c r="RP99" s="546"/>
      <c r="RQ99" s="546"/>
      <c r="RR99" s="546"/>
      <c r="RS99" s="546"/>
      <c r="RT99" s="546"/>
      <c r="RU99" s="546"/>
      <c r="RV99" s="546"/>
      <c r="RW99" s="546"/>
      <c r="RX99" s="546"/>
      <c r="RY99" s="546"/>
      <c r="RZ99" s="546"/>
      <c r="SA99" s="546"/>
      <c r="SB99" s="546"/>
      <c r="SC99" s="546"/>
      <c r="SD99" s="546"/>
      <c r="SE99" s="546"/>
      <c r="SF99" s="546"/>
      <c r="SG99" s="546"/>
      <c r="SH99" s="546"/>
      <c r="SI99" s="546"/>
      <c r="SJ99" s="546"/>
      <c r="SK99" s="546"/>
      <c r="SL99" s="546"/>
      <c r="SM99" s="546"/>
      <c r="SN99" s="546"/>
      <c r="SO99" s="546"/>
      <c r="SP99" s="546"/>
      <c r="SQ99" s="546"/>
      <c r="SR99" s="546"/>
      <c r="SS99" s="546"/>
      <c r="ST99" s="546"/>
      <c r="SU99" s="546"/>
      <c r="SV99" s="546"/>
      <c r="SW99" s="546"/>
      <c r="SX99" s="546"/>
      <c r="SY99" s="546"/>
      <c r="SZ99" s="546"/>
      <c r="TA99" s="546"/>
      <c r="TB99" s="546"/>
      <c r="TC99" s="546"/>
      <c r="TD99" s="546"/>
      <c r="TE99" s="546"/>
      <c r="TF99" s="546"/>
      <c r="TG99" s="546"/>
      <c r="TH99" s="546"/>
      <c r="TI99" s="546"/>
      <c r="TJ99" s="546"/>
      <c r="TK99" s="546"/>
      <c r="TL99" s="546"/>
      <c r="TM99" s="546"/>
      <c r="TN99" s="546"/>
      <c r="TO99" s="546"/>
      <c r="TP99" s="546"/>
      <c r="TQ99" s="546"/>
      <c r="TR99" s="546"/>
      <c r="TS99" s="546"/>
      <c r="TT99" s="546"/>
      <c r="TU99" s="546"/>
      <c r="TV99" s="546"/>
      <c r="TW99" s="546"/>
      <c r="TX99" s="546"/>
      <c r="TY99" s="546"/>
      <c r="TZ99" s="546"/>
      <c r="UA99" s="546"/>
      <c r="UB99" s="546"/>
      <c r="UC99" s="546"/>
      <c r="UD99" s="546"/>
      <c r="UE99" s="546"/>
      <c r="UF99" s="546"/>
      <c r="UG99" s="546"/>
      <c r="UH99" s="546"/>
      <c r="UI99" s="546"/>
      <c r="UJ99" s="546"/>
      <c r="UK99" s="546"/>
      <c r="UL99" s="546"/>
      <c r="UM99" s="546"/>
      <c r="UN99" s="546"/>
      <c r="UO99" s="546"/>
      <c r="UP99" s="546"/>
      <c r="UQ99" s="546"/>
      <c r="UR99" s="546"/>
      <c r="US99" s="546"/>
      <c r="UT99" s="546"/>
      <c r="UU99" s="546"/>
      <c r="UV99" s="546"/>
      <c r="UW99" s="546"/>
      <c r="UX99" s="546"/>
      <c r="UY99" s="546"/>
      <c r="UZ99" s="546"/>
      <c r="VA99" s="546"/>
      <c r="VB99" s="546"/>
      <c r="VC99" s="546"/>
      <c r="VD99" s="546"/>
      <c r="VE99" s="546"/>
      <c r="VF99" s="546"/>
      <c r="VG99" s="546"/>
      <c r="VH99" s="546"/>
      <c r="VI99" s="546"/>
      <c r="VJ99" s="546"/>
      <c r="VK99" s="546"/>
      <c r="VL99" s="546"/>
      <c r="VM99" s="546"/>
      <c r="VN99" s="546"/>
      <c r="VO99" s="546"/>
      <c r="VP99" s="546"/>
      <c r="VQ99" s="546"/>
      <c r="VR99" s="546"/>
      <c r="VS99" s="546"/>
      <c r="VT99" s="546"/>
      <c r="VU99" s="546"/>
      <c r="VV99" s="546"/>
      <c r="VW99" s="546"/>
      <c r="VX99" s="546"/>
      <c r="VY99" s="546"/>
      <c r="VZ99" s="546"/>
      <c r="WA99" s="546"/>
      <c r="WB99" s="546"/>
      <c r="WC99" s="546"/>
      <c r="WD99" s="546"/>
      <c r="WE99" s="546"/>
      <c r="WF99" s="546"/>
      <c r="WG99" s="546"/>
      <c r="WH99" s="546"/>
      <c r="WI99" s="546"/>
      <c r="WJ99" s="546"/>
      <c r="WK99" s="546"/>
      <c r="WL99" s="546"/>
      <c r="WM99" s="546"/>
      <c r="WN99" s="546"/>
      <c r="WO99" s="546"/>
      <c r="WP99" s="546"/>
      <c r="WQ99" s="546"/>
      <c r="WR99" s="546"/>
      <c r="WS99" s="546"/>
      <c r="WT99" s="546"/>
      <c r="WU99" s="546"/>
      <c r="WV99" s="546"/>
      <c r="WW99" s="546"/>
      <c r="WX99" s="546"/>
      <c r="WY99" s="546"/>
      <c r="WZ99" s="546"/>
      <c r="XA99" s="546"/>
      <c r="XB99" s="546"/>
      <c r="XC99" s="546"/>
      <c r="XD99" s="546"/>
      <c r="XE99" s="546"/>
      <c r="XF99" s="546"/>
      <c r="XG99" s="546"/>
      <c r="XH99" s="546"/>
      <c r="XI99" s="546"/>
      <c r="XJ99" s="546"/>
      <c r="XK99" s="546"/>
      <c r="XL99" s="546"/>
      <c r="XM99" s="546"/>
      <c r="XN99" s="546"/>
      <c r="XO99" s="546"/>
      <c r="XP99" s="546"/>
      <c r="XQ99" s="546"/>
      <c r="XR99" s="546"/>
      <c r="XS99" s="546"/>
      <c r="XT99" s="546"/>
      <c r="XU99" s="546"/>
      <c r="XV99" s="546"/>
      <c r="XW99" s="546"/>
      <c r="XX99" s="546"/>
      <c r="XY99" s="546"/>
      <c r="XZ99" s="546"/>
      <c r="YA99" s="546"/>
      <c r="YB99" s="546"/>
      <c r="YC99" s="546"/>
      <c r="YD99" s="546"/>
      <c r="YE99" s="546"/>
      <c r="YF99" s="546"/>
      <c r="YG99" s="546"/>
      <c r="YH99" s="546"/>
      <c r="YI99" s="546"/>
      <c r="YJ99" s="546"/>
      <c r="YK99" s="546"/>
      <c r="YL99" s="546"/>
      <c r="YM99" s="546"/>
      <c r="YN99" s="546"/>
      <c r="YO99" s="546"/>
      <c r="YP99" s="546"/>
      <c r="YQ99" s="546"/>
      <c r="YR99" s="546"/>
      <c r="YS99" s="546"/>
      <c r="YT99" s="546"/>
      <c r="YU99" s="546"/>
      <c r="YV99" s="546"/>
      <c r="YW99" s="546"/>
      <c r="YX99" s="546"/>
      <c r="YY99" s="546"/>
      <c r="YZ99" s="546"/>
      <c r="ZA99" s="546"/>
      <c r="ZB99" s="546"/>
      <c r="ZC99" s="546"/>
      <c r="ZD99" s="546"/>
      <c r="ZE99" s="546"/>
      <c r="ZF99" s="546"/>
      <c r="ZG99" s="546"/>
      <c r="ZH99" s="546"/>
      <c r="ZI99" s="546"/>
      <c r="ZJ99" s="546"/>
      <c r="ZK99" s="546"/>
      <c r="ZL99" s="546"/>
      <c r="ZM99" s="546"/>
      <c r="ZN99" s="546"/>
      <c r="ZO99" s="546"/>
      <c r="ZP99" s="546"/>
      <c r="ZQ99" s="546"/>
      <c r="ZR99" s="546"/>
      <c r="ZS99" s="546"/>
      <c r="ZT99" s="546"/>
      <c r="ZU99" s="546"/>
      <c r="ZV99" s="546"/>
      <c r="ZW99" s="546"/>
      <c r="ZX99" s="546"/>
      <c r="ZY99" s="546"/>
      <c r="ZZ99" s="546"/>
      <c r="AAA99" s="546"/>
      <c r="AAB99" s="546"/>
      <c r="AAC99" s="546"/>
      <c r="AAD99" s="546"/>
      <c r="AAE99" s="546"/>
      <c r="AAF99" s="546"/>
      <c r="AAG99" s="546"/>
      <c r="AAH99" s="546"/>
      <c r="AAI99" s="546"/>
      <c r="AAJ99" s="546"/>
      <c r="AAK99" s="546"/>
      <c r="AAL99" s="546"/>
      <c r="AAM99" s="546"/>
      <c r="AAN99" s="546"/>
      <c r="AAO99" s="546"/>
      <c r="AAP99" s="546"/>
      <c r="AAQ99" s="546"/>
      <c r="AAR99" s="546"/>
      <c r="AAS99" s="546"/>
      <c r="AAT99" s="546"/>
      <c r="AAU99" s="546"/>
      <c r="AAV99" s="546"/>
      <c r="AAW99" s="546"/>
      <c r="AAX99" s="546"/>
      <c r="AAY99" s="546"/>
      <c r="AAZ99" s="546"/>
      <c r="ABA99" s="546"/>
      <c r="ABB99" s="546"/>
      <c r="ABC99" s="546"/>
      <c r="ABD99" s="546"/>
      <c r="ABE99" s="546"/>
      <c r="ABF99" s="546"/>
      <c r="ABG99" s="546"/>
      <c r="ABH99" s="546"/>
      <c r="ABI99" s="546"/>
      <c r="ABJ99" s="546"/>
      <c r="ABK99" s="546"/>
      <c r="ABL99" s="546"/>
      <c r="ABM99" s="546"/>
      <c r="ABN99" s="546"/>
      <c r="ABO99" s="546"/>
      <c r="ABP99" s="546"/>
      <c r="ABQ99" s="546"/>
      <c r="ABR99" s="546"/>
      <c r="ABS99" s="546"/>
      <c r="ABT99" s="546"/>
      <c r="ABU99" s="546"/>
      <c r="ABV99" s="546"/>
      <c r="ABW99" s="546"/>
      <c r="ABX99" s="546"/>
      <c r="ABY99" s="546"/>
      <c r="ABZ99" s="546"/>
      <c r="ACA99" s="546"/>
      <c r="ACB99" s="546"/>
      <c r="ACC99" s="546"/>
      <c r="ACD99" s="546"/>
      <c r="ACE99" s="546"/>
      <c r="ACF99" s="546"/>
      <c r="ACG99" s="546"/>
      <c r="ACH99" s="546"/>
      <c r="ACI99" s="546"/>
      <c r="ACJ99" s="546"/>
      <c r="ACK99" s="546"/>
      <c r="ACL99" s="546"/>
      <c r="ACM99" s="546"/>
      <c r="ACN99" s="546"/>
      <c r="ACO99" s="546"/>
      <c r="ACP99" s="546"/>
      <c r="ACQ99" s="546"/>
      <c r="ACR99" s="546"/>
      <c r="ACS99" s="546"/>
      <c r="ACT99" s="546"/>
      <c r="ACU99" s="546"/>
      <c r="ACV99" s="546"/>
      <c r="ACW99" s="546"/>
      <c r="ACX99" s="546"/>
      <c r="ACY99" s="546"/>
      <c r="ACZ99" s="546"/>
      <c r="ADA99" s="546"/>
      <c r="ADB99" s="546"/>
      <c r="ADC99" s="546"/>
      <c r="ADD99" s="546"/>
      <c r="ADE99" s="546"/>
      <c r="ADF99" s="546"/>
      <c r="ADG99" s="546"/>
      <c r="ADH99" s="546"/>
      <c r="ADI99" s="546"/>
      <c r="ADJ99" s="546"/>
      <c r="ADK99" s="546"/>
      <c r="ADL99" s="546"/>
      <c r="ADM99" s="546"/>
      <c r="ADN99" s="546"/>
      <c r="ADO99" s="546"/>
      <c r="ADP99" s="546"/>
      <c r="ADQ99" s="546"/>
      <c r="ADR99" s="546"/>
      <c r="ADS99" s="546"/>
      <c r="ADT99" s="546"/>
      <c r="ADU99" s="546"/>
      <c r="ADV99" s="546"/>
      <c r="ADW99" s="546"/>
      <c r="ADX99" s="546"/>
      <c r="ADY99" s="546"/>
      <c r="ADZ99" s="546"/>
      <c r="AEA99" s="546"/>
      <c r="AEB99" s="546"/>
      <c r="AEC99" s="546"/>
      <c r="AED99" s="546"/>
      <c r="AEE99" s="546"/>
      <c r="AEF99" s="546"/>
      <c r="AEG99" s="546"/>
      <c r="AEH99" s="546"/>
      <c r="AEI99" s="546"/>
      <c r="AEJ99" s="546"/>
      <c r="AEK99" s="546"/>
      <c r="AEL99" s="546"/>
      <c r="AEM99" s="546"/>
      <c r="AEN99" s="546"/>
      <c r="AEO99" s="546"/>
      <c r="AEP99" s="546"/>
      <c r="AEQ99" s="546"/>
      <c r="AER99" s="546"/>
      <c r="AES99" s="546"/>
      <c r="AET99" s="546"/>
      <c r="AEU99" s="546"/>
      <c r="AEV99" s="546"/>
      <c r="AEW99" s="546"/>
      <c r="AEX99" s="546"/>
      <c r="AEY99" s="546"/>
      <c r="AEZ99" s="546"/>
      <c r="AFA99" s="546"/>
      <c r="AFB99" s="546"/>
      <c r="AFC99" s="546"/>
      <c r="AFD99" s="546"/>
      <c r="AFE99" s="546"/>
      <c r="AFF99" s="546"/>
      <c r="AFG99" s="546"/>
      <c r="AFH99" s="546"/>
      <c r="AFI99" s="546"/>
      <c r="AFJ99" s="546"/>
      <c r="AFK99" s="546"/>
      <c r="AFL99" s="546"/>
      <c r="AFM99" s="546"/>
      <c r="AFN99" s="546"/>
      <c r="AFO99" s="546"/>
      <c r="AFP99" s="546"/>
      <c r="AFQ99" s="546"/>
      <c r="AFR99" s="546"/>
      <c r="AFS99" s="546"/>
      <c r="AFT99" s="546"/>
      <c r="AFU99" s="546"/>
      <c r="AFV99" s="546"/>
      <c r="AFW99" s="546"/>
      <c r="AFX99" s="546"/>
      <c r="AFY99" s="546"/>
      <c r="AFZ99" s="546"/>
      <c r="AGA99" s="546"/>
      <c r="AGB99" s="546"/>
      <c r="AGC99" s="546"/>
      <c r="AGD99" s="546"/>
      <c r="AGE99" s="546"/>
      <c r="AGF99" s="546"/>
      <c r="AGG99" s="546"/>
      <c r="AGH99" s="546"/>
      <c r="AGI99" s="546"/>
      <c r="AGJ99" s="546"/>
      <c r="AGK99" s="546"/>
      <c r="AGL99" s="546"/>
      <c r="AGM99" s="546"/>
      <c r="AGN99" s="546"/>
      <c r="AGO99" s="546"/>
      <c r="AGP99" s="546"/>
      <c r="AGQ99" s="546"/>
      <c r="AGR99" s="546"/>
      <c r="AGS99" s="546"/>
      <c r="AGT99" s="546"/>
      <c r="AGU99" s="546"/>
      <c r="AGV99" s="546"/>
      <c r="AGW99" s="546"/>
      <c r="AGX99" s="546"/>
      <c r="AGY99" s="546"/>
      <c r="AGZ99" s="546"/>
      <c r="AHA99" s="546"/>
      <c r="AHB99" s="546"/>
      <c r="AHC99" s="546"/>
      <c r="AHD99" s="546"/>
      <c r="AHE99" s="546"/>
      <c r="AHF99" s="546"/>
      <c r="AHG99" s="546"/>
      <c r="AHH99" s="546"/>
      <c r="AHI99" s="546"/>
      <c r="AHJ99" s="546"/>
      <c r="AHK99" s="546"/>
      <c r="AHL99" s="546"/>
      <c r="AHM99" s="546"/>
      <c r="AHN99" s="546"/>
      <c r="AHO99" s="546"/>
      <c r="AHP99" s="546"/>
      <c r="AHQ99" s="546"/>
      <c r="AHR99" s="546"/>
      <c r="AHS99" s="546"/>
      <c r="AHT99" s="546"/>
      <c r="AHU99" s="546"/>
      <c r="AHV99" s="546"/>
      <c r="AHW99" s="546"/>
      <c r="AHX99" s="546"/>
      <c r="AHY99" s="546"/>
      <c r="AHZ99" s="546"/>
      <c r="AIA99" s="546"/>
      <c r="AIB99" s="546"/>
      <c r="AIC99" s="546"/>
      <c r="AID99" s="546"/>
      <c r="AIE99" s="546"/>
      <c r="AIF99" s="546"/>
      <c r="AIG99" s="546"/>
      <c r="AIH99" s="546"/>
      <c r="AII99" s="546"/>
      <c r="AIJ99" s="546"/>
      <c r="AIK99" s="546"/>
      <c r="AIL99" s="546"/>
      <c r="AIM99" s="546"/>
      <c r="AIN99" s="546"/>
      <c r="AIO99" s="546"/>
      <c r="AIP99" s="546"/>
      <c r="AIQ99" s="546"/>
      <c r="AIR99" s="546"/>
      <c r="AIS99" s="546"/>
      <c r="AIT99" s="546"/>
      <c r="AIU99" s="546"/>
      <c r="AIV99" s="546"/>
      <c r="AIW99" s="546"/>
      <c r="AIX99" s="546"/>
      <c r="AIY99" s="546"/>
      <c r="AIZ99" s="546"/>
      <c r="AJA99" s="546"/>
      <c r="AJB99" s="546"/>
      <c r="AJC99" s="546"/>
      <c r="AJD99" s="546"/>
      <c r="AJE99" s="546"/>
      <c r="AJF99" s="546"/>
      <c r="AJG99" s="546"/>
      <c r="AJH99" s="546"/>
      <c r="AJI99" s="546"/>
      <c r="AJJ99" s="546"/>
      <c r="AJK99" s="546"/>
      <c r="AJL99" s="546"/>
      <c r="AJM99" s="546"/>
      <c r="AJN99" s="546"/>
      <c r="AJO99" s="546"/>
      <c r="AJP99" s="546"/>
      <c r="AJQ99" s="546"/>
      <c r="AJR99" s="546"/>
      <c r="AJS99" s="546"/>
      <c r="AJT99" s="546"/>
      <c r="AJU99" s="546"/>
      <c r="AJV99" s="546"/>
      <c r="AJW99" s="546"/>
      <c r="AJX99" s="546"/>
      <c r="AJY99" s="546"/>
      <c r="AJZ99" s="546"/>
      <c r="AKA99" s="546"/>
      <c r="AKB99" s="546"/>
      <c r="AKC99" s="546"/>
      <c r="AKD99" s="546"/>
      <c r="AKE99" s="546"/>
      <c r="AKF99" s="546"/>
      <c r="AKG99" s="546"/>
      <c r="AKH99" s="546"/>
      <c r="AKI99" s="546"/>
      <c r="AKJ99" s="546"/>
      <c r="AKK99" s="546"/>
      <c r="AKL99" s="546"/>
      <c r="AKM99" s="546"/>
      <c r="AKN99" s="546"/>
      <c r="AKO99" s="546"/>
      <c r="AKP99" s="546"/>
      <c r="AKQ99" s="546"/>
      <c r="AKR99" s="546"/>
      <c r="AKS99" s="546"/>
      <c r="AKT99" s="546"/>
      <c r="AKU99" s="546"/>
      <c r="AKV99" s="546"/>
      <c r="AKW99" s="546"/>
      <c r="AKX99" s="546"/>
      <c r="AKY99" s="546"/>
      <c r="AKZ99" s="546"/>
      <c r="ALA99" s="546"/>
      <c r="ALB99" s="546"/>
      <c r="ALC99" s="546"/>
      <c r="ALD99" s="546"/>
      <c r="ALE99" s="546"/>
      <c r="ALF99" s="546"/>
      <c r="ALG99" s="546"/>
      <c r="ALH99" s="546"/>
      <c r="ALI99" s="546"/>
      <c r="ALJ99" s="546"/>
      <c r="ALK99" s="546"/>
      <c r="ALL99" s="546"/>
      <c r="ALM99" s="546"/>
      <c r="ALN99" s="546"/>
      <c r="ALO99" s="546"/>
      <c r="ALP99" s="546"/>
      <c r="ALQ99" s="546"/>
      <c r="ALR99" s="546"/>
      <c r="ALS99" s="546"/>
      <c r="ALT99" s="546"/>
      <c r="ALU99" s="546"/>
      <c r="ALV99" s="546"/>
      <c r="ALW99" s="546"/>
      <c r="ALX99" s="546"/>
      <c r="ALY99" s="546"/>
      <c r="ALZ99" s="546"/>
      <c r="AMA99" s="546"/>
      <c r="AMB99" s="546"/>
    </row>
    <row r="100" spans="1:1016" s="40" customFormat="1" ht="81.75" customHeight="1">
      <c r="A100" s="517" t="s">
        <v>223</v>
      </c>
      <c r="B100" s="557">
        <v>10994</v>
      </c>
      <c r="C100" s="528" t="s">
        <v>127</v>
      </c>
      <c r="D100" s="558" t="s">
        <v>224</v>
      </c>
      <c r="E100" s="528" t="s">
        <v>86</v>
      </c>
      <c r="F100" s="496">
        <v>640.66</v>
      </c>
      <c r="G100" s="497">
        <f t="shared" si="10"/>
        <v>92.26</v>
      </c>
      <c r="H100" s="531">
        <f t="shared" si="11"/>
        <v>59107.291599999997</v>
      </c>
      <c r="I100" s="550"/>
      <c r="J100" s="551">
        <v>72.87</v>
      </c>
      <c r="K100" s="550"/>
      <c r="L100" s="466">
        <f t="shared" si="9"/>
        <v>92.26</v>
      </c>
      <c r="M100" s="550"/>
      <c r="N100" s="550"/>
      <c r="O100" s="550"/>
      <c r="P100" s="550"/>
      <c r="Q100" s="550"/>
      <c r="R100" s="550"/>
      <c r="S100" s="550"/>
      <c r="T100" s="550"/>
      <c r="U100" s="550"/>
      <c r="V100" s="550"/>
      <c r="W100" s="550"/>
      <c r="X100" s="550"/>
      <c r="Y100" s="550"/>
      <c r="Z100" s="550"/>
      <c r="AA100" s="550"/>
      <c r="AB100" s="550"/>
      <c r="AC100" s="550"/>
      <c r="AD100" s="550"/>
      <c r="AE100" s="550"/>
      <c r="AF100" s="550"/>
      <c r="AG100" s="550"/>
      <c r="AH100" s="550"/>
      <c r="AI100" s="550"/>
      <c r="AJ100" s="550"/>
      <c r="AK100" s="550"/>
      <c r="AL100" s="550"/>
      <c r="AM100" s="550"/>
      <c r="AN100" s="550"/>
      <c r="AO100" s="550"/>
      <c r="AP100" s="550"/>
      <c r="AQ100" s="550"/>
      <c r="AR100" s="550"/>
      <c r="AS100" s="550"/>
      <c r="AT100" s="550"/>
      <c r="AU100" s="550"/>
      <c r="AV100" s="550"/>
      <c r="AW100" s="550"/>
      <c r="AX100" s="550"/>
      <c r="AY100" s="550"/>
      <c r="AZ100" s="550"/>
      <c r="BA100" s="550"/>
      <c r="BB100" s="550"/>
      <c r="BC100" s="550"/>
      <c r="BD100" s="550"/>
      <c r="BE100" s="550"/>
      <c r="BF100" s="550"/>
      <c r="BG100" s="550"/>
      <c r="BH100" s="550"/>
      <c r="BI100" s="550"/>
      <c r="BJ100" s="550"/>
      <c r="BK100" s="550"/>
      <c r="BL100" s="550"/>
      <c r="BM100" s="550"/>
      <c r="BN100" s="550"/>
      <c r="BO100" s="550"/>
      <c r="BP100" s="550"/>
      <c r="BQ100" s="550"/>
      <c r="BR100" s="550"/>
      <c r="BS100" s="550"/>
      <c r="BT100" s="550"/>
      <c r="BU100" s="550"/>
      <c r="BV100" s="550"/>
      <c r="BW100" s="550"/>
      <c r="BX100" s="550"/>
      <c r="BY100" s="550"/>
      <c r="BZ100" s="550"/>
      <c r="CA100" s="550"/>
      <c r="CB100" s="550"/>
      <c r="CC100" s="550"/>
      <c r="CD100" s="550"/>
      <c r="CE100" s="550"/>
      <c r="CF100" s="550"/>
      <c r="CG100" s="550"/>
      <c r="CH100" s="550"/>
      <c r="CI100" s="550"/>
      <c r="CJ100" s="550"/>
      <c r="CK100" s="550"/>
      <c r="CL100" s="550"/>
      <c r="CM100" s="550"/>
      <c r="CN100" s="550"/>
      <c r="CO100" s="550"/>
      <c r="CP100" s="550"/>
      <c r="CQ100" s="550"/>
      <c r="CR100" s="550"/>
      <c r="CS100" s="550"/>
      <c r="CT100" s="550"/>
      <c r="CU100" s="550"/>
      <c r="CV100" s="550"/>
      <c r="CW100" s="550"/>
      <c r="CX100" s="550"/>
      <c r="CY100" s="550"/>
      <c r="CZ100" s="550"/>
      <c r="DA100" s="550"/>
      <c r="DB100" s="550"/>
      <c r="DC100" s="550"/>
      <c r="DD100" s="550"/>
      <c r="DE100" s="550"/>
      <c r="DF100" s="550"/>
      <c r="DG100" s="550"/>
      <c r="DH100" s="550"/>
      <c r="DI100" s="550"/>
      <c r="DJ100" s="550"/>
      <c r="DK100" s="550"/>
      <c r="DL100" s="550"/>
      <c r="DM100" s="550"/>
      <c r="DN100" s="550"/>
      <c r="DO100" s="550"/>
      <c r="DP100" s="550"/>
      <c r="DQ100" s="550"/>
      <c r="DR100" s="550"/>
      <c r="DS100" s="550"/>
      <c r="DT100" s="550"/>
      <c r="DU100" s="550"/>
      <c r="DV100" s="550"/>
      <c r="DW100" s="550"/>
      <c r="DX100" s="550"/>
      <c r="DY100" s="550"/>
      <c r="DZ100" s="550"/>
      <c r="EA100" s="550"/>
      <c r="EB100" s="550"/>
      <c r="EC100" s="550"/>
      <c r="ED100" s="550"/>
      <c r="EE100" s="550"/>
      <c r="EF100" s="550"/>
      <c r="EG100" s="550"/>
      <c r="EH100" s="550"/>
      <c r="EI100" s="550"/>
      <c r="EJ100" s="550"/>
      <c r="EK100" s="550"/>
      <c r="EL100" s="550"/>
      <c r="EM100" s="550"/>
      <c r="EN100" s="550"/>
      <c r="EO100" s="550"/>
      <c r="EP100" s="550"/>
      <c r="EQ100" s="550"/>
      <c r="ER100" s="550"/>
      <c r="ES100" s="550"/>
      <c r="ET100" s="550"/>
      <c r="EU100" s="550"/>
      <c r="EV100" s="550"/>
      <c r="EW100" s="550"/>
      <c r="EX100" s="550"/>
      <c r="EY100" s="550"/>
      <c r="EZ100" s="550"/>
      <c r="FA100" s="550"/>
      <c r="FB100" s="550"/>
      <c r="FC100" s="550"/>
      <c r="FD100" s="550"/>
      <c r="FE100" s="550"/>
      <c r="FF100" s="550"/>
      <c r="FG100" s="550"/>
      <c r="FH100" s="550"/>
      <c r="FI100" s="550"/>
      <c r="FJ100" s="550"/>
      <c r="FK100" s="550"/>
      <c r="FL100" s="550"/>
      <c r="FM100" s="550"/>
      <c r="FN100" s="550"/>
      <c r="FO100" s="550"/>
      <c r="FP100" s="550"/>
      <c r="FQ100" s="550"/>
      <c r="FR100" s="550"/>
      <c r="FS100" s="550"/>
      <c r="FT100" s="550"/>
      <c r="FU100" s="550"/>
      <c r="FV100" s="550"/>
      <c r="FW100" s="550"/>
      <c r="FX100" s="550"/>
      <c r="FY100" s="550"/>
      <c r="FZ100" s="550"/>
      <c r="GA100" s="550"/>
      <c r="GB100" s="550"/>
      <c r="GC100" s="550"/>
      <c r="GD100" s="550"/>
      <c r="GE100" s="550"/>
      <c r="GF100" s="550"/>
      <c r="GG100" s="550"/>
      <c r="GH100" s="550"/>
      <c r="GI100" s="550"/>
      <c r="GJ100" s="550"/>
      <c r="GK100" s="550"/>
      <c r="GL100" s="550"/>
      <c r="GM100" s="550"/>
      <c r="GN100" s="550"/>
      <c r="GO100" s="550"/>
      <c r="GP100" s="550"/>
      <c r="GQ100" s="550"/>
      <c r="GR100" s="550"/>
      <c r="GS100" s="550"/>
      <c r="GT100" s="550"/>
      <c r="GU100" s="550"/>
      <c r="GV100" s="550"/>
      <c r="GW100" s="550"/>
      <c r="GX100" s="550"/>
      <c r="GY100" s="550"/>
      <c r="GZ100" s="550"/>
      <c r="HA100" s="550"/>
      <c r="HB100" s="550"/>
      <c r="HC100" s="550"/>
      <c r="HD100" s="550"/>
      <c r="HE100" s="550"/>
      <c r="HF100" s="550"/>
      <c r="HG100" s="550"/>
      <c r="HH100" s="550"/>
      <c r="HI100" s="550"/>
      <c r="HJ100" s="550"/>
      <c r="HK100" s="550"/>
      <c r="HL100" s="550"/>
      <c r="HM100" s="550"/>
      <c r="HN100" s="550"/>
      <c r="HO100" s="550"/>
      <c r="HP100" s="550"/>
      <c r="HQ100" s="550"/>
      <c r="HR100" s="550"/>
      <c r="HS100" s="550"/>
      <c r="HT100" s="550"/>
      <c r="HU100" s="550"/>
      <c r="HV100" s="550"/>
      <c r="HW100" s="550"/>
      <c r="HX100" s="550"/>
      <c r="HY100" s="550"/>
      <c r="HZ100" s="550"/>
      <c r="IA100" s="550"/>
      <c r="IB100" s="550"/>
      <c r="IC100" s="550"/>
      <c r="ID100" s="550"/>
      <c r="IE100" s="550"/>
      <c r="IF100" s="550"/>
      <c r="IG100" s="550"/>
      <c r="IH100" s="550"/>
      <c r="II100" s="550"/>
      <c r="IJ100" s="550"/>
      <c r="IK100" s="550"/>
      <c r="IL100" s="550"/>
      <c r="IM100" s="550"/>
      <c r="IN100" s="550"/>
      <c r="IO100" s="550"/>
      <c r="IP100" s="550"/>
      <c r="IQ100" s="550"/>
      <c r="IR100" s="550"/>
      <c r="IS100" s="550"/>
      <c r="IT100" s="550"/>
      <c r="IU100" s="550"/>
      <c r="IV100" s="550"/>
      <c r="IW100" s="550"/>
      <c r="IX100" s="550"/>
      <c r="IY100" s="550"/>
      <c r="IZ100" s="550"/>
      <c r="JA100" s="550"/>
      <c r="JB100" s="550"/>
      <c r="JC100" s="550"/>
      <c r="JD100" s="550"/>
      <c r="JE100" s="550"/>
      <c r="JF100" s="550"/>
      <c r="JG100" s="550"/>
      <c r="JH100" s="550"/>
      <c r="JI100" s="550"/>
      <c r="JJ100" s="550"/>
      <c r="JK100" s="550"/>
      <c r="JL100" s="550"/>
      <c r="JM100" s="550"/>
      <c r="JN100" s="550"/>
      <c r="JO100" s="550"/>
      <c r="JP100" s="550"/>
      <c r="JQ100" s="550"/>
      <c r="JR100" s="550"/>
      <c r="JS100" s="550"/>
      <c r="JT100" s="550"/>
      <c r="JU100" s="550"/>
      <c r="JV100" s="550"/>
      <c r="JW100" s="550"/>
      <c r="JX100" s="550"/>
      <c r="JY100" s="550"/>
      <c r="JZ100" s="550"/>
      <c r="KA100" s="550"/>
      <c r="KB100" s="550"/>
      <c r="KC100" s="550"/>
      <c r="KD100" s="550"/>
      <c r="KE100" s="550"/>
      <c r="KF100" s="550"/>
      <c r="KG100" s="550"/>
      <c r="KH100" s="550"/>
      <c r="KI100" s="550"/>
      <c r="KJ100" s="550"/>
      <c r="KK100" s="550"/>
      <c r="KL100" s="550"/>
      <c r="KM100" s="550"/>
      <c r="KN100" s="550"/>
      <c r="KO100" s="550"/>
      <c r="KP100" s="550"/>
      <c r="KQ100" s="550"/>
      <c r="KR100" s="550"/>
      <c r="KS100" s="550"/>
      <c r="KT100" s="550"/>
      <c r="KU100" s="550"/>
      <c r="KV100" s="550"/>
      <c r="KW100" s="550"/>
      <c r="KX100" s="550"/>
      <c r="KY100" s="550"/>
      <c r="KZ100" s="550"/>
      <c r="LA100" s="550"/>
      <c r="LB100" s="550"/>
      <c r="LC100" s="550"/>
      <c r="LD100" s="550"/>
      <c r="LE100" s="550"/>
      <c r="LF100" s="550"/>
      <c r="LG100" s="550"/>
      <c r="LH100" s="550"/>
      <c r="LI100" s="550"/>
      <c r="LJ100" s="550"/>
      <c r="LK100" s="550"/>
      <c r="LL100" s="550"/>
      <c r="LM100" s="550"/>
      <c r="LN100" s="550"/>
      <c r="LO100" s="550"/>
      <c r="LP100" s="550"/>
      <c r="LQ100" s="550"/>
      <c r="LR100" s="550"/>
      <c r="LS100" s="550"/>
      <c r="LT100" s="550"/>
      <c r="LU100" s="550"/>
      <c r="LV100" s="550"/>
      <c r="LW100" s="550"/>
      <c r="LX100" s="550"/>
      <c r="LY100" s="550"/>
      <c r="LZ100" s="550"/>
      <c r="MA100" s="550"/>
      <c r="MB100" s="550"/>
      <c r="MC100" s="550"/>
      <c r="MD100" s="550"/>
      <c r="ME100" s="550"/>
      <c r="MF100" s="550"/>
      <c r="MG100" s="550"/>
      <c r="MH100" s="550"/>
      <c r="MI100" s="550"/>
      <c r="MJ100" s="550"/>
      <c r="MK100" s="550"/>
      <c r="ML100" s="550"/>
      <c r="MM100" s="550"/>
      <c r="MN100" s="550"/>
      <c r="MO100" s="550"/>
      <c r="MP100" s="550"/>
      <c r="MQ100" s="550"/>
      <c r="MR100" s="550"/>
      <c r="MS100" s="550"/>
      <c r="MT100" s="550"/>
      <c r="MU100" s="550"/>
      <c r="MV100" s="550"/>
      <c r="MW100" s="550"/>
      <c r="MX100" s="550"/>
      <c r="MY100" s="550"/>
      <c r="MZ100" s="550"/>
      <c r="NA100" s="550"/>
      <c r="NB100" s="550"/>
      <c r="NC100" s="550"/>
      <c r="ND100" s="550"/>
      <c r="NE100" s="550"/>
      <c r="NF100" s="550"/>
      <c r="NG100" s="550"/>
      <c r="NH100" s="550"/>
      <c r="NI100" s="550"/>
      <c r="NJ100" s="550"/>
      <c r="NK100" s="550"/>
      <c r="NL100" s="550"/>
      <c r="NM100" s="550"/>
      <c r="NN100" s="550"/>
      <c r="NO100" s="550"/>
      <c r="NP100" s="550"/>
      <c r="NQ100" s="550"/>
      <c r="NR100" s="550"/>
      <c r="NS100" s="550"/>
      <c r="NT100" s="550"/>
      <c r="NU100" s="550"/>
      <c r="NV100" s="550"/>
      <c r="NW100" s="550"/>
      <c r="NX100" s="550"/>
      <c r="NY100" s="550"/>
      <c r="NZ100" s="550"/>
      <c r="OA100" s="550"/>
      <c r="OB100" s="550"/>
      <c r="OC100" s="550"/>
      <c r="OD100" s="550"/>
      <c r="OE100" s="550"/>
      <c r="OF100" s="550"/>
      <c r="OG100" s="550"/>
      <c r="OH100" s="550"/>
      <c r="OI100" s="550"/>
      <c r="OJ100" s="550"/>
      <c r="OK100" s="550"/>
      <c r="OL100" s="550"/>
      <c r="OM100" s="550"/>
      <c r="ON100" s="550"/>
      <c r="OO100" s="550"/>
      <c r="OP100" s="550"/>
      <c r="OQ100" s="550"/>
      <c r="OR100" s="550"/>
      <c r="OS100" s="550"/>
      <c r="OT100" s="550"/>
      <c r="OU100" s="550"/>
      <c r="OV100" s="550"/>
      <c r="OW100" s="550"/>
      <c r="OX100" s="550"/>
      <c r="OY100" s="550"/>
      <c r="OZ100" s="550"/>
      <c r="PA100" s="550"/>
      <c r="PB100" s="550"/>
      <c r="PC100" s="550"/>
      <c r="PD100" s="550"/>
      <c r="PE100" s="550"/>
      <c r="PF100" s="550"/>
      <c r="PG100" s="550"/>
      <c r="PH100" s="550"/>
      <c r="PI100" s="550"/>
      <c r="PJ100" s="550"/>
      <c r="PK100" s="550"/>
      <c r="PL100" s="550"/>
      <c r="PM100" s="550"/>
      <c r="PN100" s="550"/>
      <c r="PO100" s="550"/>
      <c r="PP100" s="550"/>
      <c r="PQ100" s="550"/>
      <c r="PR100" s="550"/>
      <c r="PS100" s="550"/>
      <c r="PT100" s="550"/>
      <c r="PU100" s="550"/>
      <c r="PV100" s="550"/>
      <c r="PW100" s="550"/>
      <c r="PX100" s="550"/>
      <c r="PY100" s="550"/>
      <c r="PZ100" s="550"/>
      <c r="QA100" s="550"/>
      <c r="QB100" s="550"/>
      <c r="QC100" s="550"/>
      <c r="QD100" s="550"/>
      <c r="QE100" s="550"/>
      <c r="QF100" s="550"/>
      <c r="QG100" s="550"/>
      <c r="QH100" s="550"/>
      <c r="QI100" s="550"/>
      <c r="QJ100" s="550"/>
      <c r="QK100" s="550"/>
      <c r="QL100" s="550"/>
      <c r="QM100" s="550"/>
      <c r="QN100" s="550"/>
      <c r="QO100" s="550"/>
      <c r="QP100" s="550"/>
      <c r="QQ100" s="550"/>
      <c r="QR100" s="550"/>
      <c r="QS100" s="550"/>
      <c r="QT100" s="550"/>
      <c r="QU100" s="550"/>
      <c r="QV100" s="550"/>
      <c r="QW100" s="550"/>
      <c r="QX100" s="550"/>
      <c r="QY100" s="550"/>
      <c r="QZ100" s="550"/>
      <c r="RA100" s="550"/>
      <c r="RB100" s="550"/>
      <c r="RC100" s="550"/>
      <c r="RD100" s="550"/>
      <c r="RE100" s="550"/>
      <c r="RF100" s="550"/>
      <c r="RG100" s="550"/>
      <c r="RH100" s="550"/>
      <c r="RI100" s="550"/>
      <c r="RJ100" s="550"/>
      <c r="RK100" s="550"/>
      <c r="RL100" s="550"/>
      <c r="RM100" s="550"/>
      <c r="RN100" s="550"/>
      <c r="RO100" s="550"/>
      <c r="RP100" s="550"/>
      <c r="RQ100" s="550"/>
      <c r="RR100" s="550"/>
      <c r="RS100" s="550"/>
      <c r="RT100" s="550"/>
      <c r="RU100" s="550"/>
      <c r="RV100" s="550"/>
      <c r="RW100" s="550"/>
      <c r="RX100" s="550"/>
      <c r="RY100" s="550"/>
      <c r="RZ100" s="550"/>
      <c r="SA100" s="550"/>
      <c r="SB100" s="550"/>
      <c r="SC100" s="550"/>
      <c r="SD100" s="550"/>
      <c r="SE100" s="550"/>
      <c r="SF100" s="550"/>
      <c r="SG100" s="550"/>
      <c r="SH100" s="550"/>
      <c r="SI100" s="550"/>
      <c r="SJ100" s="550"/>
      <c r="SK100" s="550"/>
      <c r="SL100" s="550"/>
      <c r="SM100" s="550"/>
      <c r="SN100" s="550"/>
      <c r="SO100" s="550"/>
      <c r="SP100" s="550"/>
      <c r="SQ100" s="550"/>
      <c r="SR100" s="550"/>
      <c r="SS100" s="550"/>
      <c r="ST100" s="550"/>
      <c r="SU100" s="550"/>
      <c r="SV100" s="550"/>
      <c r="SW100" s="550"/>
      <c r="SX100" s="550"/>
      <c r="SY100" s="550"/>
      <c r="SZ100" s="550"/>
      <c r="TA100" s="550"/>
      <c r="TB100" s="550"/>
      <c r="TC100" s="550"/>
      <c r="TD100" s="550"/>
      <c r="TE100" s="550"/>
      <c r="TF100" s="550"/>
      <c r="TG100" s="550"/>
      <c r="TH100" s="550"/>
      <c r="TI100" s="550"/>
      <c r="TJ100" s="550"/>
      <c r="TK100" s="550"/>
      <c r="TL100" s="550"/>
      <c r="TM100" s="550"/>
      <c r="TN100" s="550"/>
      <c r="TO100" s="550"/>
      <c r="TP100" s="550"/>
      <c r="TQ100" s="550"/>
      <c r="TR100" s="550"/>
      <c r="TS100" s="550"/>
      <c r="TT100" s="550"/>
      <c r="TU100" s="550"/>
      <c r="TV100" s="550"/>
      <c r="TW100" s="550"/>
      <c r="TX100" s="550"/>
      <c r="TY100" s="550"/>
      <c r="TZ100" s="550"/>
      <c r="UA100" s="550"/>
      <c r="UB100" s="550"/>
      <c r="UC100" s="550"/>
      <c r="UD100" s="550"/>
      <c r="UE100" s="550"/>
      <c r="UF100" s="550"/>
      <c r="UG100" s="550"/>
      <c r="UH100" s="550"/>
      <c r="UI100" s="550"/>
      <c r="UJ100" s="550"/>
      <c r="UK100" s="550"/>
      <c r="UL100" s="550"/>
      <c r="UM100" s="550"/>
      <c r="UN100" s="550"/>
      <c r="UO100" s="550"/>
      <c r="UP100" s="550"/>
      <c r="UQ100" s="550"/>
      <c r="UR100" s="550"/>
      <c r="US100" s="550"/>
      <c r="UT100" s="550"/>
      <c r="UU100" s="550"/>
      <c r="UV100" s="550"/>
      <c r="UW100" s="550"/>
      <c r="UX100" s="550"/>
      <c r="UY100" s="550"/>
      <c r="UZ100" s="550"/>
      <c r="VA100" s="550"/>
      <c r="VB100" s="550"/>
      <c r="VC100" s="550"/>
      <c r="VD100" s="550"/>
      <c r="VE100" s="550"/>
      <c r="VF100" s="550"/>
      <c r="VG100" s="550"/>
      <c r="VH100" s="550"/>
      <c r="VI100" s="550"/>
      <c r="VJ100" s="550"/>
      <c r="VK100" s="550"/>
      <c r="VL100" s="550"/>
      <c r="VM100" s="550"/>
      <c r="VN100" s="550"/>
      <c r="VO100" s="550"/>
      <c r="VP100" s="550"/>
      <c r="VQ100" s="550"/>
      <c r="VR100" s="550"/>
      <c r="VS100" s="550"/>
      <c r="VT100" s="550"/>
      <c r="VU100" s="550"/>
      <c r="VV100" s="550"/>
      <c r="VW100" s="550"/>
      <c r="VX100" s="550"/>
      <c r="VY100" s="550"/>
      <c r="VZ100" s="550"/>
      <c r="WA100" s="550"/>
      <c r="WB100" s="550"/>
      <c r="WC100" s="550"/>
      <c r="WD100" s="550"/>
      <c r="WE100" s="550"/>
      <c r="WF100" s="550"/>
      <c r="WG100" s="550"/>
      <c r="WH100" s="550"/>
      <c r="WI100" s="550"/>
      <c r="WJ100" s="550"/>
      <c r="WK100" s="550"/>
      <c r="WL100" s="550"/>
      <c r="WM100" s="550"/>
      <c r="WN100" s="550"/>
      <c r="WO100" s="550"/>
      <c r="WP100" s="550"/>
      <c r="WQ100" s="550"/>
      <c r="WR100" s="550"/>
      <c r="WS100" s="550"/>
      <c r="WT100" s="550"/>
      <c r="WU100" s="550"/>
      <c r="WV100" s="550"/>
      <c r="WW100" s="550"/>
      <c r="WX100" s="550"/>
      <c r="WY100" s="550"/>
      <c r="WZ100" s="550"/>
      <c r="XA100" s="550"/>
      <c r="XB100" s="550"/>
      <c r="XC100" s="550"/>
      <c r="XD100" s="550"/>
      <c r="XE100" s="550"/>
      <c r="XF100" s="550"/>
      <c r="XG100" s="550"/>
      <c r="XH100" s="550"/>
      <c r="XI100" s="550"/>
      <c r="XJ100" s="550"/>
      <c r="XK100" s="550"/>
      <c r="XL100" s="550"/>
      <c r="XM100" s="550"/>
      <c r="XN100" s="550"/>
      <c r="XO100" s="550"/>
      <c r="XP100" s="550"/>
      <c r="XQ100" s="550"/>
      <c r="XR100" s="550"/>
      <c r="XS100" s="550"/>
      <c r="XT100" s="550"/>
      <c r="XU100" s="550"/>
      <c r="XV100" s="550"/>
      <c r="XW100" s="550"/>
      <c r="XX100" s="550"/>
      <c r="XY100" s="550"/>
      <c r="XZ100" s="550"/>
      <c r="YA100" s="550"/>
      <c r="YB100" s="550"/>
      <c r="YC100" s="550"/>
      <c r="YD100" s="550"/>
      <c r="YE100" s="550"/>
      <c r="YF100" s="550"/>
      <c r="YG100" s="550"/>
      <c r="YH100" s="550"/>
      <c r="YI100" s="550"/>
      <c r="YJ100" s="550"/>
      <c r="YK100" s="550"/>
      <c r="YL100" s="550"/>
      <c r="YM100" s="550"/>
      <c r="YN100" s="550"/>
      <c r="YO100" s="550"/>
      <c r="YP100" s="550"/>
      <c r="YQ100" s="550"/>
      <c r="YR100" s="550"/>
      <c r="YS100" s="550"/>
      <c r="YT100" s="550"/>
      <c r="YU100" s="550"/>
      <c r="YV100" s="550"/>
      <c r="YW100" s="550"/>
      <c r="YX100" s="550"/>
      <c r="YY100" s="550"/>
      <c r="YZ100" s="550"/>
      <c r="ZA100" s="550"/>
      <c r="ZB100" s="550"/>
      <c r="ZC100" s="550"/>
      <c r="ZD100" s="550"/>
      <c r="ZE100" s="550"/>
      <c r="ZF100" s="550"/>
      <c r="ZG100" s="550"/>
      <c r="ZH100" s="550"/>
      <c r="ZI100" s="550"/>
      <c r="ZJ100" s="550"/>
      <c r="ZK100" s="550"/>
      <c r="ZL100" s="550"/>
      <c r="ZM100" s="550"/>
      <c r="ZN100" s="550"/>
      <c r="ZO100" s="550"/>
      <c r="ZP100" s="550"/>
      <c r="ZQ100" s="550"/>
      <c r="ZR100" s="550"/>
      <c r="ZS100" s="550"/>
      <c r="ZT100" s="550"/>
      <c r="ZU100" s="550"/>
      <c r="ZV100" s="550"/>
      <c r="ZW100" s="550"/>
      <c r="ZX100" s="550"/>
      <c r="ZY100" s="550"/>
      <c r="ZZ100" s="550"/>
      <c r="AAA100" s="550"/>
      <c r="AAB100" s="550"/>
      <c r="AAC100" s="550"/>
      <c r="AAD100" s="550"/>
      <c r="AAE100" s="550"/>
      <c r="AAF100" s="550"/>
      <c r="AAG100" s="550"/>
      <c r="AAH100" s="550"/>
      <c r="AAI100" s="550"/>
      <c r="AAJ100" s="550"/>
      <c r="AAK100" s="550"/>
      <c r="AAL100" s="550"/>
      <c r="AAM100" s="550"/>
      <c r="AAN100" s="550"/>
      <c r="AAO100" s="550"/>
      <c r="AAP100" s="550"/>
      <c r="AAQ100" s="550"/>
      <c r="AAR100" s="550"/>
      <c r="AAS100" s="550"/>
      <c r="AAT100" s="550"/>
      <c r="AAU100" s="550"/>
      <c r="AAV100" s="550"/>
      <c r="AAW100" s="550"/>
      <c r="AAX100" s="550"/>
      <c r="AAY100" s="550"/>
      <c r="AAZ100" s="550"/>
      <c r="ABA100" s="550"/>
      <c r="ABB100" s="550"/>
      <c r="ABC100" s="550"/>
      <c r="ABD100" s="550"/>
      <c r="ABE100" s="550"/>
      <c r="ABF100" s="550"/>
      <c r="ABG100" s="550"/>
      <c r="ABH100" s="550"/>
      <c r="ABI100" s="550"/>
      <c r="ABJ100" s="550"/>
      <c r="ABK100" s="550"/>
      <c r="ABL100" s="550"/>
      <c r="ABM100" s="550"/>
      <c r="ABN100" s="550"/>
      <c r="ABO100" s="550"/>
      <c r="ABP100" s="550"/>
      <c r="ABQ100" s="550"/>
      <c r="ABR100" s="550"/>
      <c r="ABS100" s="550"/>
      <c r="ABT100" s="550"/>
      <c r="ABU100" s="550"/>
      <c r="ABV100" s="550"/>
      <c r="ABW100" s="550"/>
      <c r="ABX100" s="550"/>
      <c r="ABY100" s="550"/>
      <c r="ABZ100" s="550"/>
      <c r="ACA100" s="550"/>
      <c r="ACB100" s="550"/>
      <c r="ACC100" s="550"/>
      <c r="ACD100" s="550"/>
      <c r="ACE100" s="550"/>
      <c r="ACF100" s="550"/>
      <c r="ACG100" s="550"/>
      <c r="ACH100" s="550"/>
      <c r="ACI100" s="550"/>
      <c r="ACJ100" s="550"/>
      <c r="ACK100" s="550"/>
      <c r="ACL100" s="550"/>
      <c r="ACM100" s="550"/>
      <c r="ACN100" s="550"/>
      <c r="ACO100" s="550"/>
      <c r="ACP100" s="550"/>
      <c r="ACQ100" s="550"/>
      <c r="ACR100" s="550"/>
      <c r="ACS100" s="550"/>
      <c r="ACT100" s="550"/>
      <c r="ACU100" s="550"/>
      <c r="ACV100" s="550"/>
      <c r="ACW100" s="550"/>
      <c r="ACX100" s="550"/>
      <c r="ACY100" s="550"/>
      <c r="ACZ100" s="550"/>
      <c r="ADA100" s="550"/>
      <c r="ADB100" s="550"/>
      <c r="ADC100" s="550"/>
      <c r="ADD100" s="550"/>
      <c r="ADE100" s="550"/>
      <c r="ADF100" s="550"/>
      <c r="ADG100" s="550"/>
      <c r="ADH100" s="550"/>
      <c r="ADI100" s="550"/>
      <c r="ADJ100" s="550"/>
      <c r="ADK100" s="550"/>
      <c r="ADL100" s="550"/>
      <c r="ADM100" s="550"/>
      <c r="ADN100" s="550"/>
      <c r="ADO100" s="550"/>
      <c r="ADP100" s="550"/>
      <c r="ADQ100" s="550"/>
      <c r="ADR100" s="550"/>
      <c r="ADS100" s="550"/>
      <c r="ADT100" s="550"/>
      <c r="ADU100" s="550"/>
      <c r="ADV100" s="550"/>
      <c r="ADW100" s="550"/>
      <c r="ADX100" s="550"/>
      <c r="ADY100" s="550"/>
      <c r="ADZ100" s="550"/>
      <c r="AEA100" s="550"/>
      <c r="AEB100" s="550"/>
      <c r="AEC100" s="550"/>
      <c r="AED100" s="550"/>
      <c r="AEE100" s="550"/>
      <c r="AEF100" s="550"/>
      <c r="AEG100" s="550"/>
      <c r="AEH100" s="550"/>
      <c r="AEI100" s="550"/>
      <c r="AEJ100" s="550"/>
      <c r="AEK100" s="550"/>
      <c r="AEL100" s="550"/>
      <c r="AEM100" s="550"/>
      <c r="AEN100" s="550"/>
      <c r="AEO100" s="550"/>
      <c r="AEP100" s="550"/>
      <c r="AEQ100" s="550"/>
      <c r="AER100" s="550"/>
      <c r="AES100" s="550"/>
      <c r="AET100" s="550"/>
      <c r="AEU100" s="550"/>
      <c r="AEV100" s="550"/>
      <c r="AEW100" s="550"/>
      <c r="AEX100" s="550"/>
      <c r="AEY100" s="550"/>
      <c r="AEZ100" s="550"/>
      <c r="AFA100" s="550"/>
      <c r="AFB100" s="550"/>
      <c r="AFC100" s="550"/>
      <c r="AFD100" s="550"/>
      <c r="AFE100" s="550"/>
      <c r="AFF100" s="550"/>
      <c r="AFG100" s="550"/>
      <c r="AFH100" s="550"/>
      <c r="AFI100" s="550"/>
      <c r="AFJ100" s="550"/>
      <c r="AFK100" s="550"/>
      <c r="AFL100" s="550"/>
      <c r="AFM100" s="550"/>
      <c r="AFN100" s="550"/>
      <c r="AFO100" s="550"/>
      <c r="AFP100" s="550"/>
      <c r="AFQ100" s="550"/>
      <c r="AFR100" s="550"/>
      <c r="AFS100" s="550"/>
      <c r="AFT100" s="550"/>
      <c r="AFU100" s="550"/>
      <c r="AFV100" s="550"/>
      <c r="AFW100" s="550"/>
      <c r="AFX100" s="550"/>
      <c r="AFY100" s="550"/>
      <c r="AFZ100" s="550"/>
      <c r="AGA100" s="550"/>
      <c r="AGB100" s="550"/>
      <c r="AGC100" s="550"/>
      <c r="AGD100" s="550"/>
      <c r="AGE100" s="550"/>
      <c r="AGF100" s="550"/>
      <c r="AGG100" s="550"/>
      <c r="AGH100" s="550"/>
      <c r="AGI100" s="550"/>
      <c r="AGJ100" s="550"/>
      <c r="AGK100" s="550"/>
      <c r="AGL100" s="550"/>
      <c r="AGM100" s="550"/>
      <c r="AGN100" s="550"/>
      <c r="AGO100" s="550"/>
      <c r="AGP100" s="550"/>
      <c r="AGQ100" s="550"/>
      <c r="AGR100" s="550"/>
      <c r="AGS100" s="550"/>
      <c r="AGT100" s="550"/>
      <c r="AGU100" s="550"/>
      <c r="AGV100" s="550"/>
      <c r="AGW100" s="550"/>
      <c r="AGX100" s="550"/>
      <c r="AGY100" s="550"/>
      <c r="AGZ100" s="550"/>
      <c r="AHA100" s="550"/>
      <c r="AHB100" s="550"/>
      <c r="AHC100" s="550"/>
      <c r="AHD100" s="550"/>
      <c r="AHE100" s="550"/>
      <c r="AHF100" s="550"/>
      <c r="AHG100" s="550"/>
      <c r="AHH100" s="550"/>
      <c r="AHI100" s="550"/>
      <c r="AHJ100" s="550"/>
      <c r="AHK100" s="550"/>
      <c r="AHL100" s="550"/>
      <c r="AHM100" s="550"/>
      <c r="AHN100" s="550"/>
      <c r="AHO100" s="550"/>
      <c r="AHP100" s="550"/>
      <c r="AHQ100" s="550"/>
      <c r="AHR100" s="550"/>
      <c r="AHS100" s="550"/>
      <c r="AHT100" s="550"/>
      <c r="AHU100" s="550"/>
      <c r="AHV100" s="550"/>
      <c r="AHW100" s="550"/>
      <c r="AHX100" s="550"/>
      <c r="AHY100" s="550"/>
      <c r="AHZ100" s="550"/>
      <c r="AIA100" s="550"/>
      <c r="AIB100" s="550"/>
      <c r="AIC100" s="550"/>
      <c r="AID100" s="550"/>
      <c r="AIE100" s="550"/>
      <c r="AIF100" s="550"/>
      <c r="AIG100" s="550"/>
      <c r="AIH100" s="550"/>
      <c r="AII100" s="550"/>
      <c r="AIJ100" s="550"/>
      <c r="AIK100" s="550"/>
      <c r="AIL100" s="550"/>
      <c r="AIM100" s="550"/>
      <c r="AIN100" s="550"/>
      <c r="AIO100" s="550"/>
      <c r="AIP100" s="550"/>
      <c r="AIQ100" s="550"/>
      <c r="AIR100" s="550"/>
      <c r="AIS100" s="550"/>
      <c r="AIT100" s="550"/>
      <c r="AIU100" s="550"/>
      <c r="AIV100" s="550"/>
      <c r="AIW100" s="550"/>
      <c r="AIX100" s="550"/>
      <c r="AIY100" s="550"/>
      <c r="AIZ100" s="550"/>
      <c r="AJA100" s="550"/>
      <c r="AJB100" s="550"/>
      <c r="AJC100" s="550"/>
      <c r="AJD100" s="550"/>
      <c r="AJE100" s="550"/>
      <c r="AJF100" s="550"/>
      <c r="AJG100" s="550"/>
      <c r="AJH100" s="550"/>
      <c r="AJI100" s="550"/>
      <c r="AJJ100" s="550"/>
      <c r="AJK100" s="550"/>
      <c r="AJL100" s="550"/>
      <c r="AJM100" s="550"/>
      <c r="AJN100" s="550"/>
      <c r="AJO100" s="550"/>
      <c r="AJP100" s="550"/>
      <c r="AJQ100" s="550"/>
      <c r="AJR100" s="550"/>
      <c r="AJS100" s="550"/>
      <c r="AJT100" s="550"/>
      <c r="AJU100" s="550"/>
      <c r="AJV100" s="550"/>
      <c r="AJW100" s="550"/>
      <c r="AJX100" s="550"/>
      <c r="AJY100" s="550"/>
      <c r="AJZ100" s="550"/>
      <c r="AKA100" s="550"/>
      <c r="AKB100" s="550"/>
      <c r="AKC100" s="550"/>
      <c r="AKD100" s="550"/>
      <c r="AKE100" s="550"/>
      <c r="AKF100" s="550"/>
      <c r="AKG100" s="550"/>
      <c r="AKH100" s="550"/>
      <c r="AKI100" s="550"/>
      <c r="AKJ100" s="550"/>
      <c r="AKK100" s="550"/>
      <c r="AKL100" s="550"/>
      <c r="AKM100" s="550"/>
      <c r="AKN100" s="550"/>
      <c r="AKO100" s="550"/>
      <c r="AKP100" s="550"/>
      <c r="AKQ100" s="550"/>
      <c r="AKR100" s="550"/>
      <c r="AKS100" s="550"/>
      <c r="AKT100" s="550"/>
      <c r="AKU100" s="550"/>
      <c r="AKV100" s="550"/>
      <c r="AKW100" s="550"/>
      <c r="AKX100" s="550"/>
      <c r="AKY100" s="550"/>
      <c r="AKZ100" s="550"/>
      <c r="ALA100" s="550"/>
      <c r="ALB100" s="550"/>
      <c r="ALC100" s="550"/>
      <c r="ALD100" s="550"/>
      <c r="ALE100" s="550"/>
      <c r="ALF100" s="550"/>
      <c r="ALG100" s="550"/>
      <c r="ALH100" s="550"/>
      <c r="ALI100" s="550"/>
      <c r="ALJ100" s="550"/>
      <c r="ALK100" s="550"/>
      <c r="ALL100" s="550"/>
      <c r="ALM100" s="550"/>
      <c r="ALN100" s="550"/>
      <c r="ALO100" s="550"/>
      <c r="ALP100" s="550"/>
      <c r="ALQ100" s="550"/>
      <c r="ALR100" s="550"/>
      <c r="ALS100" s="550"/>
      <c r="ALT100" s="550"/>
      <c r="ALU100" s="550"/>
      <c r="ALV100" s="550"/>
      <c r="ALW100" s="550"/>
      <c r="ALX100" s="550"/>
      <c r="ALY100" s="550"/>
      <c r="ALZ100" s="550"/>
      <c r="AMA100" s="550"/>
      <c r="AMB100" s="550"/>
    </row>
    <row r="101" spans="1:1016" ht="70.5" customHeight="1">
      <c r="A101" s="517" t="s">
        <v>225</v>
      </c>
      <c r="B101" s="559">
        <v>130233</v>
      </c>
      <c r="C101" s="493" t="s">
        <v>27</v>
      </c>
      <c r="D101" s="536" t="s">
        <v>226</v>
      </c>
      <c r="E101" s="493" t="s">
        <v>86</v>
      </c>
      <c r="F101" s="523">
        <v>778.32</v>
      </c>
      <c r="G101" s="497">
        <f t="shared" si="10"/>
        <v>106.29</v>
      </c>
      <c r="H101" s="498">
        <f t="shared" si="11"/>
        <v>82727.632800000007</v>
      </c>
      <c r="J101" s="547">
        <v>83.95</v>
      </c>
      <c r="L101" s="466">
        <f t="shared" si="9"/>
        <v>106.29</v>
      </c>
    </row>
    <row r="102" spans="1:1016" s="458" customFormat="1" ht="59.25" customHeight="1">
      <c r="A102" s="509" t="s">
        <v>227</v>
      </c>
      <c r="B102" s="516"/>
      <c r="C102" s="518"/>
      <c r="D102" s="512" t="s">
        <v>228</v>
      </c>
      <c r="E102" s="519"/>
      <c r="F102" s="520"/>
      <c r="G102" s="499"/>
      <c r="H102" s="521" t="str">
        <f t="shared" si="11"/>
        <v/>
      </c>
      <c r="I102" s="546"/>
      <c r="J102" s="549"/>
      <c r="K102" s="546"/>
      <c r="L102" s="546">
        <f t="shared" si="9"/>
        <v>0</v>
      </c>
      <c r="M102" s="546"/>
      <c r="N102" s="546"/>
      <c r="O102" s="546"/>
      <c r="P102" s="546"/>
      <c r="Q102" s="546"/>
      <c r="R102" s="546"/>
      <c r="S102" s="546"/>
      <c r="T102" s="546"/>
      <c r="U102" s="546"/>
      <c r="V102" s="546"/>
      <c r="W102" s="546"/>
      <c r="X102" s="546"/>
      <c r="Y102" s="546"/>
      <c r="Z102" s="546"/>
      <c r="AA102" s="546"/>
      <c r="AB102" s="546"/>
      <c r="AC102" s="546"/>
      <c r="AD102" s="546"/>
      <c r="AE102" s="546"/>
      <c r="AF102" s="546"/>
      <c r="AG102" s="546"/>
      <c r="AH102" s="546"/>
      <c r="AI102" s="546"/>
      <c r="AJ102" s="546"/>
      <c r="AK102" s="546"/>
      <c r="AL102" s="546"/>
      <c r="AM102" s="546"/>
      <c r="AN102" s="546"/>
      <c r="AO102" s="546"/>
      <c r="AP102" s="546"/>
      <c r="AQ102" s="546"/>
      <c r="AR102" s="546"/>
      <c r="AS102" s="546"/>
      <c r="AT102" s="546"/>
      <c r="AU102" s="546"/>
      <c r="AV102" s="546"/>
      <c r="AW102" s="546"/>
      <c r="AX102" s="546"/>
      <c r="AY102" s="546"/>
      <c r="AZ102" s="546"/>
      <c r="BA102" s="546"/>
      <c r="BB102" s="546"/>
      <c r="BC102" s="546"/>
      <c r="BD102" s="546"/>
      <c r="BE102" s="546"/>
      <c r="BF102" s="546"/>
      <c r="BG102" s="546"/>
      <c r="BH102" s="546"/>
      <c r="BI102" s="546"/>
      <c r="BJ102" s="546"/>
      <c r="BK102" s="546"/>
      <c r="BL102" s="546"/>
      <c r="BM102" s="546"/>
      <c r="BN102" s="546"/>
      <c r="BO102" s="546"/>
      <c r="BP102" s="546"/>
      <c r="BQ102" s="546"/>
      <c r="BR102" s="546"/>
      <c r="BS102" s="546"/>
      <c r="BT102" s="546"/>
      <c r="BU102" s="546"/>
      <c r="BV102" s="546"/>
      <c r="BW102" s="546"/>
      <c r="BX102" s="546"/>
      <c r="BY102" s="546"/>
      <c r="BZ102" s="546"/>
      <c r="CA102" s="546"/>
      <c r="CB102" s="546"/>
      <c r="CC102" s="546"/>
      <c r="CD102" s="546"/>
      <c r="CE102" s="546"/>
      <c r="CF102" s="546"/>
      <c r="CG102" s="546"/>
      <c r="CH102" s="546"/>
      <c r="CI102" s="546"/>
      <c r="CJ102" s="546"/>
      <c r="CK102" s="546"/>
      <c r="CL102" s="546"/>
      <c r="CM102" s="546"/>
      <c r="CN102" s="546"/>
      <c r="CO102" s="546"/>
      <c r="CP102" s="546"/>
      <c r="CQ102" s="546"/>
      <c r="CR102" s="546"/>
      <c r="CS102" s="546"/>
      <c r="CT102" s="546"/>
      <c r="CU102" s="546"/>
      <c r="CV102" s="546"/>
      <c r="CW102" s="546"/>
      <c r="CX102" s="546"/>
      <c r="CY102" s="546"/>
      <c r="CZ102" s="546"/>
      <c r="DA102" s="546"/>
      <c r="DB102" s="546"/>
      <c r="DC102" s="546"/>
      <c r="DD102" s="546"/>
      <c r="DE102" s="546"/>
      <c r="DF102" s="546"/>
      <c r="DG102" s="546"/>
      <c r="DH102" s="546"/>
      <c r="DI102" s="546"/>
      <c r="DJ102" s="546"/>
      <c r="DK102" s="546"/>
      <c r="DL102" s="546"/>
      <c r="DM102" s="546"/>
      <c r="DN102" s="546"/>
      <c r="DO102" s="546"/>
      <c r="DP102" s="546"/>
      <c r="DQ102" s="546"/>
      <c r="DR102" s="546"/>
      <c r="DS102" s="546"/>
      <c r="DT102" s="546"/>
      <c r="DU102" s="546"/>
      <c r="DV102" s="546"/>
      <c r="DW102" s="546"/>
      <c r="DX102" s="546"/>
      <c r="DY102" s="546"/>
      <c r="DZ102" s="546"/>
      <c r="EA102" s="546"/>
      <c r="EB102" s="546"/>
      <c r="EC102" s="546"/>
      <c r="ED102" s="546"/>
      <c r="EE102" s="546"/>
      <c r="EF102" s="546"/>
      <c r="EG102" s="546"/>
      <c r="EH102" s="546"/>
      <c r="EI102" s="546"/>
      <c r="EJ102" s="546"/>
      <c r="EK102" s="546"/>
      <c r="EL102" s="546"/>
      <c r="EM102" s="546"/>
      <c r="EN102" s="546"/>
      <c r="EO102" s="546"/>
      <c r="EP102" s="546"/>
      <c r="EQ102" s="546"/>
      <c r="ER102" s="546"/>
      <c r="ES102" s="546"/>
      <c r="ET102" s="546"/>
      <c r="EU102" s="546"/>
      <c r="EV102" s="546"/>
      <c r="EW102" s="546"/>
      <c r="EX102" s="546"/>
      <c r="EY102" s="546"/>
      <c r="EZ102" s="546"/>
      <c r="FA102" s="546"/>
      <c r="FB102" s="546"/>
      <c r="FC102" s="546"/>
      <c r="FD102" s="546"/>
      <c r="FE102" s="546"/>
      <c r="FF102" s="546"/>
      <c r="FG102" s="546"/>
      <c r="FH102" s="546"/>
      <c r="FI102" s="546"/>
      <c r="FJ102" s="546"/>
      <c r="FK102" s="546"/>
      <c r="FL102" s="546"/>
      <c r="FM102" s="546"/>
      <c r="FN102" s="546"/>
      <c r="FO102" s="546"/>
      <c r="FP102" s="546"/>
      <c r="FQ102" s="546"/>
      <c r="FR102" s="546"/>
      <c r="FS102" s="546"/>
      <c r="FT102" s="546"/>
      <c r="FU102" s="546"/>
      <c r="FV102" s="546"/>
      <c r="FW102" s="546"/>
      <c r="FX102" s="546"/>
      <c r="FY102" s="546"/>
      <c r="FZ102" s="546"/>
      <c r="GA102" s="546"/>
      <c r="GB102" s="546"/>
      <c r="GC102" s="546"/>
      <c r="GD102" s="546"/>
      <c r="GE102" s="546"/>
      <c r="GF102" s="546"/>
      <c r="GG102" s="546"/>
      <c r="GH102" s="546"/>
      <c r="GI102" s="546"/>
      <c r="GJ102" s="546"/>
      <c r="GK102" s="546"/>
      <c r="GL102" s="546"/>
      <c r="GM102" s="546"/>
      <c r="GN102" s="546"/>
      <c r="GO102" s="546"/>
      <c r="GP102" s="546"/>
      <c r="GQ102" s="546"/>
      <c r="GR102" s="546"/>
      <c r="GS102" s="546"/>
      <c r="GT102" s="546"/>
      <c r="GU102" s="546"/>
      <c r="GV102" s="546"/>
      <c r="GW102" s="546"/>
      <c r="GX102" s="546"/>
      <c r="GY102" s="546"/>
      <c r="GZ102" s="546"/>
      <c r="HA102" s="546"/>
      <c r="HB102" s="546"/>
      <c r="HC102" s="546"/>
      <c r="HD102" s="546"/>
      <c r="HE102" s="546"/>
      <c r="HF102" s="546"/>
      <c r="HG102" s="546"/>
      <c r="HH102" s="546"/>
      <c r="HI102" s="546"/>
      <c r="HJ102" s="546"/>
      <c r="HK102" s="546"/>
      <c r="HL102" s="546"/>
      <c r="HM102" s="546"/>
      <c r="HN102" s="546"/>
      <c r="HO102" s="546"/>
      <c r="HP102" s="546"/>
      <c r="HQ102" s="546"/>
      <c r="HR102" s="546"/>
      <c r="HS102" s="546"/>
      <c r="HT102" s="546"/>
      <c r="HU102" s="546"/>
      <c r="HV102" s="546"/>
      <c r="HW102" s="546"/>
      <c r="HX102" s="546"/>
      <c r="HY102" s="546"/>
      <c r="HZ102" s="546"/>
      <c r="IA102" s="546"/>
      <c r="IB102" s="546"/>
      <c r="IC102" s="546"/>
      <c r="ID102" s="546"/>
      <c r="IE102" s="546"/>
      <c r="IF102" s="546"/>
      <c r="IG102" s="546"/>
      <c r="IH102" s="546"/>
      <c r="II102" s="546"/>
      <c r="IJ102" s="546"/>
      <c r="IK102" s="546"/>
      <c r="IL102" s="546"/>
      <c r="IM102" s="546"/>
      <c r="IN102" s="546"/>
      <c r="IO102" s="546"/>
      <c r="IP102" s="546"/>
      <c r="IQ102" s="546"/>
      <c r="IR102" s="546"/>
      <c r="IS102" s="546"/>
      <c r="IT102" s="546"/>
      <c r="IU102" s="546"/>
      <c r="IV102" s="546"/>
      <c r="IW102" s="546"/>
      <c r="IX102" s="546"/>
      <c r="IY102" s="546"/>
      <c r="IZ102" s="546"/>
      <c r="JA102" s="546"/>
      <c r="JB102" s="546"/>
      <c r="JC102" s="546"/>
      <c r="JD102" s="546"/>
      <c r="JE102" s="546"/>
      <c r="JF102" s="546"/>
      <c r="JG102" s="546"/>
      <c r="JH102" s="546"/>
      <c r="JI102" s="546"/>
      <c r="JJ102" s="546"/>
      <c r="JK102" s="546"/>
      <c r="JL102" s="546"/>
      <c r="JM102" s="546"/>
      <c r="JN102" s="546"/>
      <c r="JO102" s="546"/>
      <c r="JP102" s="546"/>
      <c r="JQ102" s="546"/>
      <c r="JR102" s="546"/>
      <c r="JS102" s="546"/>
      <c r="JT102" s="546"/>
      <c r="JU102" s="546"/>
      <c r="JV102" s="546"/>
      <c r="JW102" s="546"/>
      <c r="JX102" s="546"/>
      <c r="JY102" s="546"/>
      <c r="JZ102" s="546"/>
      <c r="KA102" s="546"/>
      <c r="KB102" s="546"/>
      <c r="KC102" s="546"/>
      <c r="KD102" s="546"/>
      <c r="KE102" s="546"/>
      <c r="KF102" s="546"/>
      <c r="KG102" s="546"/>
      <c r="KH102" s="546"/>
      <c r="KI102" s="546"/>
      <c r="KJ102" s="546"/>
      <c r="KK102" s="546"/>
      <c r="KL102" s="546"/>
      <c r="KM102" s="546"/>
      <c r="KN102" s="546"/>
      <c r="KO102" s="546"/>
      <c r="KP102" s="546"/>
      <c r="KQ102" s="546"/>
      <c r="KR102" s="546"/>
      <c r="KS102" s="546"/>
      <c r="KT102" s="546"/>
      <c r="KU102" s="546"/>
      <c r="KV102" s="546"/>
      <c r="KW102" s="546"/>
      <c r="KX102" s="546"/>
      <c r="KY102" s="546"/>
      <c r="KZ102" s="546"/>
      <c r="LA102" s="546"/>
      <c r="LB102" s="546"/>
      <c r="LC102" s="546"/>
      <c r="LD102" s="546"/>
      <c r="LE102" s="546"/>
      <c r="LF102" s="546"/>
      <c r="LG102" s="546"/>
      <c r="LH102" s="546"/>
      <c r="LI102" s="546"/>
      <c r="LJ102" s="546"/>
      <c r="LK102" s="546"/>
      <c r="LL102" s="546"/>
      <c r="LM102" s="546"/>
      <c r="LN102" s="546"/>
      <c r="LO102" s="546"/>
      <c r="LP102" s="546"/>
      <c r="LQ102" s="546"/>
      <c r="LR102" s="546"/>
      <c r="LS102" s="546"/>
      <c r="LT102" s="546"/>
      <c r="LU102" s="546"/>
      <c r="LV102" s="546"/>
      <c r="LW102" s="546"/>
      <c r="LX102" s="546"/>
      <c r="LY102" s="546"/>
      <c r="LZ102" s="546"/>
      <c r="MA102" s="546"/>
      <c r="MB102" s="546"/>
      <c r="MC102" s="546"/>
      <c r="MD102" s="546"/>
      <c r="ME102" s="546"/>
      <c r="MF102" s="546"/>
      <c r="MG102" s="546"/>
      <c r="MH102" s="546"/>
      <c r="MI102" s="546"/>
      <c r="MJ102" s="546"/>
      <c r="MK102" s="546"/>
      <c r="ML102" s="546"/>
      <c r="MM102" s="546"/>
      <c r="MN102" s="546"/>
      <c r="MO102" s="546"/>
      <c r="MP102" s="546"/>
      <c r="MQ102" s="546"/>
      <c r="MR102" s="546"/>
      <c r="MS102" s="546"/>
      <c r="MT102" s="546"/>
      <c r="MU102" s="546"/>
      <c r="MV102" s="546"/>
      <c r="MW102" s="546"/>
      <c r="MX102" s="546"/>
      <c r="MY102" s="546"/>
      <c r="MZ102" s="546"/>
      <c r="NA102" s="546"/>
      <c r="NB102" s="546"/>
      <c r="NC102" s="546"/>
      <c r="ND102" s="546"/>
      <c r="NE102" s="546"/>
      <c r="NF102" s="546"/>
      <c r="NG102" s="546"/>
      <c r="NH102" s="546"/>
      <c r="NI102" s="546"/>
      <c r="NJ102" s="546"/>
      <c r="NK102" s="546"/>
      <c r="NL102" s="546"/>
      <c r="NM102" s="546"/>
      <c r="NN102" s="546"/>
      <c r="NO102" s="546"/>
      <c r="NP102" s="546"/>
      <c r="NQ102" s="546"/>
      <c r="NR102" s="546"/>
      <c r="NS102" s="546"/>
      <c r="NT102" s="546"/>
      <c r="NU102" s="546"/>
      <c r="NV102" s="546"/>
      <c r="NW102" s="546"/>
      <c r="NX102" s="546"/>
      <c r="NY102" s="546"/>
      <c r="NZ102" s="546"/>
      <c r="OA102" s="546"/>
      <c r="OB102" s="546"/>
      <c r="OC102" s="546"/>
      <c r="OD102" s="546"/>
      <c r="OE102" s="546"/>
      <c r="OF102" s="546"/>
      <c r="OG102" s="546"/>
      <c r="OH102" s="546"/>
      <c r="OI102" s="546"/>
      <c r="OJ102" s="546"/>
      <c r="OK102" s="546"/>
      <c r="OL102" s="546"/>
      <c r="OM102" s="546"/>
      <c r="ON102" s="546"/>
      <c r="OO102" s="546"/>
      <c r="OP102" s="546"/>
      <c r="OQ102" s="546"/>
      <c r="OR102" s="546"/>
      <c r="OS102" s="546"/>
      <c r="OT102" s="546"/>
      <c r="OU102" s="546"/>
      <c r="OV102" s="546"/>
      <c r="OW102" s="546"/>
      <c r="OX102" s="546"/>
      <c r="OY102" s="546"/>
      <c r="OZ102" s="546"/>
      <c r="PA102" s="546"/>
      <c r="PB102" s="546"/>
      <c r="PC102" s="546"/>
      <c r="PD102" s="546"/>
      <c r="PE102" s="546"/>
      <c r="PF102" s="546"/>
      <c r="PG102" s="546"/>
      <c r="PH102" s="546"/>
      <c r="PI102" s="546"/>
      <c r="PJ102" s="546"/>
      <c r="PK102" s="546"/>
      <c r="PL102" s="546"/>
      <c r="PM102" s="546"/>
      <c r="PN102" s="546"/>
      <c r="PO102" s="546"/>
      <c r="PP102" s="546"/>
      <c r="PQ102" s="546"/>
      <c r="PR102" s="546"/>
      <c r="PS102" s="546"/>
      <c r="PT102" s="546"/>
      <c r="PU102" s="546"/>
      <c r="PV102" s="546"/>
      <c r="PW102" s="546"/>
      <c r="PX102" s="546"/>
      <c r="PY102" s="546"/>
      <c r="PZ102" s="546"/>
      <c r="QA102" s="546"/>
      <c r="QB102" s="546"/>
      <c r="QC102" s="546"/>
      <c r="QD102" s="546"/>
      <c r="QE102" s="546"/>
      <c r="QF102" s="546"/>
      <c r="QG102" s="546"/>
      <c r="QH102" s="546"/>
      <c r="QI102" s="546"/>
      <c r="QJ102" s="546"/>
      <c r="QK102" s="546"/>
      <c r="QL102" s="546"/>
      <c r="QM102" s="546"/>
      <c r="QN102" s="546"/>
      <c r="QO102" s="546"/>
      <c r="QP102" s="546"/>
      <c r="QQ102" s="546"/>
      <c r="QR102" s="546"/>
      <c r="QS102" s="546"/>
      <c r="QT102" s="546"/>
      <c r="QU102" s="546"/>
      <c r="QV102" s="546"/>
      <c r="QW102" s="546"/>
      <c r="QX102" s="546"/>
      <c r="QY102" s="546"/>
      <c r="QZ102" s="546"/>
      <c r="RA102" s="546"/>
      <c r="RB102" s="546"/>
      <c r="RC102" s="546"/>
      <c r="RD102" s="546"/>
      <c r="RE102" s="546"/>
      <c r="RF102" s="546"/>
      <c r="RG102" s="546"/>
      <c r="RH102" s="546"/>
      <c r="RI102" s="546"/>
      <c r="RJ102" s="546"/>
      <c r="RK102" s="546"/>
      <c r="RL102" s="546"/>
      <c r="RM102" s="546"/>
      <c r="RN102" s="546"/>
      <c r="RO102" s="546"/>
      <c r="RP102" s="546"/>
      <c r="RQ102" s="546"/>
      <c r="RR102" s="546"/>
      <c r="RS102" s="546"/>
      <c r="RT102" s="546"/>
      <c r="RU102" s="546"/>
      <c r="RV102" s="546"/>
      <c r="RW102" s="546"/>
      <c r="RX102" s="546"/>
      <c r="RY102" s="546"/>
      <c r="RZ102" s="546"/>
      <c r="SA102" s="546"/>
      <c r="SB102" s="546"/>
      <c r="SC102" s="546"/>
      <c r="SD102" s="546"/>
      <c r="SE102" s="546"/>
      <c r="SF102" s="546"/>
      <c r="SG102" s="546"/>
      <c r="SH102" s="546"/>
      <c r="SI102" s="546"/>
      <c r="SJ102" s="546"/>
      <c r="SK102" s="546"/>
      <c r="SL102" s="546"/>
      <c r="SM102" s="546"/>
      <c r="SN102" s="546"/>
      <c r="SO102" s="546"/>
      <c r="SP102" s="546"/>
      <c r="SQ102" s="546"/>
      <c r="SR102" s="546"/>
      <c r="SS102" s="546"/>
      <c r="ST102" s="546"/>
      <c r="SU102" s="546"/>
      <c r="SV102" s="546"/>
      <c r="SW102" s="546"/>
      <c r="SX102" s="546"/>
      <c r="SY102" s="546"/>
      <c r="SZ102" s="546"/>
      <c r="TA102" s="546"/>
      <c r="TB102" s="546"/>
      <c r="TC102" s="546"/>
      <c r="TD102" s="546"/>
      <c r="TE102" s="546"/>
      <c r="TF102" s="546"/>
      <c r="TG102" s="546"/>
      <c r="TH102" s="546"/>
      <c r="TI102" s="546"/>
      <c r="TJ102" s="546"/>
      <c r="TK102" s="546"/>
      <c r="TL102" s="546"/>
      <c r="TM102" s="546"/>
      <c r="TN102" s="546"/>
      <c r="TO102" s="546"/>
      <c r="TP102" s="546"/>
      <c r="TQ102" s="546"/>
      <c r="TR102" s="546"/>
      <c r="TS102" s="546"/>
      <c r="TT102" s="546"/>
      <c r="TU102" s="546"/>
      <c r="TV102" s="546"/>
      <c r="TW102" s="546"/>
      <c r="TX102" s="546"/>
      <c r="TY102" s="546"/>
      <c r="TZ102" s="546"/>
      <c r="UA102" s="546"/>
      <c r="UB102" s="546"/>
      <c r="UC102" s="546"/>
      <c r="UD102" s="546"/>
      <c r="UE102" s="546"/>
      <c r="UF102" s="546"/>
      <c r="UG102" s="546"/>
      <c r="UH102" s="546"/>
      <c r="UI102" s="546"/>
      <c r="UJ102" s="546"/>
      <c r="UK102" s="546"/>
      <c r="UL102" s="546"/>
      <c r="UM102" s="546"/>
      <c r="UN102" s="546"/>
      <c r="UO102" s="546"/>
      <c r="UP102" s="546"/>
      <c r="UQ102" s="546"/>
      <c r="UR102" s="546"/>
      <c r="US102" s="546"/>
      <c r="UT102" s="546"/>
      <c r="UU102" s="546"/>
      <c r="UV102" s="546"/>
      <c r="UW102" s="546"/>
      <c r="UX102" s="546"/>
      <c r="UY102" s="546"/>
      <c r="UZ102" s="546"/>
      <c r="VA102" s="546"/>
      <c r="VB102" s="546"/>
      <c r="VC102" s="546"/>
      <c r="VD102" s="546"/>
      <c r="VE102" s="546"/>
      <c r="VF102" s="546"/>
      <c r="VG102" s="546"/>
      <c r="VH102" s="546"/>
      <c r="VI102" s="546"/>
      <c r="VJ102" s="546"/>
      <c r="VK102" s="546"/>
      <c r="VL102" s="546"/>
      <c r="VM102" s="546"/>
      <c r="VN102" s="546"/>
      <c r="VO102" s="546"/>
      <c r="VP102" s="546"/>
      <c r="VQ102" s="546"/>
      <c r="VR102" s="546"/>
      <c r="VS102" s="546"/>
      <c r="VT102" s="546"/>
      <c r="VU102" s="546"/>
      <c r="VV102" s="546"/>
      <c r="VW102" s="546"/>
      <c r="VX102" s="546"/>
      <c r="VY102" s="546"/>
      <c r="VZ102" s="546"/>
      <c r="WA102" s="546"/>
      <c r="WB102" s="546"/>
      <c r="WC102" s="546"/>
      <c r="WD102" s="546"/>
      <c r="WE102" s="546"/>
      <c r="WF102" s="546"/>
      <c r="WG102" s="546"/>
      <c r="WH102" s="546"/>
      <c r="WI102" s="546"/>
      <c r="WJ102" s="546"/>
      <c r="WK102" s="546"/>
      <c r="WL102" s="546"/>
      <c r="WM102" s="546"/>
      <c r="WN102" s="546"/>
      <c r="WO102" s="546"/>
      <c r="WP102" s="546"/>
      <c r="WQ102" s="546"/>
      <c r="WR102" s="546"/>
      <c r="WS102" s="546"/>
      <c r="WT102" s="546"/>
      <c r="WU102" s="546"/>
      <c r="WV102" s="546"/>
      <c r="WW102" s="546"/>
      <c r="WX102" s="546"/>
      <c r="WY102" s="546"/>
      <c r="WZ102" s="546"/>
      <c r="XA102" s="546"/>
      <c r="XB102" s="546"/>
      <c r="XC102" s="546"/>
      <c r="XD102" s="546"/>
      <c r="XE102" s="546"/>
      <c r="XF102" s="546"/>
      <c r="XG102" s="546"/>
      <c r="XH102" s="546"/>
      <c r="XI102" s="546"/>
      <c r="XJ102" s="546"/>
      <c r="XK102" s="546"/>
      <c r="XL102" s="546"/>
      <c r="XM102" s="546"/>
      <c r="XN102" s="546"/>
      <c r="XO102" s="546"/>
      <c r="XP102" s="546"/>
      <c r="XQ102" s="546"/>
      <c r="XR102" s="546"/>
      <c r="XS102" s="546"/>
      <c r="XT102" s="546"/>
      <c r="XU102" s="546"/>
      <c r="XV102" s="546"/>
      <c r="XW102" s="546"/>
      <c r="XX102" s="546"/>
      <c r="XY102" s="546"/>
      <c r="XZ102" s="546"/>
      <c r="YA102" s="546"/>
      <c r="YB102" s="546"/>
      <c r="YC102" s="546"/>
      <c r="YD102" s="546"/>
      <c r="YE102" s="546"/>
      <c r="YF102" s="546"/>
      <c r="YG102" s="546"/>
      <c r="YH102" s="546"/>
      <c r="YI102" s="546"/>
      <c r="YJ102" s="546"/>
      <c r="YK102" s="546"/>
      <c r="YL102" s="546"/>
      <c r="YM102" s="546"/>
      <c r="YN102" s="546"/>
      <c r="YO102" s="546"/>
      <c r="YP102" s="546"/>
      <c r="YQ102" s="546"/>
      <c r="YR102" s="546"/>
      <c r="YS102" s="546"/>
      <c r="YT102" s="546"/>
      <c r="YU102" s="546"/>
      <c r="YV102" s="546"/>
      <c r="YW102" s="546"/>
      <c r="YX102" s="546"/>
      <c r="YY102" s="546"/>
      <c r="YZ102" s="546"/>
      <c r="ZA102" s="546"/>
      <c r="ZB102" s="546"/>
      <c r="ZC102" s="546"/>
      <c r="ZD102" s="546"/>
      <c r="ZE102" s="546"/>
      <c r="ZF102" s="546"/>
      <c r="ZG102" s="546"/>
      <c r="ZH102" s="546"/>
      <c r="ZI102" s="546"/>
      <c r="ZJ102" s="546"/>
      <c r="ZK102" s="546"/>
      <c r="ZL102" s="546"/>
      <c r="ZM102" s="546"/>
      <c r="ZN102" s="546"/>
      <c r="ZO102" s="546"/>
      <c r="ZP102" s="546"/>
      <c r="ZQ102" s="546"/>
      <c r="ZR102" s="546"/>
      <c r="ZS102" s="546"/>
      <c r="ZT102" s="546"/>
      <c r="ZU102" s="546"/>
      <c r="ZV102" s="546"/>
      <c r="ZW102" s="546"/>
      <c r="ZX102" s="546"/>
      <c r="ZY102" s="546"/>
      <c r="ZZ102" s="546"/>
      <c r="AAA102" s="546"/>
      <c r="AAB102" s="546"/>
      <c r="AAC102" s="546"/>
      <c r="AAD102" s="546"/>
      <c r="AAE102" s="546"/>
      <c r="AAF102" s="546"/>
      <c r="AAG102" s="546"/>
      <c r="AAH102" s="546"/>
      <c r="AAI102" s="546"/>
      <c r="AAJ102" s="546"/>
      <c r="AAK102" s="546"/>
      <c r="AAL102" s="546"/>
      <c r="AAM102" s="546"/>
      <c r="AAN102" s="546"/>
      <c r="AAO102" s="546"/>
      <c r="AAP102" s="546"/>
      <c r="AAQ102" s="546"/>
      <c r="AAR102" s="546"/>
      <c r="AAS102" s="546"/>
      <c r="AAT102" s="546"/>
      <c r="AAU102" s="546"/>
      <c r="AAV102" s="546"/>
      <c r="AAW102" s="546"/>
      <c r="AAX102" s="546"/>
      <c r="AAY102" s="546"/>
      <c r="AAZ102" s="546"/>
      <c r="ABA102" s="546"/>
      <c r="ABB102" s="546"/>
      <c r="ABC102" s="546"/>
      <c r="ABD102" s="546"/>
      <c r="ABE102" s="546"/>
      <c r="ABF102" s="546"/>
      <c r="ABG102" s="546"/>
      <c r="ABH102" s="546"/>
      <c r="ABI102" s="546"/>
      <c r="ABJ102" s="546"/>
      <c r="ABK102" s="546"/>
      <c r="ABL102" s="546"/>
      <c r="ABM102" s="546"/>
      <c r="ABN102" s="546"/>
      <c r="ABO102" s="546"/>
      <c r="ABP102" s="546"/>
      <c r="ABQ102" s="546"/>
      <c r="ABR102" s="546"/>
      <c r="ABS102" s="546"/>
      <c r="ABT102" s="546"/>
      <c r="ABU102" s="546"/>
      <c r="ABV102" s="546"/>
      <c r="ABW102" s="546"/>
      <c r="ABX102" s="546"/>
      <c r="ABY102" s="546"/>
      <c r="ABZ102" s="546"/>
      <c r="ACA102" s="546"/>
      <c r="ACB102" s="546"/>
      <c r="ACC102" s="546"/>
      <c r="ACD102" s="546"/>
      <c r="ACE102" s="546"/>
      <c r="ACF102" s="546"/>
      <c r="ACG102" s="546"/>
      <c r="ACH102" s="546"/>
      <c r="ACI102" s="546"/>
      <c r="ACJ102" s="546"/>
      <c r="ACK102" s="546"/>
      <c r="ACL102" s="546"/>
      <c r="ACM102" s="546"/>
      <c r="ACN102" s="546"/>
      <c r="ACO102" s="546"/>
      <c r="ACP102" s="546"/>
      <c r="ACQ102" s="546"/>
      <c r="ACR102" s="546"/>
      <c r="ACS102" s="546"/>
      <c r="ACT102" s="546"/>
      <c r="ACU102" s="546"/>
      <c r="ACV102" s="546"/>
      <c r="ACW102" s="546"/>
      <c r="ACX102" s="546"/>
      <c r="ACY102" s="546"/>
      <c r="ACZ102" s="546"/>
      <c r="ADA102" s="546"/>
      <c r="ADB102" s="546"/>
      <c r="ADC102" s="546"/>
      <c r="ADD102" s="546"/>
      <c r="ADE102" s="546"/>
      <c r="ADF102" s="546"/>
      <c r="ADG102" s="546"/>
      <c r="ADH102" s="546"/>
      <c r="ADI102" s="546"/>
      <c r="ADJ102" s="546"/>
      <c r="ADK102" s="546"/>
      <c r="ADL102" s="546"/>
      <c r="ADM102" s="546"/>
      <c r="ADN102" s="546"/>
      <c r="ADO102" s="546"/>
      <c r="ADP102" s="546"/>
      <c r="ADQ102" s="546"/>
      <c r="ADR102" s="546"/>
      <c r="ADS102" s="546"/>
      <c r="ADT102" s="546"/>
      <c r="ADU102" s="546"/>
      <c r="ADV102" s="546"/>
      <c r="ADW102" s="546"/>
      <c r="ADX102" s="546"/>
      <c r="ADY102" s="546"/>
      <c r="ADZ102" s="546"/>
      <c r="AEA102" s="546"/>
      <c r="AEB102" s="546"/>
      <c r="AEC102" s="546"/>
      <c r="AED102" s="546"/>
      <c r="AEE102" s="546"/>
      <c r="AEF102" s="546"/>
      <c r="AEG102" s="546"/>
      <c r="AEH102" s="546"/>
      <c r="AEI102" s="546"/>
      <c r="AEJ102" s="546"/>
      <c r="AEK102" s="546"/>
      <c r="AEL102" s="546"/>
      <c r="AEM102" s="546"/>
      <c r="AEN102" s="546"/>
      <c r="AEO102" s="546"/>
      <c r="AEP102" s="546"/>
      <c r="AEQ102" s="546"/>
      <c r="AER102" s="546"/>
      <c r="AES102" s="546"/>
      <c r="AET102" s="546"/>
      <c r="AEU102" s="546"/>
      <c r="AEV102" s="546"/>
      <c r="AEW102" s="546"/>
      <c r="AEX102" s="546"/>
      <c r="AEY102" s="546"/>
      <c r="AEZ102" s="546"/>
      <c r="AFA102" s="546"/>
      <c r="AFB102" s="546"/>
      <c r="AFC102" s="546"/>
      <c r="AFD102" s="546"/>
      <c r="AFE102" s="546"/>
      <c r="AFF102" s="546"/>
      <c r="AFG102" s="546"/>
      <c r="AFH102" s="546"/>
      <c r="AFI102" s="546"/>
      <c r="AFJ102" s="546"/>
      <c r="AFK102" s="546"/>
      <c r="AFL102" s="546"/>
      <c r="AFM102" s="546"/>
      <c r="AFN102" s="546"/>
      <c r="AFO102" s="546"/>
      <c r="AFP102" s="546"/>
      <c r="AFQ102" s="546"/>
      <c r="AFR102" s="546"/>
      <c r="AFS102" s="546"/>
      <c r="AFT102" s="546"/>
      <c r="AFU102" s="546"/>
      <c r="AFV102" s="546"/>
      <c r="AFW102" s="546"/>
      <c r="AFX102" s="546"/>
      <c r="AFY102" s="546"/>
      <c r="AFZ102" s="546"/>
      <c r="AGA102" s="546"/>
      <c r="AGB102" s="546"/>
      <c r="AGC102" s="546"/>
      <c r="AGD102" s="546"/>
      <c r="AGE102" s="546"/>
      <c r="AGF102" s="546"/>
      <c r="AGG102" s="546"/>
      <c r="AGH102" s="546"/>
      <c r="AGI102" s="546"/>
      <c r="AGJ102" s="546"/>
      <c r="AGK102" s="546"/>
      <c r="AGL102" s="546"/>
      <c r="AGM102" s="546"/>
      <c r="AGN102" s="546"/>
      <c r="AGO102" s="546"/>
      <c r="AGP102" s="546"/>
      <c r="AGQ102" s="546"/>
      <c r="AGR102" s="546"/>
      <c r="AGS102" s="546"/>
      <c r="AGT102" s="546"/>
      <c r="AGU102" s="546"/>
      <c r="AGV102" s="546"/>
      <c r="AGW102" s="546"/>
      <c r="AGX102" s="546"/>
      <c r="AGY102" s="546"/>
      <c r="AGZ102" s="546"/>
      <c r="AHA102" s="546"/>
      <c r="AHB102" s="546"/>
      <c r="AHC102" s="546"/>
      <c r="AHD102" s="546"/>
      <c r="AHE102" s="546"/>
      <c r="AHF102" s="546"/>
      <c r="AHG102" s="546"/>
      <c r="AHH102" s="546"/>
      <c r="AHI102" s="546"/>
      <c r="AHJ102" s="546"/>
      <c r="AHK102" s="546"/>
      <c r="AHL102" s="546"/>
      <c r="AHM102" s="546"/>
      <c r="AHN102" s="546"/>
      <c r="AHO102" s="546"/>
      <c r="AHP102" s="546"/>
      <c r="AHQ102" s="546"/>
      <c r="AHR102" s="546"/>
      <c r="AHS102" s="546"/>
      <c r="AHT102" s="546"/>
      <c r="AHU102" s="546"/>
      <c r="AHV102" s="546"/>
      <c r="AHW102" s="546"/>
      <c r="AHX102" s="546"/>
      <c r="AHY102" s="546"/>
      <c r="AHZ102" s="546"/>
      <c r="AIA102" s="546"/>
      <c r="AIB102" s="546"/>
      <c r="AIC102" s="546"/>
      <c r="AID102" s="546"/>
      <c r="AIE102" s="546"/>
      <c r="AIF102" s="546"/>
      <c r="AIG102" s="546"/>
      <c r="AIH102" s="546"/>
      <c r="AII102" s="546"/>
      <c r="AIJ102" s="546"/>
      <c r="AIK102" s="546"/>
      <c r="AIL102" s="546"/>
      <c r="AIM102" s="546"/>
      <c r="AIN102" s="546"/>
      <c r="AIO102" s="546"/>
      <c r="AIP102" s="546"/>
      <c r="AIQ102" s="546"/>
      <c r="AIR102" s="546"/>
      <c r="AIS102" s="546"/>
      <c r="AIT102" s="546"/>
      <c r="AIU102" s="546"/>
      <c r="AIV102" s="546"/>
      <c r="AIW102" s="546"/>
      <c r="AIX102" s="546"/>
      <c r="AIY102" s="546"/>
      <c r="AIZ102" s="546"/>
      <c r="AJA102" s="546"/>
      <c r="AJB102" s="546"/>
      <c r="AJC102" s="546"/>
      <c r="AJD102" s="546"/>
      <c r="AJE102" s="546"/>
      <c r="AJF102" s="546"/>
      <c r="AJG102" s="546"/>
      <c r="AJH102" s="546"/>
      <c r="AJI102" s="546"/>
      <c r="AJJ102" s="546"/>
      <c r="AJK102" s="546"/>
      <c r="AJL102" s="546"/>
      <c r="AJM102" s="546"/>
      <c r="AJN102" s="546"/>
      <c r="AJO102" s="546"/>
      <c r="AJP102" s="546"/>
      <c r="AJQ102" s="546"/>
      <c r="AJR102" s="546"/>
      <c r="AJS102" s="546"/>
      <c r="AJT102" s="546"/>
      <c r="AJU102" s="546"/>
      <c r="AJV102" s="546"/>
      <c r="AJW102" s="546"/>
      <c r="AJX102" s="546"/>
      <c r="AJY102" s="546"/>
      <c r="AJZ102" s="546"/>
      <c r="AKA102" s="546"/>
      <c r="AKB102" s="546"/>
      <c r="AKC102" s="546"/>
      <c r="AKD102" s="546"/>
      <c r="AKE102" s="546"/>
      <c r="AKF102" s="546"/>
      <c r="AKG102" s="546"/>
      <c r="AKH102" s="546"/>
      <c r="AKI102" s="546"/>
      <c r="AKJ102" s="546"/>
      <c r="AKK102" s="546"/>
      <c r="AKL102" s="546"/>
      <c r="AKM102" s="546"/>
      <c r="AKN102" s="546"/>
      <c r="AKO102" s="546"/>
      <c r="AKP102" s="546"/>
      <c r="AKQ102" s="546"/>
      <c r="AKR102" s="546"/>
      <c r="AKS102" s="546"/>
      <c r="AKT102" s="546"/>
      <c r="AKU102" s="546"/>
      <c r="AKV102" s="546"/>
      <c r="AKW102" s="546"/>
      <c r="AKX102" s="546"/>
      <c r="AKY102" s="546"/>
      <c r="AKZ102" s="546"/>
      <c r="ALA102" s="546"/>
      <c r="ALB102" s="546"/>
      <c r="ALC102" s="546"/>
      <c r="ALD102" s="546"/>
      <c r="ALE102" s="546"/>
      <c r="ALF102" s="546"/>
      <c r="ALG102" s="546"/>
      <c r="ALH102" s="546"/>
      <c r="ALI102" s="546"/>
      <c r="ALJ102" s="546"/>
      <c r="ALK102" s="546"/>
      <c r="ALL102" s="546"/>
      <c r="ALM102" s="546"/>
      <c r="ALN102" s="546"/>
      <c r="ALO102" s="546"/>
      <c r="ALP102" s="546"/>
      <c r="ALQ102" s="546"/>
      <c r="ALR102" s="546"/>
      <c r="ALS102" s="546"/>
      <c r="ALT102" s="546"/>
      <c r="ALU102" s="546"/>
      <c r="ALV102" s="546"/>
      <c r="ALW102" s="546"/>
      <c r="ALX102" s="546"/>
      <c r="ALY102" s="546"/>
      <c r="ALZ102" s="546"/>
      <c r="AMA102" s="546"/>
      <c r="AMB102" s="546"/>
    </row>
    <row r="103" spans="1:1016" ht="59.25" customHeight="1">
      <c r="A103" s="525" t="s">
        <v>229</v>
      </c>
      <c r="B103" s="559">
        <v>120301</v>
      </c>
      <c r="C103" s="493" t="s">
        <v>27</v>
      </c>
      <c r="D103" s="536" t="s">
        <v>230</v>
      </c>
      <c r="E103" s="493" t="s">
        <v>86</v>
      </c>
      <c r="F103" s="523">
        <v>3564.11</v>
      </c>
      <c r="G103" s="497">
        <f t="shared" si="10"/>
        <v>32.54</v>
      </c>
      <c r="H103" s="498">
        <f t="shared" si="11"/>
        <v>115976.1394</v>
      </c>
      <c r="J103" s="547">
        <v>25.7</v>
      </c>
      <c r="L103" s="466">
        <f t="shared" si="9"/>
        <v>32.54</v>
      </c>
    </row>
    <row r="104" spans="1:1016" ht="59.25" customHeight="1">
      <c r="A104" s="525" t="s">
        <v>231</v>
      </c>
      <c r="B104" s="559">
        <v>120308</v>
      </c>
      <c r="C104" s="493" t="s">
        <v>27</v>
      </c>
      <c r="D104" s="536" t="s">
        <v>232</v>
      </c>
      <c r="E104" s="493" t="s">
        <v>86</v>
      </c>
      <c r="F104" s="523">
        <v>3564.11</v>
      </c>
      <c r="G104" s="497">
        <f t="shared" si="10"/>
        <v>7.39</v>
      </c>
      <c r="H104" s="498">
        <f t="shared" si="11"/>
        <v>26338.7729</v>
      </c>
      <c r="J104" s="547">
        <v>5.84</v>
      </c>
      <c r="L104" s="466">
        <f t="shared" si="9"/>
        <v>7.39</v>
      </c>
    </row>
    <row r="105" spans="1:1016" s="458" customFormat="1" ht="39.950000000000003" customHeight="1">
      <c r="A105" s="509">
        <v>13</v>
      </c>
      <c r="B105" s="516"/>
      <c r="C105" s="518"/>
      <c r="D105" s="512" t="s">
        <v>233</v>
      </c>
      <c r="E105" s="519"/>
      <c r="F105" s="520"/>
      <c r="G105" s="499"/>
      <c r="H105" s="521" t="str">
        <f t="shared" si="11"/>
        <v/>
      </c>
      <c r="I105" s="546"/>
      <c r="J105" s="549"/>
      <c r="K105" s="546"/>
      <c r="L105" s="546">
        <f t="shared" si="9"/>
        <v>0</v>
      </c>
      <c r="M105" s="546"/>
      <c r="N105" s="546"/>
      <c r="O105" s="546"/>
      <c r="P105" s="546"/>
      <c r="Q105" s="546"/>
      <c r="R105" s="546"/>
      <c r="S105" s="546"/>
      <c r="T105" s="546"/>
      <c r="U105" s="546"/>
      <c r="V105" s="546"/>
      <c r="W105" s="546"/>
      <c r="X105" s="546"/>
      <c r="Y105" s="546"/>
      <c r="Z105" s="546"/>
      <c r="AA105" s="546"/>
      <c r="AB105" s="546"/>
      <c r="AC105" s="546"/>
      <c r="AD105" s="546"/>
      <c r="AE105" s="546"/>
      <c r="AF105" s="546"/>
      <c r="AG105" s="546"/>
      <c r="AH105" s="546"/>
      <c r="AI105" s="546"/>
      <c r="AJ105" s="546"/>
      <c r="AK105" s="546"/>
      <c r="AL105" s="546"/>
      <c r="AM105" s="546"/>
      <c r="AN105" s="546"/>
      <c r="AO105" s="546"/>
      <c r="AP105" s="546"/>
      <c r="AQ105" s="546"/>
      <c r="AR105" s="546"/>
      <c r="AS105" s="546"/>
      <c r="AT105" s="546"/>
      <c r="AU105" s="546"/>
      <c r="AV105" s="546"/>
      <c r="AW105" s="546"/>
      <c r="AX105" s="546"/>
      <c r="AY105" s="546"/>
      <c r="AZ105" s="546"/>
      <c r="BA105" s="546"/>
      <c r="BB105" s="546"/>
      <c r="BC105" s="546"/>
      <c r="BD105" s="546"/>
      <c r="BE105" s="546"/>
      <c r="BF105" s="546"/>
      <c r="BG105" s="546"/>
      <c r="BH105" s="546"/>
      <c r="BI105" s="546"/>
      <c r="BJ105" s="546"/>
      <c r="BK105" s="546"/>
      <c r="BL105" s="546"/>
      <c r="BM105" s="546"/>
      <c r="BN105" s="546"/>
      <c r="BO105" s="546"/>
      <c r="BP105" s="546"/>
      <c r="BQ105" s="546"/>
      <c r="BR105" s="546"/>
      <c r="BS105" s="546"/>
      <c r="BT105" s="546"/>
      <c r="BU105" s="546"/>
      <c r="BV105" s="546"/>
      <c r="BW105" s="546"/>
      <c r="BX105" s="546"/>
      <c r="BY105" s="546"/>
      <c r="BZ105" s="546"/>
      <c r="CA105" s="546"/>
      <c r="CB105" s="546"/>
      <c r="CC105" s="546"/>
      <c r="CD105" s="546"/>
      <c r="CE105" s="546"/>
      <c r="CF105" s="546"/>
      <c r="CG105" s="546"/>
      <c r="CH105" s="546"/>
      <c r="CI105" s="546"/>
      <c r="CJ105" s="546"/>
      <c r="CK105" s="546"/>
      <c r="CL105" s="546"/>
      <c r="CM105" s="546"/>
      <c r="CN105" s="546"/>
      <c r="CO105" s="546"/>
      <c r="CP105" s="546"/>
      <c r="CQ105" s="546"/>
      <c r="CR105" s="546"/>
      <c r="CS105" s="546"/>
      <c r="CT105" s="546"/>
      <c r="CU105" s="546"/>
      <c r="CV105" s="546"/>
      <c r="CW105" s="546"/>
      <c r="CX105" s="546"/>
      <c r="CY105" s="546"/>
      <c r="CZ105" s="546"/>
      <c r="DA105" s="546"/>
      <c r="DB105" s="546"/>
      <c r="DC105" s="546"/>
      <c r="DD105" s="546"/>
      <c r="DE105" s="546"/>
      <c r="DF105" s="546"/>
      <c r="DG105" s="546"/>
      <c r="DH105" s="546"/>
      <c r="DI105" s="546"/>
      <c r="DJ105" s="546"/>
      <c r="DK105" s="546"/>
      <c r="DL105" s="546"/>
      <c r="DM105" s="546"/>
      <c r="DN105" s="546"/>
      <c r="DO105" s="546"/>
      <c r="DP105" s="546"/>
      <c r="DQ105" s="546"/>
      <c r="DR105" s="546"/>
      <c r="DS105" s="546"/>
      <c r="DT105" s="546"/>
      <c r="DU105" s="546"/>
      <c r="DV105" s="546"/>
      <c r="DW105" s="546"/>
      <c r="DX105" s="546"/>
      <c r="DY105" s="546"/>
      <c r="DZ105" s="546"/>
      <c r="EA105" s="546"/>
      <c r="EB105" s="546"/>
      <c r="EC105" s="546"/>
      <c r="ED105" s="546"/>
      <c r="EE105" s="546"/>
      <c r="EF105" s="546"/>
      <c r="EG105" s="546"/>
      <c r="EH105" s="546"/>
      <c r="EI105" s="546"/>
      <c r="EJ105" s="546"/>
      <c r="EK105" s="546"/>
      <c r="EL105" s="546"/>
      <c r="EM105" s="546"/>
      <c r="EN105" s="546"/>
      <c r="EO105" s="546"/>
      <c r="EP105" s="546"/>
      <c r="EQ105" s="546"/>
      <c r="ER105" s="546"/>
      <c r="ES105" s="546"/>
      <c r="ET105" s="546"/>
      <c r="EU105" s="546"/>
      <c r="EV105" s="546"/>
      <c r="EW105" s="546"/>
      <c r="EX105" s="546"/>
      <c r="EY105" s="546"/>
      <c r="EZ105" s="546"/>
      <c r="FA105" s="546"/>
      <c r="FB105" s="546"/>
      <c r="FC105" s="546"/>
      <c r="FD105" s="546"/>
      <c r="FE105" s="546"/>
      <c r="FF105" s="546"/>
      <c r="FG105" s="546"/>
      <c r="FH105" s="546"/>
      <c r="FI105" s="546"/>
      <c r="FJ105" s="546"/>
      <c r="FK105" s="546"/>
      <c r="FL105" s="546"/>
      <c r="FM105" s="546"/>
      <c r="FN105" s="546"/>
      <c r="FO105" s="546"/>
      <c r="FP105" s="546"/>
      <c r="FQ105" s="546"/>
      <c r="FR105" s="546"/>
      <c r="FS105" s="546"/>
      <c r="FT105" s="546"/>
      <c r="FU105" s="546"/>
      <c r="FV105" s="546"/>
      <c r="FW105" s="546"/>
      <c r="FX105" s="546"/>
      <c r="FY105" s="546"/>
      <c r="FZ105" s="546"/>
      <c r="GA105" s="546"/>
      <c r="GB105" s="546"/>
      <c r="GC105" s="546"/>
      <c r="GD105" s="546"/>
      <c r="GE105" s="546"/>
      <c r="GF105" s="546"/>
      <c r="GG105" s="546"/>
      <c r="GH105" s="546"/>
      <c r="GI105" s="546"/>
      <c r="GJ105" s="546"/>
      <c r="GK105" s="546"/>
      <c r="GL105" s="546"/>
      <c r="GM105" s="546"/>
      <c r="GN105" s="546"/>
      <c r="GO105" s="546"/>
      <c r="GP105" s="546"/>
      <c r="GQ105" s="546"/>
      <c r="GR105" s="546"/>
      <c r="GS105" s="546"/>
      <c r="GT105" s="546"/>
      <c r="GU105" s="546"/>
      <c r="GV105" s="546"/>
      <c r="GW105" s="546"/>
      <c r="GX105" s="546"/>
      <c r="GY105" s="546"/>
      <c r="GZ105" s="546"/>
      <c r="HA105" s="546"/>
      <c r="HB105" s="546"/>
      <c r="HC105" s="546"/>
      <c r="HD105" s="546"/>
      <c r="HE105" s="546"/>
      <c r="HF105" s="546"/>
      <c r="HG105" s="546"/>
      <c r="HH105" s="546"/>
      <c r="HI105" s="546"/>
      <c r="HJ105" s="546"/>
      <c r="HK105" s="546"/>
      <c r="HL105" s="546"/>
      <c r="HM105" s="546"/>
      <c r="HN105" s="546"/>
      <c r="HO105" s="546"/>
      <c r="HP105" s="546"/>
      <c r="HQ105" s="546"/>
      <c r="HR105" s="546"/>
      <c r="HS105" s="546"/>
      <c r="HT105" s="546"/>
      <c r="HU105" s="546"/>
      <c r="HV105" s="546"/>
      <c r="HW105" s="546"/>
      <c r="HX105" s="546"/>
      <c r="HY105" s="546"/>
      <c r="HZ105" s="546"/>
      <c r="IA105" s="546"/>
      <c r="IB105" s="546"/>
      <c r="IC105" s="546"/>
      <c r="ID105" s="546"/>
      <c r="IE105" s="546"/>
      <c r="IF105" s="546"/>
      <c r="IG105" s="546"/>
      <c r="IH105" s="546"/>
      <c r="II105" s="546"/>
      <c r="IJ105" s="546"/>
      <c r="IK105" s="546"/>
      <c r="IL105" s="546"/>
      <c r="IM105" s="546"/>
      <c r="IN105" s="546"/>
      <c r="IO105" s="546"/>
      <c r="IP105" s="546"/>
      <c r="IQ105" s="546"/>
      <c r="IR105" s="546"/>
      <c r="IS105" s="546"/>
      <c r="IT105" s="546"/>
      <c r="IU105" s="546"/>
      <c r="IV105" s="546"/>
      <c r="IW105" s="546"/>
      <c r="IX105" s="546"/>
      <c r="IY105" s="546"/>
      <c r="IZ105" s="546"/>
      <c r="JA105" s="546"/>
      <c r="JB105" s="546"/>
      <c r="JC105" s="546"/>
      <c r="JD105" s="546"/>
      <c r="JE105" s="546"/>
      <c r="JF105" s="546"/>
      <c r="JG105" s="546"/>
      <c r="JH105" s="546"/>
      <c r="JI105" s="546"/>
      <c r="JJ105" s="546"/>
      <c r="JK105" s="546"/>
      <c r="JL105" s="546"/>
      <c r="JM105" s="546"/>
      <c r="JN105" s="546"/>
      <c r="JO105" s="546"/>
      <c r="JP105" s="546"/>
      <c r="JQ105" s="546"/>
      <c r="JR105" s="546"/>
      <c r="JS105" s="546"/>
      <c r="JT105" s="546"/>
      <c r="JU105" s="546"/>
      <c r="JV105" s="546"/>
      <c r="JW105" s="546"/>
      <c r="JX105" s="546"/>
      <c r="JY105" s="546"/>
      <c r="JZ105" s="546"/>
      <c r="KA105" s="546"/>
      <c r="KB105" s="546"/>
      <c r="KC105" s="546"/>
      <c r="KD105" s="546"/>
      <c r="KE105" s="546"/>
      <c r="KF105" s="546"/>
      <c r="KG105" s="546"/>
      <c r="KH105" s="546"/>
      <c r="KI105" s="546"/>
      <c r="KJ105" s="546"/>
      <c r="KK105" s="546"/>
      <c r="KL105" s="546"/>
      <c r="KM105" s="546"/>
      <c r="KN105" s="546"/>
      <c r="KO105" s="546"/>
      <c r="KP105" s="546"/>
      <c r="KQ105" s="546"/>
      <c r="KR105" s="546"/>
      <c r="KS105" s="546"/>
      <c r="KT105" s="546"/>
      <c r="KU105" s="546"/>
      <c r="KV105" s="546"/>
      <c r="KW105" s="546"/>
      <c r="KX105" s="546"/>
      <c r="KY105" s="546"/>
      <c r="KZ105" s="546"/>
      <c r="LA105" s="546"/>
      <c r="LB105" s="546"/>
      <c r="LC105" s="546"/>
      <c r="LD105" s="546"/>
      <c r="LE105" s="546"/>
      <c r="LF105" s="546"/>
      <c r="LG105" s="546"/>
      <c r="LH105" s="546"/>
      <c r="LI105" s="546"/>
      <c r="LJ105" s="546"/>
      <c r="LK105" s="546"/>
      <c r="LL105" s="546"/>
      <c r="LM105" s="546"/>
      <c r="LN105" s="546"/>
      <c r="LO105" s="546"/>
      <c r="LP105" s="546"/>
      <c r="LQ105" s="546"/>
      <c r="LR105" s="546"/>
      <c r="LS105" s="546"/>
      <c r="LT105" s="546"/>
      <c r="LU105" s="546"/>
      <c r="LV105" s="546"/>
      <c r="LW105" s="546"/>
      <c r="LX105" s="546"/>
      <c r="LY105" s="546"/>
      <c r="LZ105" s="546"/>
      <c r="MA105" s="546"/>
      <c r="MB105" s="546"/>
      <c r="MC105" s="546"/>
      <c r="MD105" s="546"/>
      <c r="ME105" s="546"/>
      <c r="MF105" s="546"/>
      <c r="MG105" s="546"/>
      <c r="MH105" s="546"/>
      <c r="MI105" s="546"/>
      <c r="MJ105" s="546"/>
      <c r="MK105" s="546"/>
      <c r="ML105" s="546"/>
      <c r="MM105" s="546"/>
      <c r="MN105" s="546"/>
      <c r="MO105" s="546"/>
      <c r="MP105" s="546"/>
      <c r="MQ105" s="546"/>
      <c r="MR105" s="546"/>
      <c r="MS105" s="546"/>
      <c r="MT105" s="546"/>
      <c r="MU105" s="546"/>
      <c r="MV105" s="546"/>
      <c r="MW105" s="546"/>
      <c r="MX105" s="546"/>
      <c r="MY105" s="546"/>
      <c r="MZ105" s="546"/>
      <c r="NA105" s="546"/>
      <c r="NB105" s="546"/>
      <c r="NC105" s="546"/>
      <c r="ND105" s="546"/>
      <c r="NE105" s="546"/>
      <c r="NF105" s="546"/>
      <c r="NG105" s="546"/>
      <c r="NH105" s="546"/>
      <c r="NI105" s="546"/>
      <c r="NJ105" s="546"/>
      <c r="NK105" s="546"/>
      <c r="NL105" s="546"/>
      <c r="NM105" s="546"/>
      <c r="NN105" s="546"/>
      <c r="NO105" s="546"/>
      <c r="NP105" s="546"/>
      <c r="NQ105" s="546"/>
      <c r="NR105" s="546"/>
      <c r="NS105" s="546"/>
      <c r="NT105" s="546"/>
      <c r="NU105" s="546"/>
      <c r="NV105" s="546"/>
      <c r="NW105" s="546"/>
      <c r="NX105" s="546"/>
      <c r="NY105" s="546"/>
      <c r="NZ105" s="546"/>
      <c r="OA105" s="546"/>
      <c r="OB105" s="546"/>
      <c r="OC105" s="546"/>
      <c r="OD105" s="546"/>
      <c r="OE105" s="546"/>
      <c r="OF105" s="546"/>
      <c r="OG105" s="546"/>
      <c r="OH105" s="546"/>
      <c r="OI105" s="546"/>
      <c r="OJ105" s="546"/>
      <c r="OK105" s="546"/>
      <c r="OL105" s="546"/>
      <c r="OM105" s="546"/>
      <c r="ON105" s="546"/>
      <c r="OO105" s="546"/>
      <c r="OP105" s="546"/>
      <c r="OQ105" s="546"/>
      <c r="OR105" s="546"/>
      <c r="OS105" s="546"/>
      <c r="OT105" s="546"/>
      <c r="OU105" s="546"/>
      <c r="OV105" s="546"/>
      <c r="OW105" s="546"/>
      <c r="OX105" s="546"/>
      <c r="OY105" s="546"/>
      <c r="OZ105" s="546"/>
      <c r="PA105" s="546"/>
      <c r="PB105" s="546"/>
      <c r="PC105" s="546"/>
      <c r="PD105" s="546"/>
      <c r="PE105" s="546"/>
      <c r="PF105" s="546"/>
      <c r="PG105" s="546"/>
      <c r="PH105" s="546"/>
      <c r="PI105" s="546"/>
      <c r="PJ105" s="546"/>
      <c r="PK105" s="546"/>
      <c r="PL105" s="546"/>
      <c r="PM105" s="546"/>
      <c r="PN105" s="546"/>
      <c r="PO105" s="546"/>
      <c r="PP105" s="546"/>
      <c r="PQ105" s="546"/>
      <c r="PR105" s="546"/>
      <c r="PS105" s="546"/>
      <c r="PT105" s="546"/>
      <c r="PU105" s="546"/>
      <c r="PV105" s="546"/>
      <c r="PW105" s="546"/>
      <c r="PX105" s="546"/>
      <c r="PY105" s="546"/>
      <c r="PZ105" s="546"/>
      <c r="QA105" s="546"/>
      <c r="QB105" s="546"/>
      <c r="QC105" s="546"/>
      <c r="QD105" s="546"/>
      <c r="QE105" s="546"/>
      <c r="QF105" s="546"/>
      <c r="QG105" s="546"/>
      <c r="QH105" s="546"/>
      <c r="QI105" s="546"/>
      <c r="QJ105" s="546"/>
      <c r="QK105" s="546"/>
      <c r="QL105" s="546"/>
      <c r="QM105" s="546"/>
      <c r="QN105" s="546"/>
      <c r="QO105" s="546"/>
      <c r="QP105" s="546"/>
      <c r="QQ105" s="546"/>
      <c r="QR105" s="546"/>
      <c r="QS105" s="546"/>
      <c r="QT105" s="546"/>
      <c r="QU105" s="546"/>
      <c r="QV105" s="546"/>
      <c r="QW105" s="546"/>
      <c r="QX105" s="546"/>
      <c r="QY105" s="546"/>
      <c r="QZ105" s="546"/>
      <c r="RA105" s="546"/>
      <c r="RB105" s="546"/>
      <c r="RC105" s="546"/>
      <c r="RD105" s="546"/>
      <c r="RE105" s="546"/>
      <c r="RF105" s="546"/>
      <c r="RG105" s="546"/>
      <c r="RH105" s="546"/>
      <c r="RI105" s="546"/>
      <c r="RJ105" s="546"/>
      <c r="RK105" s="546"/>
      <c r="RL105" s="546"/>
      <c r="RM105" s="546"/>
      <c r="RN105" s="546"/>
      <c r="RO105" s="546"/>
      <c r="RP105" s="546"/>
      <c r="RQ105" s="546"/>
      <c r="RR105" s="546"/>
      <c r="RS105" s="546"/>
      <c r="RT105" s="546"/>
      <c r="RU105" s="546"/>
      <c r="RV105" s="546"/>
      <c r="RW105" s="546"/>
      <c r="RX105" s="546"/>
      <c r="RY105" s="546"/>
      <c r="RZ105" s="546"/>
      <c r="SA105" s="546"/>
      <c r="SB105" s="546"/>
      <c r="SC105" s="546"/>
      <c r="SD105" s="546"/>
      <c r="SE105" s="546"/>
      <c r="SF105" s="546"/>
      <c r="SG105" s="546"/>
      <c r="SH105" s="546"/>
      <c r="SI105" s="546"/>
      <c r="SJ105" s="546"/>
      <c r="SK105" s="546"/>
      <c r="SL105" s="546"/>
      <c r="SM105" s="546"/>
      <c r="SN105" s="546"/>
      <c r="SO105" s="546"/>
      <c r="SP105" s="546"/>
      <c r="SQ105" s="546"/>
      <c r="SR105" s="546"/>
      <c r="SS105" s="546"/>
      <c r="ST105" s="546"/>
      <c r="SU105" s="546"/>
      <c r="SV105" s="546"/>
      <c r="SW105" s="546"/>
      <c r="SX105" s="546"/>
      <c r="SY105" s="546"/>
      <c r="SZ105" s="546"/>
      <c r="TA105" s="546"/>
      <c r="TB105" s="546"/>
      <c r="TC105" s="546"/>
      <c r="TD105" s="546"/>
      <c r="TE105" s="546"/>
      <c r="TF105" s="546"/>
      <c r="TG105" s="546"/>
      <c r="TH105" s="546"/>
      <c r="TI105" s="546"/>
      <c r="TJ105" s="546"/>
      <c r="TK105" s="546"/>
      <c r="TL105" s="546"/>
      <c r="TM105" s="546"/>
      <c r="TN105" s="546"/>
      <c r="TO105" s="546"/>
      <c r="TP105" s="546"/>
      <c r="TQ105" s="546"/>
      <c r="TR105" s="546"/>
      <c r="TS105" s="546"/>
      <c r="TT105" s="546"/>
      <c r="TU105" s="546"/>
      <c r="TV105" s="546"/>
      <c r="TW105" s="546"/>
      <c r="TX105" s="546"/>
      <c r="TY105" s="546"/>
      <c r="TZ105" s="546"/>
      <c r="UA105" s="546"/>
      <c r="UB105" s="546"/>
      <c r="UC105" s="546"/>
      <c r="UD105" s="546"/>
      <c r="UE105" s="546"/>
      <c r="UF105" s="546"/>
      <c r="UG105" s="546"/>
      <c r="UH105" s="546"/>
      <c r="UI105" s="546"/>
      <c r="UJ105" s="546"/>
      <c r="UK105" s="546"/>
      <c r="UL105" s="546"/>
      <c r="UM105" s="546"/>
      <c r="UN105" s="546"/>
      <c r="UO105" s="546"/>
      <c r="UP105" s="546"/>
      <c r="UQ105" s="546"/>
      <c r="UR105" s="546"/>
      <c r="US105" s="546"/>
      <c r="UT105" s="546"/>
      <c r="UU105" s="546"/>
      <c r="UV105" s="546"/>
      <c r="UW105" s="546"/>
      <c r="UX105" s="546"/>
      <c r="UY105" s="546"/>
      <c r="UZ105" s="546"/>
      <c r="VA105" s="546"/>
      <c r="VB105" s="546"/>
      <c r="VC105" s="546"/>
      <c r="VD105" s="546"/>
      <c r="VE105" s="546"/>
      <c r="VF105" s="546"/>
      <c r="VG105" s="546"/>
      <c r="VH105" s="546"/>
      <c r="VI105" s="546"/>
      <c r="VJ105" s="546"/>
      <c r="VK105" s="546"/>
      <c r="VL105" s="546"/>
      <c r="VM105" s="546"/>
      <c r="VN105" s="546"/>
      <c r="VO105" s="546"/>
      <c r="VP105" s="546"/>
      <c r="VQ105" s="546"/>
      <c r="VR105" s="546"/>
      <c r="VS105" s="546"/>
      <c r="VT105" s="546"/>
      <c r="VU105" s="546"/>
      <c r="VV105" s="546"/>
      <c r="VW105" s="546"/>
      <c r="VX105" s="546"/>
      <c r="VY105" s="546"/>
      <c r="VZ105" s="546"/>
      <c r="WA105" s="546"/>
      <c r="WB105" s="546"/>
      <c r="WC105" s="546"/>
      <c r="WD105" s="546"/>
      <c r="WE105" s="546"/>
      <c r="WF105" s="546"/>
      <c r="WG105" s="546"/>
      <c r="WH105" s="546"/>
      <c r="WI105" s="546"/>
      <c r="WJ105" s="546"/>
      <c r="WK105" s="546"/>
      <c r="WL105" s="546"/>
      <c r="WM105" s="546"/>
      <c r="WN105" s="546"/>
      <c r="WO105" s="546"/>
      <c r="WP105" s="546"/>
      <c r="WQ105" s="546"/>
      <c r="WR105" s="546"/>
      <c r="WS105" s="546"/>
      <c r="WT105" s="546"/>
      <c r="WU105" s="546"/>
      <c r="WV105" s="546"/>
      <c r="WW105" s="546"/>
      <c r="WX105" s="546"/>
      <c r="WY105" s="546"/>
      <c r="WZ105" s="546"/>
      <c r="XA105" s="546"/>
      <c r="XB105" s="546"/>
      <c r="XC105" s="546"/>
      <c r="XD105" s="546"/>
      <c r="XE105" s="546"/>
      <c r="XF105" s="546"/>
      <c r="XG105" s="546"/>
      <c r="XH105" s="546"/>
      <c r="XI105" s="546"/>
      <c r="XJ105" s="546"/>
      <c r="XK105" s="546"/>
      <c r="XL105" s="546"/>
      <c r="XM105" s="546"/>
      <c r="XN105" s="546"/>
      <c r="XO105" s="546"/>
      <c r="XP105" s="546"/>
      <c r="XQ105" s="546"/>
      <c r="XR105" s="546"/>
      <c r="XS105" s="546"/>
      <c r="XT105" s="546"/>
      <c r="XU105" s="546"/>
      <c r="XV105" s="546"/>
      <c r="XW105" s="546"/>
      <c r="XX105" s="546"/>
      <c r="XY105" s="546"/>
      <c r="XZ105" s="546"/>
      <c r="YA105" s="546"/>
      <c r="YB105" s="546"/>
      <c r="YC105" s="546"/>
      <c r="YD105" s="546"/>
      <c r="YE105" s="546"/>
      <c r="YF105" s="546"/>
      <c r="YG105" s="546"/>
      <c r="YH105" s="546"/>
      <c r="YI105" s="546"/>
      <c r="YJ105" s="546"/>
      <c r="YK105" s="546"/>
      <c r="YL105" s="546"/>
      <c r="YM105" s="546"/>
      <c r="YN105" s="546"/>
      <c r="YO105" s="546"/>
      <c r="YP105" s="546"/>
      <c r="YQ105" s="546"/>
      <c r="YR105" s="546"/>
      <c r="YS105" s="546"/>
      <c r="YT105" s="546"/>
      <c r="YU105" s="546"/>
      <c r="YV105" s="546"/>
      <c r="YW105" s="546"/>
      <c r="YX105" s="546"/>
      <c r="YY105" s="546"/>
      <c r="YZ105" s="546"/>
      <c r="ZA105" s="546"/>
      <c r="ZB105" s="546"/>
      <c r="ZC105" s="546"/>
      <c r="ZD105" s="546"/>
      <c r="ZE105" s="546"/>
      <c r="ZF105" s="546"/>
      <c r="ZG105" s="546"/>
      <c r="ZH105" s="546"/>
      <c r="ZI105" s="546"/>
      <c r="ZJ105" s="546"/>
      <c r="ZK105" s="546"/>
      <c r="ZL105" s="546"/>
      <c r="ZM105" s="546"/>
      <c r="ZN105" s="546"/>
      <c r="ZO105" s="546"/>
      <c r="ZP105" s="546"/>
      <c r="ZQ105" s="546"/>
      <c r="ZR105" s="546"/>
      <c r="ZS105" s="546"/>
      <c r="ZT105" s="546"/>
      <c r="ZU105" s="546"/>
      <c r="ZV105" s="546"/>
      <c r="ZW105" s="546"/>
      <c r="ZX105" s="546"/>
      <c r="ZY105" s="546"/>
      <c r="ZZ105" s="546"/>
      <c r="AAA105" s="546"/>
      <c r="AAB105" s="546"/>
      <c r="AAC105" s="546"/>
      <c r="AAD105" s="546"/>
      <c r="AAE105" s="546"/>
      <c r="AAF105" s="546"/>
      <c r="AAG105" s="546"/>
      <c r="AAH105" s="546"/>
      <c r="AAI105" s="546"/>
      <c r="AAJ105" s="546"/>
      <c r="AAK105" s="546"/>
      <c r="AAL105" s="546"/>
      <c r="AAM105" s="546"/>
      <c r="AAN105" s="546"/>
      <c r="AAO105" s="546"/>
      <c r="AAP105" s="546"/>
      <c r="AAQ105" s="546"/>
      <c r="AAR105" s="546"/>
      <c r="AAS105" s="546"/>
      <c r="AAT105" s="546"/>
      <c r="AAU105" s="546"/>
      <c r="AAV105" s="546"/>
      <c r="AAW105" s="546"/>
      <c r="AAX105" s="546"/>
      <c r="AAY105" s="546"/>
      <c r="AAZ105" s="546"/>
      <c r="ABA105" s="546"/>
      <c r="ABB105" s="546"/>
      <c r="ABC105" s="546"/>
      <c r="ABD105" s="546"/>
      <c r="ABE105" s="546"/>
      <c r="ABF105" s="546"/>
      <c r="ABG105" s="546"/>
      <c r="ABH105" s="546"/>
      <c r="ABI105" s="546"/>
      <c r="ABJ105" s="546"/>
      <c r="ABK105" s="546"/>
      <c r="ABL105" s="546"/>
      <c r="ABM105" s="546"/>
      <c r="ABN105" s="546"/>
      <c r="ABO105" s="546"/>
      <c r="ABP105" s="546"/>
      <c r="ABQ105" s="546"/>
      <c r="ABR105" s="546"/>
      <c r="ABS105" s="546"/>
      <c r="ABT105" s="546"/>
      <c r="ABU105" s="546"/>
      <c r="ABV105" s="546"/>
      <c r="ABW105" s="546"/>
      <c r="ABX105" s="546"/>
      <c r="ABY105" s="546"/>
      <c r="ABZ105" s="546"/>
      <c r="ACA105" s="546"/>
      <c r="ACB105" s="546"/>
      <c r="ACC105" s="546"/>
      <c r="ACD105" s="546"/>
      <c r="ACE105" s="546"/>
      <c r="ACF105" s="546"/>
      <c r="ACG105" s="546"/>
      <c r="ACH105" s="546"/>
      <c r="ACI105" s="546"/>
      <c r="ACJ105" s="546"/>
      <c r="ACK105" s="546"/>
      <c r="ACL105" s="546"/>
      <c r="ACM105" s="546"/>
      <c r="ACN105" s="546"/>
      <c r="ACO105" s="546"/>
      <c r="ACP105" s="546"/>
      <c r="ACQ105" s="546"/>
      <c r="ACR105" s="546"/>
      <c r="ACS105" s="546"/>
      <c r="ACT105" s="546"/>
      <c r="ACU105" s="546"/>
      <c r="ACV105" s="546"/>
      <c r="ACW105" s="546"/>
      <c r="ACX105" s="546"/>
      <c r="ACY105" s="546"/>
      <c r="ACZ105" s="546"/>
      <c r="ADA105" s="546"/>
      <c r="ADB105" s="546"/>
      <c r="ADC105" s="546"/>
      <c r="ADD105" s="546"/>
      <c r="ADE105" s="546"/>
      <c r="ADF105" s="546"/>
      <c r="ADG105" s="546"/>
      <c r="ADH105" s="546"/>
      <c r="ADI105" s="546"/>
      <c r="ADJ105" s="546"/>
      <c r="ADK105" s="546"/>
      <c r="ADL105" s="546"/>
      <c r="ADM105" s="546"/>
      <c r="ADN105" s="546"/>
      <c r="ADO105" s="546"/>
      <c r="ADP105" s="546"/>
      <c r="ADQ105" s="546"/>
      <c r="ADR105" s="546"/>
      <c r="ADS105" s="546"/>
      <c r="ADT105" s="546"/>
      <c r="ADU105" s="546"/>
      <c r="ADV105" s="546"/>
      <c r="ADW105" s="546"/>
      <c r="ADX105" s="546"/>
      <c r="ADY105" s="546"/>
      <c r="ADZ105" s="546"/>
      <c r="AEA105" s="546"/>
      <c r="AEB105" s="546"/>
      <c r="AEC105" s="546"/>
      <c r="AED105" s="546"/>
      <c r="AEE105" s="546"/>
      <c r="AEF105" s="546"/>
      <c r="AEG105" s="546"/>
      <c r="AEH105" s="546"/>
      <c r="AEI105" s="546"/>
      <c r="AEJ105" s="546"/>
      <c r="AEK105" s="546"/>
      <c r="AEL105" s="546"/>
      <c r="AEM105" s="546"/>
      <c r="AEN105" s="546"/>
      <c r="AEO105" s="546"/>
      <c r="AEP105" s="546"/>
      <c r="AEQ105" s="546"/>
      <c r="AER105" s="546"/>
      <c r="AES105" s="546"/>
      <c r="AET105" s="546"/>
      <c r="AEU105" s="546"/>
      <c r="AEV105" s="546"/>
      <c r="AEW105" s="546"/>
      <c r="AEX105" s="546"/>
      <c r="AEY105" s="546"/>
      <c r="AEZ105" s="546"/>
      <c r="AFA105" s="546"/>
      <c r="AFB105" s="546"/>
      <c r="AFC105" s="546"/>
      <c r="AFD105" s="546"/>
      <c r="AFE105" s="546"/>
      <c r="AFF105" s="546"/>
      <c r="AFG105" s="546"/>
      <c r="AFH105" s="546"/>
      <c r="AFI105" s="546"/>
      <c r="AFJ105" s="546"/>
      <c r="AFK105" s="546"/>
      <c r="AFL105" s="546"/>
      <c r="AFM105" s="546"/>
      <c r="AFN105" s="546"/>
      <c r="AFO105" s="546"/>
      <c r="AFP105" s="546"/>
      <c r="AFQ105" s="546"/>
      <c r="AFR105" s="546"/>
      <c r="AFS105" s="546"/>
      <c r="AFT105" s="546"/>
      <c r="AFU105" s="546"/>
      <c r="AFV105" s="546"/>
      <c r="AFW105" s="546"/>
      <c r="AFX105" s="546"/>
      <c r="AFY105" s="546"/>
      <c r="AFZ105" s="546"/>
      <c r="AGA105" s="546"/>
      <c r="AGB105" s="546"/>
      <c r="AGC105" s="546"/>
      <c r="AGD105" s="546"/>
      <c r="AGE105" s="546"/>
      <c r="AGF105" s="546"/>
      <c r="AGG105" s="546"/>
      <c r="AGH105" s="546"/>
      <c r="AGI105" s="546"/>
      <c r="AGJ105" s="546"/>
      <c r="AGK105" s="546"/>
      <c r="AGL105" s="546"/>
      <c r="AGM105" s="546"/>
      <c r="AGN105" s="546"/>
      <c r="AGO105" s="546"/>
      <c r="AGP105" s="546"/>
      <c r="AGQ105" s="546"/>
      <c r="AGR105" s="546"/>
      <c r="AGS105" s="546"/>
      <c r="AGT105" s="546"/>
      <c r="AGU105" s="546"/>
      <c r="AGV105" s="546"/>
      <c r="AGW105" s="546"/>
      <c r="AGX105" s="546"/>
      <c r="AGY105" s="546"/>
      <c r="AGZ105" s="546"/>
      <c r="AHA105" s="546"/>
      <c r="AHB105" s="546"/>
      <c r="AHC105" s="546"/>
      <c r="AHD105" s="546"/>
      <c r="AHE105" s="546"/>
      <c r="AHF105" s="546"/>
      <c r="AHG105" s="546"/>
      <c r="AHH105" s="546"/>
      <c r="AHI105" s="546"/>
      <c r="AHJ105" s="546"/>
      <c r="AHK105" s="546"/>
      <c r="AHL105" s="546"/>
      <c r="AHM105" s="546"/>
      <c r="AHN105" s="546"/>
      <c r="AHO105" s="546"/>
      <c r="AHP105" s="546"/>
      <c r="AHQ105" s="546"/>
      <c r="AHR105" s="546"/>
      <c r="AHS105" s="546"/>
      <c r="AHT105" s="546"/>
      <c r="AHU105" s="546"/>
      <c r="AHV105" s="546"/>
      <c r="AHW105" s="546"/>
      <c r="AHX105" s="546"/>
      <c r="AHY105" s="546"/>
      <c r="AHZ105" s="546"/>
      <c r="AIA105" s="546"/>
      <c r="AIB105" s="546"/>
      <c r="AIC105" s="546"/>
      <c r="AID105" s="546"/>
      <c r="AIE105" s="546"/>
      <c r="AIF105" s="546"/>
      <c r="AIG105" s="546"/>
      <c r="AIH105" s="546"/>
      <c r="AII105" s="546"/>
      <c r="AIJ105" s="546"/>
      <c r="AIK105" s="546"/>
      <c r="AIL105" s="546"/>
      <c r="AIM105" s="546"/>
      <c r="AIN105" s="546"/>
      <c r="AIO105" s="546"/>
      <c r="AIP105" s="546"/>
      <c r="AIQ105" s="546"/>
      <c r="AIR105" s="546"/>
      <c r="AIS105" s="546"/>
      <c r="AIT105" s="546"/>
      <c r="AIU105" s="546"/>
      <c r="AIV105" s="546"/>
      <c r="AIW105" s="546"/>
      <c r="AIX105" s="546"/>
      <c r="AIY105" s="546"/>
      <c r="AIZ105" s="546"/>
      <c r="AJA105" s="546"/>
      <c r="AJB105" s="546"/>
      <c r="AJC105" s="546"/>
      <c r="AJD105" s="546"/>
      <c r="AJE105" s="546"/>
      <c r="AJF105" s="546"/>
      <c r="AJG105" s="546"/>
      <c r="AJH105" s="546"/>
      <c r="AJI105" s="546"/>
      <c r="AJJ105" s="546"/>
      <c r="AJK105" s="546"/>
      <c r="AJL105" s="546"/>
      <c r="AJM105" s="546"/>
      <c r="AJN105" s="546"/>
      <c r="AJO105" s="546"/>
      <c r="AJP105" s="546"/>
      <c r="AJQ105" s="546"/>
      <c r="AJR105" s="546"/>
      <c r="AJS105" s="546"/>
      <c r="AJT105" s="546"/>
      <c r="AJU105" s="546"/>
      <c r="AJV105" s="546"/>
      <c r="AJW105" s="546"/>
      <c r="AJX105" s="546"/>
      <c r="AJY105" s="546"/>
      <c r="AJZ105" s="546"/>
      <c r="AKA105" s="546"/>
      <c r="AKB105" s="546"/>
      <c r="AKC105" s="546"/>
      <c r="AKD105" s="546"/>
      <c r="AKE105" s="546"/>
      <c r="AKF105" s="546"/>
      <c r="AKG105" s="546"/>
      <c r="AKH105" s="546"/>
      <c r="AKI105" s="546"/>
      <c r="AKJ105" s="546"/>
      <c r="AKK105" s="546"/>
      <c r="AKL105" s="546"/>
      <c r="AKM105" s="546"/>
      <c r="AKN105" s="546"/>
      <c r="AKO105" s="546"/>
      <c r="AKP105" s="546"/>
      <c r="AKQ105" s="546"/>
      <c r="AKR105" s="546"/>
      <c r="AKS105" s="546"/>
      <c r="AKT105" s="546"/>
      <c r="AKU105" s="546"/>
      <c r="AKV105" s="546"/>
      <c r="AKW105" s="546"/>
      <c r="AKX105" s="546"/>
      <c r="AKY105" s="546"/>
      <c r="AKZ105" s="546"/>
      <c r="ALA105" s="546"/>
      <c r="ALB105" s="546"/>
      <c r="ALC105" s="546"/>
      <c r="ALD105" s="546"/>
      <c r="ALE105" s="546"/>
      <c r="ALF105" s="546"/>
      <c r="ALG105" s="546"/>
      <c r="ALH105" s="546"/>
      <c r="ALI105" s="546"/>
      <c r="ALJ105" s="546"/>
      <c r="ALK105" s="546"/>
      <c r="ALL105" s="546"/>
      <c r="ALM105" s="546"/>
      <c r="ALN105" s="546"/>
      <c r="ALO105" s="546"/>
      <c r="ALP105" s="546"/>
      <c r="ALQ105" s="546"/>
      <c r="ALR105" s="546"/>
      <c r="ALS105" s="546"/>
      <c r="ALT105" s="546"/>
      <c r="ALU105" s="546"/>
      <c r="ALV105" s="546"/>
      <c r="ALW105" s="546"/>
      <c r="ALX105" s="546"/>
      <c r="ALY105" s="546"/>
      <c r="ALZ105" s="546"/>
      <c r="AMA105" s="546"/>
      <c r="AMB105" s="546"/>
    </row>
    <row r="106" spans="1:1016" s="458" customFormat="1" ht="39.950000000000003" customHeight="1">
      <c r="A106" s="509" t="s">
        <v>234</v>
      </c>
      <c r="B106" s="516"/>
      <c r="C106" s="518"/>
      <c r="D106" s="512" t="s">
        <v>235</v>
      </c>
      <c r="E106" s="519"/>
      <c r="F106" s="520"/>
      <c r="G106" s="499"/>
      <c r="H106" s="521" t="str">
        <f t="shared" si="11"/>
        <v/>
      </c>
      <c r="I106" s="546"/>
      <c r="J106" s="549"/>
      <c r="K106" s="546"/>
      <c r="L106" s="546">
        <f t="shared" si="9"/>
        <v>0</v>
      </c>
      <c r="M106" s="546"/>
      <c r="N106" s="546"/>
      <c r="O106" s="546"/>
      <c r="P106" s="546"/>
      <c r="Q106" s="546"/>
      <c r="R106" s="546"/>
      <c r="S106" s="546"/>
      <c r="T106" s="546"/>
      <c r="U106" s="546"/>
      <c r="V106" s="546"/>
      <c r="W106" s="546"/>
      <c r="X106" s="546"/>
      <c r="Y106" s="546"/>
      <c r="Z106" s="546"/>
      <c r="AA106" s="546"/>
      <c r="AB106" s="546"/>
      <c r="AC106" s="546"/>
      <c r="AD106" s="546"/>
      <c r="AE106" s="546"/>
      <c r="AF106" s="546"/>
      <c r="AG106" s="546"/>
      <c r="AH106" s="546"/>
      <c r="AI106" s="546"/>
      <c r="AJ106" s="546"/>
      <c r="AK106" s="546"/>
      <c r="AL106" s="546"/>
      <c r="AM106" s="546"/>
      <c r="AN106" s="546"/>
      <c r="AO106" s="546"/>
      <c r="AP106" s="546"/>
      <c r="AQ106" s="546"/>
      <c r="AR106" s="546"/>
      <c r="AS106" s="546"/>
      <c r="AT106" s="546"/>
      <c r="AU106" s="546"/>
      <c r="AV106" s="546"/>
      <c r="AW106" s="546"/>
      <c r="AX106" s="546"/>
      <c r="AY106" s="546"/>
      <c r="AZ106" s="546"/>
      <c r="BA106" s="546"/>
      <c r="BB106" s="546"/>
      <c r="BC106" s="546"/>
      <c r="BD106" s="546"/>
      <c r="BE106" s="546"/>
      <c r="BF106" s="546"/>
      <c r="BG106" s="546"/>
      <c r="BH106" s="546"/>
      <c r="BI106" s="546"/>
      <c r="BJ106" s="546"/>
      <c r="BK106" s="546"/>
      <c r="BL106" s="546"/>
      <c r="BM106" s="546"/>
      <c r="BN106" s="546"/>
      <c r="BO106" s="546"/>
      <c r="BP106" s="546"/>
      <c r="BQ106" s="546"/>
      <c r="BR106" s="546"/>
      <c r="BS106" s="546"/>
      <c r="BT106" s="546"/>
      <c r="BU106" s="546"/>
      <c r="BV106" s="546"/>
      <c r="BW106" s="546"/>
      <c r="BX106" s="546"/>
      <c r="BY106" s="546"/>
      <c r="BZ106" s="546"/>
      <c r="CA106" s="546"/>
      <c r="CB106" s="546"/>
      <c r="CC106" s="546"/>
      <c r="CD106" s="546"/>
      <c r="CE106" s="546"/>
      <c r="CF106" s="546"/>
      <c r="CG106" s="546"/>
      <c r="CH106" s="546"/>
      <c r="CI106" s="546"/>
      <c r="CJ106" s="546"/>
      <c r="CK106" s="546"/>
      <c r="CL106" s="546"/>
      <c r="CM106" s="546"/>
      <c r="CN106" s="546"/>
      <c r="CO106" s="546"/>
      <c r="CP106" s="546"/>
      <c r="CQ106" s="546"/>
      <c r="CR106" s="546"/>
      <c r="CS106" s="546"/>
      <c r="CT106" s="546"/>
      <c r="CU106" s="546"/>
      <c r="CV106" s="546"/>
      <c r="CW106" s="546"/>
      <c r="CX106" s="546"/>
      <c r="CY106" s="546"/>
      <c r="CZ106" s="546"/>
      <c r="DA106" s="546"/>
      <c r="DB106" s="546"/>
      <c r="DC106" s="546"/>
      <c r="DD106" s="546"/>
      <c r="DE106" s="546"/>
      <c r="DF106" s="546"/>
      <c r="DG106" s="546"/>
      <c r="DH106" s="546"/>
      <c r="DI106" s="546"/>
      <c r="DJ106" s="546"/>
      <c r="DK106" s="546"/>
      <c r="DL106" s="546"/>
      <c r="DM106" s="546"/>
      <c r="DN106" s="546"/>
      <c r="DO106" s="546"/>
      <c r="DP106" s="546"/>
      <c r="DQ106" s="546"/>
      <c r="DR106" s="546"/>
      <c r="DS106" s="546"/>
      <c r="DT106" s="546"/>
      <c r="DU106" s="546"/>
      <c r="DV106" s="546"/>
      <c r="DW106" s="546"/>
      <c r="DX106" s="546"/>
      <c r="DY106" s="546"/>
      <c r="DZ106" s="546"/>
      <c r="EA106" s="546"/>
      <c r="EB106" s="546"/>
      <c r="EC106" s="546"/>
      <c r="ED106" s="546"/>
      <c r="EE106" s="546"/>
      <c r="EF106" s="546"/>
      <c r="EG106" s="546"/>
      <c r="EH106" s="546"/>
      <c r="EI106" s="546"/>
      <c r="EJ106" s="546"/>
      <c r="EK106" s="546"/>
      <c r="EL106" s="546"/>
      <c r="EM106" s="546"/>
      <c r="EN106" s="546"/>
      <c r="EO106" s="546"/>
      <c r="EP106" s="546"/>
      <c r="EQ106" s="546"/>
      <c r="ER106" s="546"/>
      <c r="ES106" s="546"/>
      <c r="ET106" s="546"/>
      <c r="EU106" s="546"/>
      <c r="EV106" s="546"/>
      <c r="EW106" s="546"/>
      <c r="EX106" s="546"/>
      <c r="EY106" s="546"/>
      <c r="EZ106" s="546"/>
      <c r="FA106" s="546"/>
      <c r="FB106" s="546"/>
      <c r="FC106" s="546"/>
      <c r="FD106" s="546"/>
      <c r="FE106" s="546"/>
      <c r="FF106" s="546"/>
      <c r="FG106" s="546"/>
      <c r="FH106" s="546"/>
      <c r="FI106" s="546"/>
      <c r="FJ106" s="546"/>
      <c r="FK106" s="546"/>
      <c r="FL106" s="546"/>
      <c r="FM106" s="546"/>
      <c r="FN106" s="546"/>
      <c r="FO106" s="546"/>
      <c r="FP106" s="546"/>
      <c r="FQ106" s="546"/>
      <c r="FR106" s="546"/>
      <c r="FS106" s="546"/>
      <c r="FT106" s="546"/>
      <c r="FU106" s="546"/>
      <c r="FV106" s="546"/>
      <c r="FW106" s="546"/>
      <c r="FX106" s="546"/>
      <c r="FY106" s="546"/>
      <c r="FZ106" s="546"/>
      <c r="GA106" s="546"/>
      <c r="GB106" s="546"/>
      <c r="GC106" s="546"/>
      <c r="GD106" s="546"/>
      <c r="GE106" s="546"/>
      <c r="GF106" s="546"/>
      <c r="GG106" s="546"/>
      <c r="GH106" s="546"/>
      <c r="GI106" s="546"/>
      <c r="GJ106" s="546"/>
      <c r="GK106" s="546"/>
      <c r="GL106" s="546"/>
      <c r="GM106" s="546"/>
      <c r="GN106" s="546"/>
      <c r="GO106" s="546"/>
      <c r="GP106" s="546"/>
      <c r="GQ106" s="546"/>
      <c r="GR106" s="546"/>
      <c r="GS106" s="546"/>
      <c r="GT106" s="546"/>
      <c r="GU106" s="546"/>
      <c r="GV106" s="546"/>
      <c r="GW106" s="546"/>
      <c r="GX106" s="546"/>
      <c r="GY106" s="546"/>
      <c r="GZ106" s="546"/>
      <c r="HA106" s="546"/>
      <c r="HB106" s="546"/>
      <c r="HC106" s="546"/>
      <c r="HD106" s="546"/>
      <c r="HE106" s="546"/>
      <c r="HF106" s="546"/>
      <c r="HG106" s="546"/>
      <c r="HH106" s="546"/>
      <c r="HI106" s="546"/>
      <c r="HJ106" s="546"/>
      <c r="HK106" s="546"/>
      <c r="HL106" s="546"/>
      <c r="HM106" s="546"/>
      <c r="HN106" s="546"/>
      <c r="HO106" s="546"/>
      <c r="HP106" s="546"/>
      <c r="HQ106" s="546"/>
      <c r="HR106" s="546"/>
      <c r="HS106" s="546"/>
      <c r="HT106" s="546"/>
      <c r="HU106" s="546"/>
      <c r="HV106" s="546"/>
      <c r="HW106" s="546"/>
      <c r="HX106" s="546"/>
      <c r="HY106" s="546"/>
      <c r="HZ106" s="546"/>
      <c r="IA106" s="546"/>
      <c r="IB106" s="546"/>
      <c r="IC106" s="546"/>
      <c r="ID106" s="546"/>
      <c r="IE106" s="546"/>
      <c r="IF106" s="546"/>
      <c r="IG106" s="546"/>
      <c r="IH106" s="546"/>
      <c r="II106" s="546"/>
      <c r="IJ106" s="546"/>
      <c r="IK106" s="546"/>
      <c r="IL106" s="546"/>
      <c r="IM106" s="546"/>
      <c r="IN106" s="546"/>
      <c r="IO106" s="546"/>
      <c r="IP106" s="546"/>
      <c r="IQ106" s="546"/>
      <c r="IR106" s="546"/>
      <c r="IS106" s="546"/>
      <c r="IT106" s="546"/>
      <c r="IU106" s="546"/>
      <c r="IV106" s="546"/>
      <c r="IW106" s="546"/>
      <c r="IX106" s="546"/>
      <c r="IY106" s="546"/>
      <c r="IZ106" s="546"/>
      <c r="JA106" s="546"/>
      <c r="JB106" s="546"/>
      <c r="JC106" s="546"/>
      <c r="JD106" s="546"/>
      <c r="JE106" s="546"/>
      <c r="JF106" s="546"/>
      <c r="JG106" s="546"/>
      <c r="JH106" s="546"/>
      <c r="JI106" s="546"/>
      <c r="JJ106" s="546"/>
      <c r="JK106" s="546"/>
      <c r="JL106" s="546"/>
      <c r="JM106" s="546"/>
      <c r="JN106" s="546"/>
      <c r="JO106" s="546"/>
      <c r="JP106" s="546"/>
      <c r="JQ106" s="546"/>
      <c r="JR106" s="546"/>
      <c r="JS106" s="546"/>
      <c r="JT106" s="546"/>
      <c r="JU106" s="546"/>
      <c r="JV106" s="546"/>
      <c r="JW106" s="546"/>
      <c r="JX106" s="546"/>
      <c r="JY106" s="546"/>
      <c r="JZ106" s="546"/>
      <c r="KA106" s="546"/>
      <c r="KB106" s="546"/>
      <c r="KC106" s="546"/>
      <c r="KD106" s="546"/>
      <c r="KE106" s="546"/>
      <c r="KF106" s="546"/>
      <c r="KG106" s="546"/>
      <c r="KH106" s="546"/>
      <c r="KI106" s="546"/>
      <c r="KJ106" s="546"/>
      <c r="KK106" s="546"/>
      <c r="KL106" s="546"/>
      <c r="KM106" s="546"/>
      <c r="KN106" s="546"/>
      <c r="KO106" s="546"/>
      <c r="KP106" s="546"/>
      <c r="KQ106" s="546"/>
      <c r="KR106" s="546"/>
      <c r="KS106" s="546"/>
      <c r="KT106" s="546"/>
      <c r="KU106" s="546"/>
      <c r="KV106" s="546"/>
      <c r="KW106" s="546"/>
      <c r="KX106" s="546"/>
      <c r="KY106" s="546"/>
      <c r="KZ106" s="546"/>
      <c r="LA106" s="546"/>
      <c r="LB106" s="546"/>
      <c r="LC106" s="546"/>
      <c r="LD106" s="546"/>
      <c r="LE106" s="546"/>
      <c r="LF106" s="546"/>
      <c r="LG106" s="546"/>
      <c r="LH106" s="546"/>
      <c r="LI106" s="546"/>
      <c r="LJ106" s="546"/>
      <c r="LK106" s="546"/>
      <c r="LL106" s="546"/>
      <c r="LM106" s="546"/>
      <c r="LN106" s="546"/>
      <c r="LO106" s="546"/>
      <c r="LP106" s="546"/>
      <c r="LQ106" s="546"/>
      <c r="LR106" s="546"/>
      <c r="LS106" s="546"/>
      <c r="LT106" s="546"/>
      <c r="LU106" s="546"/>
      <c r="LV106" s="546"/>
      <c r="LW106" s="546"/>
      <c r="LX106" s="546"/>
      <c r="LY106" s="546"/>
      <c r="LZ106" s="546"/>
      <c r="MA106" s="546"/>
      <c r="MB106" s="546"/>
      <c r="MC106" s="546"/>
      <c r="MD106" s="546"/>
      <c r="ME106" s="546"/>
      <c r="MF106" s="546"/>
      <c r="MG106" s="546"/>
      <c r="MH106" s="546"/>
      <c r="MI106" s="546"/>
      <c r="MJ106" s="546"/>
      <c r="MK106" s="546"/>
      <c r="ML106" s="546"/>
      <c r="MM106" s="546"/>
      <c r="MN106" s="546"/>
      <c r="MO106" s="546"/>
      <c r="MP106" s="546"/>
      <c r="MQ106" s="546"/>
      <c r="MR106" s="546"/>
      <c r="MS106" s="546"/>
      <c r="MT106" s="546"/>
      <c r="MU106" s="546"/>
      <c r="MV106" s="546"/>
      <c r="MW106" s="546"/>
      <c r="MX106" s="546"/>
      <c r="MY106" s="546"/>
      <c r="MZ106" s="546"/>
      <c r="NA106" s="546"/>
      <c r="NB106" s="546"/>
      <c r="NC106" s="546"/>
      <c r="ND106" s="546"/>
      <c r="NE106" s="546"/>
      <c r="NF106" s="546"/>
      <c r="NG106" s="546"/>
      <c r="NH106" s="546"/>
      <c r="NI106" s="546"/>
      <c r="NJ106" s="546"/>
      <c r="NK106" s="546"/>
      <c r="NL106" s="546"/>
      <c r="NM106" s="546"/>
      <c r="NN106" s="546"/>
      <c r="NO106" s="546"/>
      <c r="NP106" s="546"/>
      <c r="NQ106" s="546"/>
      <c r="NR106" s="546"/>
      <c r="NS106" s="546"/>
      <c r="NT106" s="546"/>
      <c r="NU106" s="546"/>
      <c r="NV106" s="546"/>
      <c r="NW106" s="546"/>
      <c r="NX106" s="546"/>
      <c r="NY106" s="546"/>
      <c r="NZ106" s="546"/>
      <c r="OA106" s="546"/>
      <c r="OB106" s="546"/>
      <c r="OC106" s="546"/>
      <c r="OD106" s="546"/>
      <c r="OE106" s="546"/>
      <c r="OF106" s="546"/>
      <c r="OG106" s="546"/>
      <c r="OH106" s="546"/>
      <c r="OI106" s="546"/>
      <c r="OJ106" s="546"/>
      <c r="OK106" s="546"/>
      <c r="OL106" s="546"/>
      <c r="OM106" s="546"/>
      <c r="ON106" s="546"/>
      <c r="OO106" s="546"/>
      <c r="OP106" s="546"/>
      <c r="OQ106" s="546"/>
      <c r="OR106" s="546"/>
      <c r="OS106" s="546"/>
      <c r="OT106" s="546"/>
      <c r="OU106" s="546"/>
      <c r="OV106" s="546"/>
      <c r="OW106" s="546"/>
      <c r="OX106" s="546"/>
      <c r="OY106" s="546"/>
      <c r="OZ106" s="546"/>
      <c r="PA106" s="546"/>
      <c r="PB106" s="546"/>
      <c r="PC106" s="546"/>
      <c r="PD106" s="546"/>
      <c r="PE106" s="546"/>
      <c r="PF106" s="546"/>
      <c r="PG106" s="546"/>
      <c r="PH106" s="546"/>
      <c r="PI106" s="546"/>
      <c r="PJ106" s="546"/>
      <c r="PK106" s="546"/>
      <c r="PL106" s="546"/>
      <c r="PM106" s="546"/>
      <c r="PN106" s="546"/>
      <c r="PO106" s="546"/>
      <c r="PP106" s="546"/>
      <c r="PQ106" s="546"/>
      <c r="PR106" s="546"/>
      <c r="PS106" s="546"/>
      <c r="PT106" s="546"/>
      <c r="PU106" s="546"/>
      <c r="PV106" s="546"/>
      <c r="PW106" s="546"/>
      <c r="PX106" s="546"/>
      <c r="PY106" s="546"/>
      <c r="PZ106" s="546"/>
      <c r="QA106" s="546"/>
      <c r="QB106" s="546"/>
      <c r="QC106" s="546"/>
      <c r="QD106" s="546"/>
      <c r="QE106" s="546"/>
      <c r="QF106" s="546"/>
      <c r="QG106" s="546"/>
      <c r="QH106" s="546"/>
      <c r="QI106" s="546"/>
      <c r="QJ106" s="546"/>
      <c r="QK106" s="546"/>
      <c r="QL106" s="546"/>
      <c r="QM106" s="546"/>
      <c r="QN106" s="546"/>
      <c r="QO106" s="546"/>
      <c r="QP106" s="546"/>
      <c r="QQ106" s="546"/>
      <c r="QR106" s="546"/>
      <c r="QS106" s="546"/>
      <c r="QT106" s="546"/>
      <c r="QU106" s="546"/>
      <c r="QV106" s="546"/>
      <c r="QW106" s="546"/>
      <c r="QX106" s="546"/>
      <c r="QY106" s="546"/>
      <c r="QZ106" s="546"/>
      <c r="RA106" s="546"/>
      <c r="RB106" s="546"/>
      <c r="RC106" s="546"/>
      <c r="RD106" s="546"/>
      <c r="RE106" s="546"/>
      <c r="RF106" s="546"/>
      <c r="RG106" s="546"/>
      <c r="RH106" s="546"/>
      <c r="RI106" s="546"/>
      <c r="RJ106" s="546"/>
      <c r="RK106" s="546"/>
      <c r="RL106" s="546"/>
      <c r="RM106" s="546"/>
      <c r="RN106" s="546"/>
      <c r="RO106" s="546"/>
      <c r="RP106" s="546"/>
      <c r="RQ106" s="546"/>
      <c r="RR106" s="546"/>
      <c r="RS106" s="546"/>
      <c r="RT106" s="546"/>
      <c r="RU106" s="546"/>
      <c r="RV106" s="546"/>
      <c r="RW106" s="546"/>
      <c r="RX106" s="546"/>
      <c r="RY106" s="546"/>
      <c r="RZ106" s="546"/>
      <c r="SA106" s="546"/>
      <c r="SB106" s="546"/>
      <c r="SC106" s="546"/>
      <c r="SD106" s="546"/>
      <c r="SE106" s="546"/>
      <c r="SF106" s="546"/>
      <c r="SG106" s="546"/>
      <c r="SH106" s="546"/>
      <c r="SI106" s="546"/>
      <c r="SJ106" s="546"/>
      <c r="SK106" s="546"/>
      <c r="SL106" s="546"/>
      <c r="SM106" s="546"/>
      <c r="SN106" s="546"/>
      <c r="SO106" s="546"/>
      <c r="SP106" s="546"/>
      <c r="SQ106" s="546"/>
      <c r="SR106" s="546"/>
      <c r="SS106" s="546"/>
      <c r="ST106" s="546"/>
      <c r="SU106" s="546"/>
      <c r="SV106" s="546"/>
      <c r="SW106" s="546"/>
      <c r="SX106" s="546"/>
      <c r="SY106" s="546"/>
      <c r="SZ106" s="546"/>
      <c r="TA106" s="546"/>
      <c r="TB106" s="546"/>
      <c r="TC106" s="546"/>
      <c r="TD106" s="546"/>
      <c r="TE106" s="546"/>
      <c r="TF106" s="546"/>
      <c r="TG106" s="546"/>
      <c r="TH106" s="546"/>
      <c r="TI106" s="546"/>
      <c r="TJ106" s="546"/>
      <c r="TK106" s="546"/>
      <c r="TL106" s="546"/>
      <c r="TM106" s="546"/>
      <c r="TN106" s="546"/>
      <c r="TO106" s="546"/>
      <c r="TP106" s="546"/>
      <c r="TQ106" s="546"/>
      <c r="TR106" s="546"/>
      <c r="TS106" s="546"/>
      <c r="TT106" s="546"/>
      <c r="TU106" s="546"/>
      <c r="TV106" s="546"/>
      <c r="TW106" s="546"/>
      <c r="TX106" s="546"/>
      <c r="TY106" s="546"/>
      <c r="TZ106" s="546"/>
      <c r="UA106" s="546"/>
      <c r="UB106" s="546"/>
      <c r="UC106" s="546"/>
      <c r="UD106" s="546"/>
      <c r="UE106" s="546"/>
      <c r="UF106" s="546"/>
      <c r="UG106" s="546"/>
      <c r="UH106" s="546"/>
      <c r="UI106" s="546"/>
      <c r="UJ106" s="546"/>
      <c r="UK106" s="546"/>
      <c r="UL106" s="546"/>
      <c r="UM106" s="546"/>
      <c r="UN106" s="546"/>
      <c r="UO106" s="546"/>
      <c r="UP106" s="546"/>
      <c r="UQ106" s="546"/>
      <c r="UR106" s="546"/>
      <c r="US106" s="546"/>
      <c r="UT106" s="546"/>
      <c r="UU106" s="546"/>
      <c r="UV106" s="546"/>
      <c r="UW106" s="546"/>
      <c r="UX106" s="546"/>
      <c r="UY106" s="546"/>
      <c r="UZ106" s="546"/>
      <c r="VA106" s="546"/>
      <c r="VB106" s="546"/>
      <c r="VC106" s="546"/>
      <c r="VD106" s="546"/>
      <c r="VE106" s="546"/>
      <c r="VF106" s="546"/>
      <c r="VG106" s="546"/>
      <c r="VH106" s="546"/>
      <c r="VI106" s="546"/>
      <c r="VJ106" s="546"/>
      <c r="VK106" s="546"/>
      <c r="VL106" s="546"/>
      <c r="VM106" s="546"/>
      <c r="VN106" s="546"/>
      <c r="VO106" s="546"/>
      <c r="VP106" s="546"/>
      <c r="VQ106" s="546"/>
      <c r="VR106" s="546"/>
      <c r="VS106" s="546"/>
      <c r="VT106" s="546"/>
      <c r="VU106" s="546"/>
      <c r="VV106" s="546"/>
      <c r="VW106" s="546"/>
      <c r="VX106" s="546"/>
      <c r="VY106" s="546"/>
      <c r="VZ106" s="546"/>
      <c r="WA106" s="546"/>
      <c r="WB106" s="546"/>
      <c r="WC106" s="546"/>
      <c r="WD106" s="546"/>
      <c r="WE106" s="546"/>
      <c r="WF106" s="546"/>
      <c r="WG106" s="546"/>
      <c r="WH106" s="546"/>
      <c r="WI106" s="546"/>
      <c r="WJ106" s="546"/>
      <c r="WK106" s="546"/>
      <c r="WL106" s="546"/>
      <c r="WM106" s="546"/>
      <c r="WN106" s="546"/>
      <c r="WO106" s="546"/>
      <c r="WP106" s="546"/>
      <c r="WQ106" s="546"/>
      <c r="WR106" s="546"/>
      <c r="WS106" s="546"/>
      <c r="WT106" s="546"/>
      <c r="WU106" s="546"/>
      <c r="WV106" s="546"/>
      <c r="WW106" s="546"/>
      <c r="WX106" s="546"/>
      <c r="WY106" s="546"/>
      <c r="WZ106" s="546"/>
      <c r="XA106" s="546"/>
      <c r="XB106" s="546"/>
      <c r="XC106" s="546"/>
      <c r="XD106" s="546"/>
      <c r="XE106" s="546"/>
      <c r="XF106" s="546"/>
      <c r="XG106" s="546"/>
      <c r="XH106" s="546"/>
      <c r="XI106" s="546"/>
      <c r="XJ106" s="546"/>
      <c r="XK106" s="546"/>
      <c r="XL106" s="546"/>
      <c r="XM106" s="546"/>
      <c r="XN106" s="546"/>
      <c r="XO106" s="546"/>
      <c r="XP106" s="546"/>
      <c r="XQ106" s="546"/>
      <c r="XR106" s="546"/>
      <c r="XS106" s="546"/>
      <c r="XT106" s="546"/>
      <c r="XU106" s="546"/>
      <c r="XV106" s="546"/>
      <c r="XW106" s="546"/>
      <c r="XX106" s="546"/>
      <c r="XY106" s="546"/>
      <c r="XZ106" s="546"/>
      <c r="YA106" s="546"/>
      <c r="YB106" s="546"/>
      <c r="YC106" s="546"/>
      <c r="YD106" s="546"/>
      <c r="YE106" s="546"/>
      <c r="YF106" s="546"/>
      <c r="YG106" s="546"/>
      <c r="YH106" s="546"/>
      <c r="YI106" s="546"/>
      <c r="YJ106" s="546"/>
      <c r="YK106" s="546"/>
      <c r="YL106" s="546"/>
      <c r="YM106" s="546"/>
      <c r="YN106" s="546"/>
      <c r="YO106" s="546"/>
      <c r="YP106" s="546"/>
      <c r="YQ106" s="546"/>
      <c r="YR106" s="546"/>
      <c r="YS106" s="546"/>
      <c r="YT106" s="546"/>
      <c r="YU106" s="546"/>
      <c r="YV106" s="546"/>
      <c r="YW106" s="546"/>
      <c r="YX106" s="546"/>
      <c r="YY106" s="546"/>
      <c r="YZ106" s="546"/>
      <c r="ZA106" s="546"/>
      <c r="ZB106" s="546"/>
      <c r="ZC106" s="546"/>
      <c r="ZD106" s="546"/>
      <c r="ZE106" s="546"/>
      <c r="ZF106" s="546"/>
      <c r="ZG106" s="546"/>
      <c r="ZH106" s="546"/>
      <c r="ZI106" s="546"/>
      <c r="ZJ106" s="546"/>
      <c r="ZK106" s="546"/>
      <c r="ZL106" s="546"/>
      <c r="ZM106" s="546"/>
      <c r="ZN106" s="546"/>
      <c r="ZO106" s="546"/>
      <c r="ZP106" s="546"/>
      <c r="ZQ106" s="546"/>
      <c r="ZR106" s="546"/>
      <c r="ZS106" s="546"/>
      <c r="ZT106" s="546"/>
      <c r="ZU106" s="546"/>
      <c r="ZV106" s="546"/>
      <c r="ZW106" s="546"/>
      <c r="ZX106" s="546"/>
      <c r="ZY106" s="546"/>
      <c r="ZZ106" s="546"/>
      <c r="AAA106" s="546"/>
      <c r="AAB106" s="546"/>
      <c r="AAC106" s="546"/>
      <c r="AAD106" s="546"/>
      <c r="AAE106" s="546"/>
      <c r="AAF106" s="546"/>
      <c r="AAG106" s="546"/>
      <c r="AAH106" s="546"/>
      <c r="AAI106" s="546"/>
      <c r="AAJ106" s="546"/>
      <c r="AAK106" s="546"/>
      <c r="AAL106" s="546"/>
      <c r="AAM106" s="546"/>
      <c r="AAN106" s="546"/>
      <c r="AAO106" s="546"/>
      <c r="AAP106" s="546"/>
      <c r="AAQ106" s="546"/>
      <c r="AAR106" s="546"/>
      <c r="AAS106" s="546"/>
      <c r="AAT106" s="546"/>
      <c r="AAU106" s="546"/>
      <c r="AAV106" s="546"/>
      <c r="AAW106" s="546"/>
      <c r="AAX106" s="546"/>
      <c r="AAY106" s="546"/>
      <c r="AAZ106" s="546"/>
      <c r="ABA106" s="546"/>
      <c r="ABB106" s="546"/>
      <c r="ABC106" s="546"/>
      <c r="ABD106" s="546"/>
      <c r="ABE106" s="546"/>
      <c r="ABF106" s="546"/>
      <c r="ABG106" s="546"/>
      <c r="ABH106" s="546"/>
      <c r="ABI106" s="546"/>
      <c r="ABJ106" s="546"/>
      <c r="ABK106" s="546"/>
      <c r="ABL106" s="546"/>
      <c r="ABM106" s="546"/>
      <c r="ABN106" s="546"/>
      <c r="ABO106" s="546"/>
      <c r="ABP106" s="546"/>
      <c r="ABQ106" s="546"/>
      <c r="ABR106" s="546"/>
      <c r="ABS106" s="546"/>
      <c r="ABT106" s="546"/>
      <c r="ABU106" s="546"/>
      <c r="ABV106" s="546"/>
      <c r="ABW106" s="546"/>
      <c r="ABX106" s="546"/>
      <c r="ABY106" s="546"/>
      <c r="ABZ106" s="546"/>
      <c r="ACA106" s="546"/>
      <c r="ACB106" s="546"/>
      <c r="ACC106" s="546"/>
      <c r="ACD106" s="546"/>
      <c r="ACE106" s="546"/>
      <c r="ACF106" s="546"/>
      <c r="ACG106" s="546"/>
      <c r="ACH106" s="546"/>
      <c r="ACI106" s="546"/>
      <c r="ACJ106" s="546"/>
      <c r="ACK106" s="546"/>
      <c r="ACL106" s="546"/>
      <c r="ACM106" s="546"/>
      <c r="ACN106" s="546"/>
      <c r="ACO106" s="546"/>
      <c r="ACP106" s="546"/>
      <c r="ACQ106" s="546"/>
      <c r="ACR106" s="546"/>
      <c r="ACS106" s="546"/>
      <c r="ACT106" s="546"/>
      <c r="ACU106" s="546"/>
      <c r="ACV106" s="546"/>
      <c r="ACW106" s="546"/>
      <c r="ACX106" s="546"/>
      <c r="ACY106" s="546"/>
      <c r="ACZ106" s="546"/>
      <c r="ADA106" s="546"/>
      <c r="ADB106" s="546"/>
      <c r="ADC106" s="546"/>
      <c r="ADD106" s="546"/>
      <c r="ADE106" s="546"/>
      <c r="ADF106" s="546"/>
      <c r="ADG106" s="546"/>
      <c r="ADH106" s="546"/>
      <c r="ADI106" s="546"/>
      <c r="ADJ106" s="546"/>
      <c r="ADK106" s="546"/>
      <c r="ADL106" s="546"/>
      <c r="ADM106" s="546"/>
      <c r="ADN106" s="546"/>
      <c r="ADO106" s="546"/>
      <c r="ADP106" s="546"/>
      <c r="ADQ106" s="546"/>
      <c r="ADR106" s="546"/>
      <c r="ADS106" s="546"/>
      <c r="ADT106" s="546"/>
      <c r="ADU106" s="546"/>
      <c r="ADV106" s="546"/>
      <c r="ADW106" s="546"/>
      <c r="ADX106" s="546"/>
      <c r="ADY106" s="546"/>
      <c r="ADZ106" s="546"/>
      <c r="AEA106" s="546"/>
      <c r="AEB106" s="546"/>
      <c r="AEC106" s="546"/>
      <c r="AED106" s="546"/>
      <c r="AEE106" s="546"/>
      <c r="AEF106" s="546"/>
      <c r="AEG106" s="546"/>
      <c r="AEH106" s="546"/>
      <c r="AEI106" s="546"/>
      <c r="AEJ106" s="546"/>
      <c r="AEK106" s="546"/>
      <c r="AEL106" s="546"/>
      <c r="AEM106" s="546"/>
      <c r="AEN106" s="546"/>
      <c r="AEO106" s="546"/>
      <c r="AEP106" s="546"/>
      <c r="AEQ106" s="546"/>
      <c r="AER106" s="546"/>
      <c r="AES106" s="546"/>
      <c r="AET106" s="546"/>
      <c r="AEU106" s="546"/>
      <c r="AEV106" s="546"/>
      <c r="AEW106" s="546"/>
      <c r="AEX106" s="546"/>
      <c r="AEY106" s="546"/>
      <c r="AEZ106" s="546"/>
      <c r="AFA106" s="546"/>
      <c r="AFB106" s="546"/>
      <c r="AFC106" s="546"/>
      <c r="AFD106" s="546"/>
      <c r="AFE106" s="546"/>
      <c r="AFF106" s="546"/>
      <c r="AFG106" s="546"/>
      <c r="AFH106" s="546"/>
      <c r="AFI106" s="546"/>
      <c r="AFJ106" s="546"/>
      <c r="AFK106" s="546"/>
      <c r="AFL106" s="546"/>
      <c r="AFM106" s="546"/>
      <c r="AFN106" s="546"/>
      <c r="AFO106" s="546"/>
      <c r="AFP106" s="546"/>
      <c r="AFQ106" s="546"/>
      <c r="AFR106" s="546"/>
      <c r="AFS106" s="546"/>
      <c r="AFT106" s="546"/>
      <c r="AFU106" s="546"/>
      <c r="AFV106" s="546"/>
      <c r="AFW106" s="546"/>
      <c r="AFX106" s="546"/>
      <c r="AFY106" s="546"/>
      <c r="AFZ106" s="546"/>
      <c r="AGA106" s="546"/>
      <c r="AGB106" s="546"/>
      <c r="AGC106" s="546"/>
      <c r="AGD106" s="546"/>
      <c r="AGE106" s="546"/>
      <c r="AGF106" s="546"/>
      <c r="AGG106" s="546"/>
      <c r="AGH106" s="546"/>
      <c r="AGI106" s="546"/>
      <c r="AGJ106" s="546"/>
      <c r="AGK106" s="546"/>
      <c r="AGL106" s="546"/>
      <c r="AGM106" s="546"/>
      <c r="AGN106" s="546"/>
      <c r="AGO106" s="546"/>
      <c r="AGP106" s="546"/>
      <c r="AGQ106" s="546"/>
      <c r="AGR106" s="546"/>
      <c r="AGS106" s="546"/>
      <c r="AGT106" s="546"/>
      <c r="AGU106" s="546"/>
      <c r="AGV106" s="546"/>
      <c r="AGW106" s="546"/>
      <c r="AGX106" s="546"/>
      <c r="AGY106" s="546"/>
      <c r="AGZ106" s="546"/>
      <c r="AHA106" s="546"/>
      <c r="AHB106" s="546"/>
      <c r="AHC106" s="546"/>
      <c r="AHD106" s="546"/>
      <c r="AHE106" s="546"/>
      <c r="AHF106" s="546"/>
      <c r="AHG106" s="546"/>
      <c r="AHH106" s="546"/>
      <c r="AHI106" s="546"/>
      <c r="AHJ106" s="546"/>
      <c r="AHK106" s="546"/>
      <c r="AHL106" s="546"/>
      <c r="AHM106" s="546"/>
      <c r="AHN106" s="546"/>
      <c r="AHO106" s="546"/>
      <c r="AHP106" s="546"/>
      <c r="AHQ106" s="546"/>
      <c r="AHR106" s="546"/>
      <c r="AHS106" s="546"/>
      <c r="AHT106" s="546"/>
      <c r="AHU106" s="546"/>
      <c r="AHV106" s="546"/>
      <c r="AHW106" s="546"/>
      <c r="AHX106" s="546"/>
      <c r="AHY106" s="546"/>
      <c r="AHZ106" s="546"/>
      <c r="AIA106" s="546"/>
      <c r="AIB106" s="546"/>
      <c r="AIC106" s="546"/>
      <c r="AID106" s="546"/>
      <c r="AIE106" s="546"/>
      <c r="AIF106" s="546"/>
      <c r="AIG106" s="546"/>
      <c r="AIH106" s="546"/>
      <c r="AII106" s="546"/>
      <c r="AIJ106" s="546"/>
      <c r="AIK106" s="546"/>
      <c r="AIL106" s="546"/>
      <c r="AIM106" s="546"/>
      <c r="AIN106" s="546"/>
      <c r="AIO106" s="546"/>
      <c r="AIP106" s="546"/>
      <c r="AIQ106" s="546"/>
      <c r="AIR106" s="546"/>
      <c r="AIS106" s="546"/>
      <c r="AIT106" s="546"/>
      <c r="AIU106" s="546"/>
      <c r="AIV106" s="546"/>
      <c r="AIW106" s="546"/>
      <c r="AIX106" s="546"/>
      <c r="AIY106" s="546"/>
      <c r="AIZ106" s="546"/>
      <c r="AJA106" s="546"/>
      <c r="AJB106" s="546"/>
      <c r="AJC106" s="546"/>
      <c r="AJD106" s="546"/>
      <c r="AJE106" s="546"/>
      <c r="AJF106" s="546"/>
      <c r="AJG106" s="546"/>
      <c r="AJH106" s="546"/>
      <c r="AJI106" s="546"/>
      <c r="AJJ106" s="546"/>
      <c r="AJK106" s="546"/>
      <c r="AJL106" s="546"/>
      <c r="AJM106" s="546"/>
      <c r="AJN106" s="546"/>
      <c r="AJO106" s="546"/>
      <c r="AJP106" s="546"/>
      <c r="AJQ106" s="546"/>
      <c r="AJR106" s="546"/>
      <c r="AJS106" s="546"/>
      <c r="AJT106" s="546"/>
      <c r="AJU106" s="546"/>
      <c r="AJV106" s="546"/>
      <c r="AJW106" s="546"/>
      <c r="AJX106" s="546"/>
      <c r="AJY106" s="546"/>
      <c r="AJZ106" s="546"/>
      <c r="AKA106" s="546"/>
      <c r="AKB106" s="546"/>
      <c r="AKC106" s="546"/>
      <c r="AKD106" s="546"/>
      <c r="AKE106" s="546"/>
      <c r="AKF106" s="546"/>
      <c r="AKG106" s="546"/>
      <c r="AKH106" s="546"/>
      <c r="AKI106" s="546"/>
      <c r="AKJ106" s="546"/>
      <c r="AKK106" s="546"/>
      <c r="AKL106" s="546"/>
      <c r="AKM106" s="546"/>
      <c r="AKN106" s="546"/>
      <c r="AKO106" s="546"/>
      <c r="AKP106" s="546"/>
      <c r="AKQ106" s="546"/>
      <c r="AKR106" s="546"/>
      <c r="AKS106" s="546"/>
      <c r="AKT106" s="546"/>
      <c r="AKU106" s="546"/>
      <c r="AKV106" s="546"/>
      <c r="AKW106" s="546"/>
      <c r="AKX106" s="546"/>
      <c r="AKY106" s="546"/>
      <c r="AKZ106" s="546"/>
      <c r="ALA106" s="546"/>
      <c r="ALB106" s="546"/>
      <c r="ALC106" s="546"/>
      <c r="ALD106" s="546"/>
      <c r="ALE106" s="546"/>
      <c r="ALF106" s="546"/>
      <c r="ALG106" s="546"/>
      <c r="ALH106" s="546"/>
      <c r="ALI106" s="546"/>
      <c r="ALJ106" s="546"/>
      <c r="ALK106" s="546"/>
      <c r="ALL106" s="546"/>
      <c r="ALM106" s="546"/>
      <c r="ALN106" s="546"/>
      <c r="ALO106" s="546"/>
      <c r="ALP106" s="546"/>
      <c r="ALQ106" s="546"/>
      <c r="ALR106" s="546"/>
      <c r="ALS106" s="546"/>
      <c r="ALT106" s="546"/>
      <c r="ALU106" s="546"/>
      <c r="ALV106" s="546"/>
      <c r="ALW106" s="546"/>
      <c r="ALX106" s="546"/>
      <c r="ALY106" s="546"/>
      <c r="ALZ106" s="546"/>
      <c r="AMA106" s="546"/>
      <c r="AMB106" s="546"/>
    </row>
    <row r="107" spans="1:1016" ht="59.25" customHeight="1">
      <c r="A107" s="525" t="s">
        <v>236</v>
      </c>
      <c r="B107" s="559">
        <v>130112</v>
      </c>
      <c r="C107" s="493" t="s">
        <v>27</v>
      </c>
      <c r="D107" s="536" t="s">
        <v>237</v>
      </c>
      <c r="E107" s="493" t="s">
        <v>86</v>
      </c>
      <c r="F107" s="523">
        <v>1341.49</v>
      </c>
      <c r="G107" s="497">
        <f t="shared" si="10"/>
        <v>46.14</v>
      </c>
      <c r="H107" s="498">
        <f t="shared" si="11"/>
        <v>61896.348600000005</v>
      </c>
      <c r="J107" s="547">
        <v>36.44</v>
      </c>
      <c r="L107" s="466">
        <f t="shared" si="9"/>
        <v>46.14</v>
      </c>
    </row>
    <row r="108" spans="1:1016" s="458" customFormat="1" ht="36.950000000000003" customHeight="1">
      <c r="A108" s="509" t="s">
        <v>238</v>
      </c>
      <c r="B108" s="516"/>
      <c r="C108" s="518"/>
      <c r="D108" s="512" t="s">
        <v>222</v>
      </c>
      <c r="E108" s="519"/>
      <c r="F108" s="520"/>
      <c r="G108" s="499"/>
      <c r="H108" s="521" t="str">
        <f t="shared" si="11"/>
        <v/>
      </c>
      <c r="I108" s="546"/>
      <c r="J108" s="549"/>
      <c r="K108" s="546"/>
      <c r="L108" s="546">
        <f t="shared" si="9"/>
        <v>0</v>
      </c>
      <c r="M108" s="546"/>
      <c r="N108" s="546"/>
      <c r="O108" s="546"/>
      <c r="P108" s="546"/>
      <c r="Q108" s="546"/>
      <c r="R108" s="546"/>
      <c r="S108" s="546"/>
      <c r="T108" s="546"/>
      <c r="U108" s="546"/>
      <c r="V108" s="546"/>
      <c r="W108" s="546"/>
      <c r="X108" s="546"/>
      <c r="Y108" s="546"/>
      <c r="Z108" s="546"/>
      <c r="AA108" s="546"/>
      <c r="AB108" s="546"/>
      <c r="AC108" s="546"/>
      <c r="AD108" s="546"/>
      <c r="AE108" s="546"/>
      <c r="AF108" s="546"/>
      <c r="AG108" s="546"/>
      <c r="AH108" s="546"/>
      <c r="AI108" s="546"/>
      <c r="AJ108" s="546"/>
      <c r="AK108" s="546"/>
      <c r="AL108" s="546"/>
      <c r="AM108" s="546"/>
      <c r="AN108" s="546"/>
      <c r="AO108" s="546"/>
      <c r="AP108" s="546"/>
      <c r="AQ108" s="546"/>
      <c r="AR108" s="546"/>
      <c r="AS108" s="546"/>
      <c r="AT108" s="546"/>
      <c r="AU108" s="546"/>
      <c r="AV108" s="546"/>
      <c r="AW108" s="546"/>
      <c r="AX108" s="546"/>
      <c r="AY108" s="546"/>
      <c r="AZ108" s="546"/>
      <c r="BA108" s="546"/>
      <c r="BB108" s="546"/>
      <c r="BC108" s="546"/>
      <c r="BD108" s="546"/>
      <c r="BE108" s="546"/>
      <c r="BF108" s="546"/>
      <c r="BG108" s="546"/>
      <c r="BH108" s="546"/>
      <c r="BI108" s="546"/>
      <c r="BJ108" s="546"/>
      <c r="BK108" s="546"/>
      <c r="BL108" s="546"/>
      <c r="BM108" s="546"/>
      <c r="BN108" s="546"/>
      <c r="BO108" s="546"/>
      <c r="BP108" s="546"/>
      <c r="BQ108" s="546"/>
      <c r="BR108" s="546"/>
      <c r="BS108" s="546"/>
      <c r="BT108" s="546"/>
      <c r="BU108" s="546"/>
      <c r="BV108" s="546"/>
      <c r="BW108" s="546"/>
      <c r="BX108" s="546"/>
      <c r="BY108" s="546"/>
      <c r="BZ108" s="546"/>
      <c r="CA108" s="546"/>
      <c r="CB108" s="546"/>
      <c r="CC108" s="546"/>
      <c r="CD108" s="546"/>
      <c r="CE108" s="546"/>
      <c r="CF108" s="546"/>
      <c r="CG108" s="546"/>
      <c r="CH108" s="546"/>
      <c r="CI108" s="546"/>
      <c r="CJ108" s="546"/>
      <c r="CK108" s="546"/>
      <c r="CL108" s="546"/>
      <c r="CM108" s="546"/>
      <c r="CN108" s="546"/>
      <c r="CO108" s="546"/>
      <c r="CP108" s="546"/>
      <c r="CQ108" s="546"/>
      <c r="CR108" s="546"/>
      <c r="CS108" s="546"/>
      <c r="CT108" s="546"/>
      <c r="CU108" s="546"/>
      <c r="CV108" s="546"/>
      <c r="CW108" s="546"/>
      <c r="CX108" s="546"/>
      <c r="CY108" s="546"/>
      <c r="CZ108" s="546"/>
      <c r="DA108" s="546"/>
      <c r="DB108" s="546"/>
      <c r="DC108" s="546"/>
      <c r="DD108" s="546"/>
      <c r="DE108" s="546"/>
      <c r="DF108" s="546"/>
      <c r="DG108" s="546"/>
      <c r="DH108" s="546"/>
      <c r="DI108" s="546"/>
      <c r="DJ108" s="546"/>
      <c r="DK108" s="546"/>
      <c r="DL108" s="546"/>
      <c r="DM108" s="546"/>
      <c r="DN108" s="546"/>
      <c r="DO108" s="546"/>
      <c r="DP108" s="546"/>
      <c r="DQ108" s="546"/>
      <c r="DR108" s="546"/>
      <c r="DS108" s="546"/>
      <c r="DT108" s="546"/>
      <c r="DU108" s="546"/>
      <c r="DV108" s="546"/>
      <c r="DW108" s="546"/>
      <c r="DX108" s="546"/>
      <c r="DY108" s="546"/>
      <c r="DZ108" s="546"/>
      <c r="EA108" s="546"/>
      <c r="EB108" s="546"/>
      <c r="EC108" s="546"/>
      <c r="ED108" s="546"/>
      <c r="EE108" s="546"/>
      <c r="EF108" s="546"/>
      <c r="EG108" s="546"/>
      <c r="EH108" s="546"/>
      <c r="EI108" s="546"/>
      <c r="EJ108" s="546"/>
      <c r="EK108" s="546"/>
      <c r="EL108" s="546"/>
      <c r="EM108" s="546"/>
      <c r="EN108" s="546"/>
      <c r="EO108" s="546"/>
      <c r="EP108" s="546"/>
      <c r="EQ108" s="546"/>
      <c r="ER108" s="546"/>
      <c r="ES108" s="546"/>
      <c r="ET108" s="546"/>
      <c r="EU108" s="546"/>
      <c r="EV108" s="546"/>
      <c r="EW108" s="546"/>
      <c r="EX108" s="546"/>
      <c r="EY108" s="546"/>
      <c r="EZ108" s="546"/>
      <c r="FA108" s="546"/>
      <c r="FB108" s="546"/>
      <c r="FC108" s="546"/>
      <c r="FD108" s="546"/>
      <c r="FE108" s="546"/>
      <c r="FF108" s="546"/>
      <c r="FG108" s="546"/>
      <c r="FH108" s="546"/>
      <c r="FI108" s="546"/>
      <c r="FJ108" s="546"/>
      <c r="FK108" s="546"/>
      <c r="FL108" s="546"/>
      <c r="FM108" s="546"/>
      <c r="FN108" s="546"/>
      <c r="FO108" s="546"/>
      <c r="FP108" s="546"/>
      <c r="FQ108" s="546"/>
      <c r="FR108" s="546"/>
      <c r="FS108" s="546"/>
      <c r="FT108" s="546"/>
      <c r="FU108" s="546"/>
      <c r="FV108" s="546"/>
      <c r="FW108" s="546"/>
      <c r="FX108" s="546"/>
      <c r="FY108" s="546"/>
      <c r="FZ108" s="546"/>
      <c r="GA108" s="546"/>
      <c r="GB108" s="546"/>
      <c r="GC108" s="546"/>
      <c r="GD108" s="546"/>
      <c r="GE108" s="546"/>
      <c r="GF108" s="546"/>
      <c r="GG108" s="546"/>
      <c r="GH108" s="546"/>
      <c r="GI108" s="546"/>
      <c r="GJ108" s="546"/>
      <c r="GK108" s="546"/>
      <c r="GL108" s="546"/>
      <c r="GM108" s="546"/>
      <c r="GN108" s="546"/>
      <c r="GO108" s="546"/>
      <c r="GP108" s="546"/>
      <c r="GQ108" s="546"/>
      <c r="GR108" s="546"/>
      <c r="GS108" s="546"/>
      <c r="GT108" s="546"/>
      <c r="GU108" s="546"/>
      <c r="GV108" s="546"/>
      <c r="GW108" s="546"/>
      <c r="GX108" s="546"/>
      <c r="GY108" s="546"/>
      <c r="GZ108" s="546"/>
      <c r="HA108" s="546"/>
      <c r="HB108" s="546"/>
      <c r="HC108" s="546"/>
      <c r="HD108" s="546"/>
      <c r="HE108" s="546"/>
      <c r="HF108" s="546"/>
      <c r="HG108" s="546"/>
      <c r="HH108" s="546"/>
      <c r="HI108" s="546"/>
      <c r="HJ108" s="546"/>
      <c r="HK108" s="546"/>
      <c r="HL108" s="546"/>
      <c r="HM108" s="546"/>
      <c r="HN108" s="546"/>
      <c r="HO108" s="546"/>
      <c r="HP108" s="546"/>
      <c r="HQ108" s="546"/>
      <c r="HR108" s="546"/>
      <c r="HS108" s="546"/>
      <c r="HT108" s="546"/>
      <c r="HU108" s="546"/>
      <c r="HV108" s="546"/>
      <c r="HW108" s="546"/>
      <c r="HX108" s="546"/>
      <c r="HY108" s="546"/>
      <c r="HZ108" s="546"/>
      <c r="IA108" s="546"/>
      <c r="IB108" s="546"/>
      <c r="IC108" s="546"/>
      <c r="ID108" s="546"/>
      <c r="IE108" s="546"/>
      <c r="IF108" s="546"/>
      <c r="IG108" s="546"/>
      <c r="IH108" s="546"/>
      <c r="II108" s="546"/>
      <c r="IJ108" s="546"/>
      <c r="IK108" s="546"/>
      <c r="IL108" s="546"/>
      <c r="IM108" s="546"/>
      <c r="IN108" s="546"/>
      <c r="IO108" s="546"/>
      <c r="IP108" s="546"/>
      <c r="IQ108" s="546"/>
      <c r="IR108" s="546"/>
      <c r="IS108" s="546"/>
      <c r="IT108" s="546"/>
      <c r="IU108" s="546"/>
      <c r="IV108" s="546"/>
      <c r="IW108" s="546"/>
      <c r="IX108" s="546"/>
      <c r="IY108" s="546"/>
      <c r="IZ108" s="546"/>
      <c r="JA108" s="546"/>
      <c r="JB108" s="546"/>
      <c r="JC108" s="546"/>
      <c r="JD108" s="546"/>
      <c r="JE108" s="546"/>
      <c r="JF108" s="546"/>
      <c r="JG108" s="546"/>
      <c r="JH108" s="546"/>
      <c r="JI108" s="546"/>
      <c r="JJ108" s="546"/>
      <c r="JK108" s="546"/>
      <c r="JL108" s="546"/>
      <c r="JM108" s="546"/>
      <c r="JN108" s="546"/>
      <c r="JO108" s="546"/>
      <c r="JP108" s="546"/>
      <c r="JQ108" s="546"/>
      <c r="JR108" s="546"/>
      <c r="JS108" s="546"/>
      <c r="JT108" s="546"/>
      <c r="JU108" s="546"/>
      <c r="JV108" s="546"/>
      <c r="JW108" s="546"/>
      <c r="JX108" s="546"/>
      <c r="JY108" s="546"/>
      <c r="JZ108" s="546"/>
      <c r="KA108" s="546"/>
      <c r="KB108" s="546"/>
      <c r="KC108" s="546"/>
      <c r="KD108" s="546"/>
      <c r="KE108" s="546"/>
      <c r="KF108" s="546"/>
      <c r="KG108" s="546"/>
      <c r="KH108" s="546"/>
      <c r="KI108" s="546"/>
      <c r="KJ108" s="546"/>
      <c r="KK108" s="546"/>
      <c r="KL108" s="546"/>
      <c r="KM108" s="546"/>
      <c r="KN108" s="546"/>
      <c r="KO108" s="546"/>
      <c r="KP108" s="546"/>
      <c r="KQ108" s="546"/>
      <c r="KR108" s="546"/>
      <c r="KS108" s="546"/>
      <c r="KT108" s="546"/>
      <c r="KU108" s="546"/>
      <c r="KV108" s="546"/>
      <c r="KW108" s="546"/>
      <c r="KX108" s="546"/>
      <c r="KY108" s="546"/>
      <c r="KZ108" s="546"/>
      <c r="LA108" s="546"/>
      <c r="LB108" s="546"/>
      <c r="LC108" s="546"/>
      <c r="LD108" s="546"/>
      <c r="LE108" s="546"/>
      <c r="LF108" s="546"/>
      <c r="LG108" s="546"/>
      <c r="LH108" s="546"/>
      <c r="LI108" s="546"/>
      <c r="LJ108" s="546"/>
      <c r="LK108" s="546"/>
      <c r="LL108" s="546"/>
      <c r="LM108" s="546"/>
      <c r="LN108" s="546"/>
      <c r="LO108" s="546"/>
      <c r="LP108" s="546"/>
      <c r="LQ108" s="546"/>
      <c r="LR108" s="546"/>
      <c r="LS108" s="546"/>
      <c r="LT108" s="546"/>
      <c r="LU108" s="546"/>
      <c r="LV108" s="546"/>
      <c r="LW108" s="546"/>
      <c r="LX108" s="546"/>
      <c r="LY108" s="546"/>
      <c r="LZ108" s="546"/>
      <c r="MA108" s="546"/>
      <c r="MB108" s="546"/>
      <c r="MC108" s="546"/>
      <c r="MD108" s="546"/>
      <c r="ME108" s="546"/>
      <c r="MF108" s="546"/>
      <c r="MG108" s="546"/>
      <c r="MH108" s="546"/>
      <c r="MI108" s="546"/>
      <c r="MJ108" s="546"/>
      <c r="MK108" s="546"/>
      <c r="ML108" s="546"/>
      <c r="MM108" s="546"/>
      <c r="MN108" s="546"/>
      <c r="MO108" s="546"/>
      <c r="MP108" s="546"/>
      <c r="MQ108" s="546"/>
      <c r="MR108" s="546"/>
      <c r="MS108" s="546"/>
      <c r="MT108" s="546"/>
      <c r="MU108" s="546"/>
      <c r="MV108" s="546"/>
      <c r="MW108" s="546"/>
      <c r="MX108" s="546"/>
      <c r="MY108" s="546"/>
      <c r="MZ108" s="546"/>
      <c r="NA108" s="546"/>
      <c r="NB108" s="546"/>
      <c r="NC108" s="546"/>
      <c r="ND108" s="546"/>
      <c r="NE108" s="546"/>
      <c r="NF108" s="546"/>
      <c r="NG108" s="546"/>
      <c r="NH108" s="546"/>
      <c r="NI108" s="546"/>
      <c r="NJ108" s="546"/>
      <c r="NK108" s="546"/>
      <c r="NL108" s="546"/>
      <c r="NM108" s="546"/>
      <c r="NN108" s="546"/>
      <c r="NO108" s="546"/>
      <c r="NP108" s="546"/>
      <c r="NQ108" s="546"/>
      <c r="NR108" s="546"/>
      <c r="NS108" s="546"/>
      <c r="NT108" s="546"/>
      <c r="NU108" s="546"/>
      <c r="NV108" s="546"/>
      <c r="NW108" s="546"/>
      <c r="NX108" s="546"/>
      <c r="NY108" s="546"/>
      <c r="NZ108" s="546"/>
      <c r="OA108" s="546"/>
      <c r="OB108" s="546"/>
      <c r="OC108" s="546"/>
      <c r="OD108" s="546"/>
      <c r="OE108" s="546"/>
      <c r="OF108" s="546"/>
      <c r="OG108" s="546"/>
      <c r="OH108" s="546"/>
      <c r="OI108" s="546"/>
      <c r="OJ108" s="546"/>
      <c r="OK108" s="546"/>
      <c r="OL108" s="546"/>
      <c r="OM108" s="546"/>
      <c r="ON108" s="546"/>
      <c r="OO108" s="546"/>
      <c r="OP108" s="546"/>
      <c r="OQ108" s="546"/>
      <c r="OR108" s="546"/>
      <c r="OS108" s="546"/>
      <c r="OT108" s="546"/>
      <c r="OU108" s="546"/>
      <c r="OV108" s="546"/>
      <c r="OW108" s="546"/>
      <c r="OX108" s="546"/>
      <c r="OY108" s="546"/>
      <c r="OZ108" s="546"/>
      <c r="PA108" s="546"/>
      <c r="PB108" s="546"/>
      <c r="PC108" s="546"/>
      <c r="PD108" s="546"/>
      <c r="PE108" s="546"/>
      <c r="PF108" s="546"/>
      <c r="PG108" s="546"/>
      <c r="PH108" s="546"/>
      <c r="PI108" s="546"/>
      <c r="PJ108" s="546"/>
      <c r="PK108" s="546"/>
      <c r="PL108" s="546"/>
      <c r="PM108" s="546"/>
      <c r="PN108" s="546"/>
      <c r="PO108" s="546"/>
      <c r="PP108" s="546"/>
      <c r="PQ108" s="546"/>
      <c r="PR108" s="546"/>
      <c r="PS108" s="546"/>
      <c r="PT108" s="546"/>
      <c r="PU108" s="546"/>
      <c r="PV108" s="546"/>
      <c r="PW108" s="546"/>
      <c r="PX108" s="546"/>
      <c r="PY108" s="546"/>
      <c r="PZ108" s="546"/>
      <c r="QA108" s="546"/>
      <c r="QB108" s="546"/>
      <c r="QC108" s="546"/>
      <c r="QD108" s="546"/>
      <c r="QE108" s="546"/>
      <c r="QF108" s="546"/>
      <c r="QG108" s="546"/>
      <c r="QH108" s="546"/>
      <c r="QI108" s="546"/>
      <c r="QJ108" s="546"/>
      <c r="QK108" s="546"/>
      <c r="QL108" s="546"/>
      <c r="QM108" s="546"/>
      <c r="QN108" s="546"/>
      <c r="QO108" s="546"/>
      <c r="QP108" s="546"/>
      <c r="QQ108" s="546"/>
      <c r="QR108" s="546"/>
      <c r="QS108" s="546"/>
      <c r="QT108" s="546"/>
      <c r="QU108" s="546"/>
      <c r="QV108" s="546"/>
      <c r="QW108" s="546"/>
      <c r="QX108" s="546"/>
      <c r="QY108" s="546"/>
      <c r="QZ108" s="546"/>
      <c r="RA108" s="546"/>
      <c r="RB108" s="546"/>
      <c r="RC108" s="546"/>
      <c r="RD108" s="546"/>
      <c r="RE108" s="546"/>
      <c r="RF108" s="546"/>
      <c r="RG108" s="546"/>
      <c r="RH108" s="546"/>
      <c r="RI108" s="546"/>
      <c r="RJ108" s="546"/>
      <c r="RK108" s="546"/>
      <c r="RL108" s="546"/>
      <c r="RM108" s="546"/>
      <c r="RN108" s="546"/>
      <c r="RO108" s="546"/>
      <c r="RP108" s="546"/>
      <c r="RQ108" s="546"/>
      <c r="RR108" s="546"/>
      <c r="RS108" s="546"/>
      <c r="RT108" s="546"/>
      <c r="RU108" s="546"/>
      <c r="RV108" s="546"/>
      <c r="RW108" s="546"/>
      <c r="RX108" s="546"/>
      <c r="RY108" s="546"/>
      <c r="RZ108" s="546"/>
      <c r="SA108" s="546"/>
      <c r="SB108" s="546"/>
      <c r="SC108" s="546"/>
      <c r="SD108" s="546"/>
      <c r="SE108" s="546"/>
      <c r="SF108" s="546"/>
      <c r="SG108" s="546"/>
      <c r="SH108" s="546"/>
      <c r="SI108" s="546"/>
      <c r="SJ108" s="546"/>
      <c r="SK108" s="546"/>
      <c r="SL108" s="546"/>
      <c r="SM108" s="546"/>
      <c r="SN108" s="546"/>
      <c r="SO108" s="546"/>
      <c r="SP108" s="546"/>
      <c r="SQ108" s="546"/>
      <c r="SR108" s="546"/>
      <c r="SS108" s="546"/>
      <c r="ST108" s="546"/>
      <c r="SU108" s="546"/>
      <c r="SV108" s="546"/>
      <c r="SW108" s="546"/>
      <c r="SX108" s="546"/>
      <c r="SY108" s="546"/>
      <c r="SZ108" s="546"/>
      <c r="TA108" s="546"/>
      <c r="TB108" s="546"/>
      <c r="TC108" s="546"/>
      <c r="TD108" s="546"/>
      <c r="TE108" s="546"/>
      <c r="TF108" s="546"/>
      <c r="TG108" s="546"/>
      <c r="TH108" s="546"/>
      <c r="TI108" s="546"/>
      <c r="TJ108" s="546"/>
      <c r="TK108" s="546"/>
      <c r="TL108" s="546"/>
      <c r="TM108" s="546"/>
      <c r="TN108" s="546"/>
      <c r="TO108" s="546"/>
      <c r="TP108" s="546"/>
      <c r="TQ108" s="546"/>
      <c r="TR108" s="546"/>
      <c r="TS108" s="546"/>
      <c r="TT108" s="546"/>
      <c r="TU108" s="546"/>
      <c r="TV108" s="546"/>
      <c r="TW108" s="546"/>
      <c r="TX108" s="546"/>
      <c r="TY108" s="546"/>
      <c r="TZ108" s="546"/>
      <c r="UA108" s="546"/>
      <c r="UB108" s="546"/>
      <c r="UC108" s="546"/>
      <c r="UD108" s="546"/>
      <c r="UE108" s="546"/>
      <c r="UF108" s="546"/>
      <c r="UG108" s="546"/>
      <c r="UH108" s="546"/>
      <c r="UI108" s="546"/>
      <c r="UJ108" s="546"/>
      <c r="UK108" s="546"/>
      <c r="UL108" s="546"/>
      <c r="UM108" s="546"/>
      <c r="UN108" s="546"/>
      <c r="UO108" s="546"/>
      <c r="UP108" s="546"/>
      <c r="UQ108" s="546"/>
      <c r="UR108" s="546"/>
      <c r="US108" s="546"/>
      <c r="UT108" s="546"/>
      <c r="UU108" s="546"/>
      <c r="UV108" s="546"/>
      <c r="UW108" s="546"/>
      <c r="UX108" s="546"/>
      <c r="UY108" s="546"/>
      <c r="UZ108" s="546"/>
      <c r="VA108" s="546"/>
      <c r="VB108" s="546"/>
      <c r="VC108" s="546"/>
      <c r="VD108" s="546"/>
      <c r="VE108" s="546"/>
      <c r="VF108" s="546"/>
      <c r="VG108" s="546"/>
      <c r="VH108" s="546"/>
      <c r="VI108" s="546"/>
      <c r="VJ108" s="546"/>
      <c r="VK108" s="546"/>
      <c r="VL108" s="546"/>
      <c r="VM108" s="546"/>
      <c r="VN108" s="546"/>
      <c r="VO108" s="546"/>
      <c r="VP108" s="546"/>
      <c r="VQ108" s="546"/>
      <c r="VR108" s="546"/>
      <c r="VS108" s="546"/>
      <c r="VT108" s="546"/>
      <c r="VU108" s="546"/>
      <c r="VV108" s="546"/>
      <c r="VW108" s="546"/>
      <c r="VX108" s="546"/>
      <c r="VY108" s="546"/>
      <c r="VZ108" s="546"/>
      <c r="WA108" s="546"/>
      <c r="WB108" s="546"/>
      <c r="WC108" s="546"/>
      <c r="WD108" s="546"/>
      <c r="WE108" s="546"/>
      <c r="WF108" s="546"/>
      <c r="WG108" s="546"/>
      <c r="WH108" s="546"/>
      <c r="WI108" s="546"/>
      <c r="WJ108" s="546"/>
      <c r="WK108" s="546"/>
      <c r="WL108" s="546"/>
      <c r="WM108" s="546"/>
      <c r="WN108" s="546"/>
      <c r="WO108" s="546"/>
      <c r="WP108" s="546"/>
      <c r="WQ108" s="546"/>
      <c r="WR108" s="546"/>
      <c r="WS108" s="546"/>
      <c r="WT108" s="546"/>
      <c r="WU108" s="546"/>
      <c r="WV108" s="546"/>
      <c r="WW108" s="546"/>
      <c r="WX108" s="546"/>
      <c r="WY108" s="546"/>
      <c r="WZ108" s="546"/>
      <c r="XA108" s="546"/>
      <c r="XB108" s="546"/>
      <c r="XC108" s="546"/>
      <c r="XD108" s="546"/>
      <c r="XE108" s="546"/>
      <c r="XF108" s="546"/>
      <c r="XG108" s="546"/>
      <c r="XH108" s="546"/>
      <c r="XI108" s="546"/>
      <c r="XJ108" s="546"/>
      <c r="XK108" s="546"/>
      <c r="XL108" s="546"/>
      <c r="XM108" s="546"/>
      <c r="XN108" s="546"/>
      <c r="XO108" s="546"/>
      <c r="XP108" s="546"/>
      <c r="XQ108" s="546"/>
      <c r="XR108" s="546"/>
      <c r="XS108" s="546"/>
      <c r="XT108" s="546"/>
      <c r="XU108" s="546"/>
      <c r="XV108" s="546"/>
      <c r="XW108" s="546"/>
      <c r="XX108" s="546"/>
      <c r="XY108" s="546"/>
      <c r="XZ108" s="546"/>
      <c r="YA108" s="546"/>
      <c r="YB108" s="546"/>
      <c r="YC108" s="546"/>
      <c r="YD108" s="546"/>
      <c r="YE108" s="546"/>
      <c r="YF108" s="546"/>
      <c r="YG108" s="546"/>
      <c r="YH108" s="546"/>
      <c r="YI108" s="546"/>
      <c r="YJ108" s="546"/>
      <c r="YK108" s="546"/>
      <c r="YL108" s="546"/>
      <c r="YM108" s="546"/>
      <c r="YN108" s="546"/>
      <c r="YO108" s="546"/>
      <c r="YP108" s="546"/>
      <c r="YQ108" s="546"/>
      <c r="YR108" s="546"/>
      <c r="YS108" s="546"/>
      <c r="YT108" s="546"/>
      <c r="YU108" s="546"/>
      <c r="YV108" s="546"/>
      <c r="YW108" s="546"/>
      <c r="YX108" s="546"/>
      <c r="YY108" s="546"/>
      <c r="YZ108" s="546"/>
      <c r="ZA108" s="546"/>
      <c r="ZB108" s="546"/>
      <c r="ZC108" s="546"/>
      <c r="ZD108" s="546"/>
      <c r="ZE108" s="546"/>
      <c r="ZF108" s="546"/>
      <c r="ZG108" s="546"/>
      <c r="ZH108" s="546"/>
      <c r="ZI108" s="546"/>
      <c r="ZJ108" s="546"/>
      <c r="ZK108" s="546"/>
      <c r="ZL108" s="546"/>
      <c r="ZM108" s="546"/>
      <c r="ZN108" s="546"/>
      <c r="ZO108" s="546"/>
      <c r="ZP108" s="546"/>
      <c r="ZQ108" s="546"/>
      <c r="ZR108" s="546"/>
      <c r="ZS108" s="546"/>
      <c r="ZT108" s="546"/>
      <c r="ZU108" s="546"/>
      <c r="ZV108" s="546"/>
      <c r="ZW108" s="546"/>
      <c r="ZX108" s="546"/>
      <c r="ZY108" s="546"/>
      <c r="ZZ108" s="546"/>
      <c r="AAA108" s="546"/>
      <c r="AAB108" s="546"/>
      <c r="AAC108" s="546"/>
      <c r="AAD108" s="546"/>
      <c r="AAE108" s="546"/>
      <c r="AAF108" s="546"/>
      <c r="AAG108" s="546"/>
      <c r="AAH108" s="546"/>
      <c r="AAI108" s="546"/>
      <c r="AAJ108" s="546"/>
      <c r="AAK108" s="546"/>
      <c r="AAL108" s="546"/>
      <c r="AAM108" s="546"/>
      <c r="AAN108" s="546"/>
      <c r="AAO108" s="546"/>
      <c r="AAP108" s="546"/>
      <c r="AAQ108" s="546"/>
      <c r="AAR108" s="546"/>
      <c r="AAS108" s="546"/>
      <c r="AAT108" s="546"/>
      <c r="AAU108" s="546"/>
      <c r="AAV108" s="546"/>
      <c r="AAW108" s="546"/>
      <c r="AAX108" s="546"/>
      <c r="AAY108" s="546"/>
      <c r="AAZ108" s="546"/>
      <c r="ABA108" s="546"/>
      <c r="ABB108" s="546"/>
      <c r="ABC108" s="546"/>
      <c r="ABD108" s="546"/>
      <c r="ABE108" s="546"/>
      <c r="ABF108" s="546"/>
      <c r="ABG108" s="546"/>
      <c r="ABH108" s="546"/>
      <c r="ABI108" s="546"/>
      <c r="ABJ108" s="546"/>
      <c r="ABK108" s="546"/>
      <c r="ABL108" s="546"/>
      <c r="ABM108" s="546"/>
      <c r="ABN108" s="546"/>
      <c r="ABO108" s="546"/>
      <c r="ABP108" s="546"/>
      <c r="ABQ108" s="546"/>
      <c r="ABR108" s="546"/>
      <c r="ABS108" s="546"/>
      <c r="ABT108" s="546"/>
      <c r="ABU108" s="546"/>
      <c r="ABV108" s="546"/>
      <c r="ABW108" s="546"/>
      <c r="ABX108" s="546"/>
      <c r="ABY108" s="546"/>
      <c r="ABZ108" s="546"/>
      <c r="ACA108" s="546"/>
      <c r="ACB108" s="546"/>
      <c r="ACC108" s="546"/>
      <c r="ACD108" s="546"/>
      <c r="ACE108" s="546"/>
      <c r="ACF108" s="546"/>
      <c r="ACG108" s="546"/>
      <c r="ACH108" s="546"/>
      <c r="ACI108" s="546"/>
      <c r="ACJ108" s="546"/>
      <c r="ACK108" s="546"/>
      <c r="ACL108" s="546"/>
      <c r="ACM108" s="546"/>
      <c r="ACN108" s="546"/>
      <c r="ACO108" s="546"/>
      <c r="ACP108" s="546"/>
      <c r="ACQ108" s="546"/>
      <c r="ACR108" s="546"/>
      <c r="ACS108" s="546"/>
      <c r="ACT108" s="546"/>
      <c r="ACU108" s="546"/>
      <c r="ACV108" s="546"/>
      <c r="ACW108" s="546"/>
      <c r="ACX108" s="546"/>
      <c r="ACY108" s="546"/>
      <c r="ACZ108" s="546"/>
      <c r="ADA108" s="546"/>
      <c r="ADB108" s="546"/>
      <c r="ADC108" s="546"/>
      <c r="ADD108" s="546"/>
      <c r="ADE108" s="546"/>
      <c r="ADF108" s="546"/>
      <c r="ADG108" s="546"/>
      <c r="ADH108" s="546"/>
      <c r="ADI108" s="546"/>
      <c r="ADJ108" s="546"/>
      <c r="ADK108" s="546"/>
      <c r="ADL108" s="546"/>
      <c r="ADM108" s="546"/>
      <c r="ADN108" s="546"/>
      <c r="ADO108" s="546"/>
      <c r="ADP108" s="546"/>
      <c r="ADQ108" s="546"/>
      <c r="ADR108" s="546"/>
      <c r="ADS108" s="546"/>
      <c r="ADT108" s="546"/>
      <c r="ADU108" s="546"/>
      <c r="ADV108" s="546"/>
      <c r="ADW108" s="546"/>
      <c r="ADX108" s="546"/>
      <c r="ADY108" s="546"/>
      <c r="ADZ108" s="546"/>
      <c r="AEA108" s="546"/>
      <c r="AEB108" s="546"/>
      <c r="AEC108" s="546"/>
      <c r="AED108" s="546"/>
      <c r="AEE108" s="546"/>
      <c r="AEF108" s="546"/>
      <c r="AEG108" s="546"/>
      <c r="AEH108" s="546"/>
      <c r="AEI108" s="546"/>
      <c r="AEJ108" s="546"/>
      <c r="AEK108" s="546"/>
      <c r="AEL108" s="546"/>
      <c r="AEM108" s="546"/>
      <c r="AEN108" s="546"/>
      <c r="AEO108" s="546"/>
      <c r="AEP108" s="546"/>
      <c r="AEQ108" s="546"/>
      <c r="AER108" s="546"/>
      <c r="AES108" s="546"/>
      <c r="AET108" s="546"/>
      <c r="AEU108" s="546"/>
      <c r="AEV108" s="546"/>
      <c r="AEW108" s="546"/>
      <c r="AEX108" s="546"/>
      <c r="AEY108" s="546"/>
      <c r="AEZ108" s="546"/>
      <c r="AFA108" s="546"/>
      <c r="AFB108" s="546"/>
      <c r="AFC108" s="546"/>
      <c r="AFD108" s="546"/>
      <c r="AFE108" s="546"/>
      <c r="AFF108" s="546"/>
      <c r="AFG108" s="546"/>
      <c r="AFH108" s="546"/>
      <c r="AFI108" s="546"/>
      <c r="AFJ108" s="546"/>
      <c r="AFK108" s="546"/>
      <c r="AFL108" s="546"/>
      <c r="AFM108" s="546"/>
      <c r="AFN108" s="546"/>
      <c r="AFO108" s="546"/>
      <c r="AFP108" s="546"/>
      <c r="AFQ108" s="546"/>
      <c r="AFR108" s="546"/>
      <c r="AFS108" s="546"/>
      <c r="AFT108" s="546"/>
      <c r="AFU108" s="546"/>
      <c r="AFV108" s="546"/>
      <c r="AFW108" s="546"/>
      <c r="AFX108" s="546"/>
      <c r="AFY108" s="546"/>
      <c r="AFZ108" s="546"/>
      <c r="AGA108" s="546"/>
      <c r="AGB108" s="546"/>
      <c r="AGC108" s="546"/>
      <c r="AGD108" s="546"/>
      <c r="AGE108" s="546"/>
      <c r="AGF108" s="546"/>
      <c r="AGG108" s="546"/>
      <c r="AGH108" s="546"/>
      <c r="AGI108" s="546"/>
      <c r="AGJ108" s="546"/>
      <c r="AGK108" s="546"/>
      <c r="AGL108" s="546"/>
      <c r="AGM108" s="546"/>
      <c r="AGN108" s="546"/>
      <c r="AGO108" s="546"/>
      <c r="AGP108" s="546"/>
      <c r="AGQ108" s="546"/>
      <c r="AGR108" s="546"/>
      <c r="AGS108" s="546"/>
      <c r="AGT108" s="546"/>
      <c r="AGU108" s="546"/>
      <c r="AGV108" s="546"/>
      <c r="AGW108" s="546"/>
      <c r="AGX108" s="546"/>
      <c r="AGY108" s="546"/>
      <c r="AGZ108" s="546"/>
      <c r="AHA108" s="546"/>
      <c r="AHB108" s="546"/>
      <c r="AHC108" s="546"/>
      <c r="AHD108" s="546"/>
      <c r="AHE108" s="546"/>
      <c r="AHF108" s="546"/>
      <c r="AHG108" s="546"/>
      <c r="AHH108" s="546"/>
      <c r="AHI108" s="546"/>
      <c r="AHJ108" s="546"/>
      <c r="AHK108" s="546"/>
      <c r="AHL108" s="546"/>
      <c r="AHM108" s="546"/>
      <c r="AHN108" s="546"/>
      <c r="AHO108" s="546"/>
      <c r="AHP108" s="546"/>
      <c r="AHQ108" s="546"/>
      <c r="AHR108" s="546"/>
      <c r="AHS108" s="546"/>
      <c r="AHT108" s="546"/>
      <c r="AHU108" s="546"/>
      <c r="AHV108" s="546"/>
      <c r="AHW108" s="546"/>
      <c r="AHX108" s="546"/>
      <c r="AHY108" s="546"/>
      <c r="AHZ108" s="546"/>
      <c r="AIA108" s="546"/>
      <c r="AIB108" s="546"/>
      <c r="AIC108" s="546"/>
      <c r="AID108" s="546"/>
      <c r="AIE108" s="546"/>
      <c r="AIF108" s="546"/>
      <c r="AIG108" s="546"/>
      <c r="AIH108" s="546"/>
      <c r="AII108" s="546"/>
      <c r="AIJ108" s="546"/>
      <c r="AIK108" s="546"/>
      <c r="AIL108" s="546"/>
      <c r="AIM108" s="546"/>
      <c r="AIN108" s="546"/>
      <c r="AIO108" s="546"/>
      <c r="AIP108" s="546"/>
      <c r="AIQ108" s="546"/>
      <c r="AIR108" s="546"/>
      <c r="AIS108" s="546"/>
      <c r="AIT108" s="546"/>
      <c r="AIU108" s="546"/>
      <c r="AIV108" s="546"/>
      <c r="AIW108" s="546"/>
      <c r="AIX108" s="546"/>
      <c r="AIY108" s="546"/>
      <c r="AIZ108" s="546"/>
      <c r="AJA108" s="546"/>
      <c r="AJB108" s="546"/>
      <c r="AJC108" s="546"/>
      <c r="AJD108" s="546"/>
      <c r="AJE108" s="546"/>
      <c r="AJF108" s="546"/>
      <c r="AJG108" s="546"/>
      <c r="AJH108" s="546"/>
      <c r="AJI108" s="546"/>
      <c r="AJJ108" s="546"/>
      <c r="AJK108" s="546"/>
      <c r="AJL108" s="546"/>
      <c r="AJM108" s="546"/>
      <c r="AJN108" s="546"/>
      <c r="AJO108" s="546"/>
      <c r="AJP108" s="546"/>
      <c r="AJQ108" s="546"/>
      <c r="AJR108" s="546"/>
      <c r="AJS108" s="546"/>
      <c r="AJT108" s="546"/>
      <c r="AJU108" s="546"/>
      <c r="AJV108" s="546"/>
      <c r="AJW108" s="546"/>
      <c r="AJX108" s="546"/>
      <c r="AJY108" s="546"/>
      <c r="AJZ108" s="546"/>
      <c r="AKA108" s="546"/>
      <c r="AKB108" s="546"/>
      <c r="AKC108" s="546"/>
      <c r="AKD108" s="546"/>
      <c r="AKE108" s="546"/>
      <c r="AKF108" s="546"/>
      <c r="AKG108" s="546"/>
      <c r="AKH108" s="546"/>
      <c r="AKI108" s="546"/>
      <c r="AKJ108" s="546"/>
      <c r="AKK108" s="546"/>
      <c r="AKL108" s="546"/>
      <c r="AKM108" s="546"/>
      <c r="AKN108" s="546"/>
      <c r="AKO108" s="546"/>
      <c r="AKP108" s="546"/>
      <c r="AKQ108" s="546"/>
      <c r="AKR108" s="546"/>
      <c r="AKS108" s="546"/>
      <c r="AKT108" s="546"/>
      <c r="AKU108" s="546"/>
      <c r="AKV108" s="546"/>
      <c r="AKW108" s="546"/>
      <c r="AKX108" s="546"/>
      <c r="AKY108" s="546"/>
      <c r="AKZ108" s="546"/>
      <c r="ALA108" s="546"/>
      <c r="ALB108" s="546"/>
      <c r="ALC108" s="546"/>
      <c r="ALD108" s="546"/>
      <c r="ALE108" s="546"/>
      <c r="ALF108" s="546"/>
      <c r="ALG108" s="546"/>
      <c r="ALH108" s="546"/>
      <c r="ALI108" s="546"/>
      <c r="ALJ108" s="546"/>
      <c r="ALK108" s="546"/>
      <c r="ALL108" s="546"/>
      <c r="ALM108" s="546"/>
      <c r="ALN108" s="546"/>
      <c r="ALO108" s="546"/>
      <c r="ALP108" s="546"/>
      <c r="ALQ108" s="546"/>
      <c r="ALR108" s="546"/>
      <c r="ALS108" s="546"/>
      <c r="ALT108" s="546"/>
      <c r="ALU108" s="546"/>
      <c r="ALV108" s="546"/>
      <c r="ALW108" s="546"/>
      <c r="ALX108" s="546"/>
      <c r="ALY108" s="546"/>
      <c r="ALZ108" s="546"/>
      <c r="AMA108" s="546"/>
      <c r="AMB108" s="546"/>
    </row>
    <row r="109" spans="1:1016" ht="59.25" customHeight="1">
      <c r="A109" s="525" t="s">
        <v>239</v>
      </c>
      <c r="B109" s="559">
        <v>7675</v>
      </c>
      <c r="C109" s="493" t="s">
        <v>127</v>
      </c>
      <c r="D109" s="536" t="s">
        <v>240</v>
      </c>
      <c r="E109" s="493" t="s">
        <v>86</v>
      </c>
      <c r="F109" s="523">
        <v>110.66</v>
      </c>
      <c r="G109" s="497">
        <f t="shared" si="10"/>
        <v>229.68</v>
      </c>
      <c r="H109" s="498">
        <f t="shared" si="11"/>
        <v>25416.388800000001</v>
      </c>
      <c r="J109" s="547">
        <v>181.41</v>
      </c>
      <c r="L109" s="466">
        <f t="shared" si="9"/>
        <v>229.68</v>
      </c>
    </row>
    <row r="110" spans="1:1016" ht="67.5" customHeight="1">
      <c r="A110" s="525" t="s">
        <v>241</v>
      </c>
      <c r="B110" s="559">
        <v>130234</v>
      </c>
      <c r="C110" s="493" t="s">
        <v>27</v>
      </c>
      <c r="D110" s="536" t="s">
        <v>242</v>
      </c>
      <c r="E110" s="493" t="s">
        <v>86</v>
      </c>
      <c r="F110" s="523">
        <v>770.44</v>
      </c>
      <c r="G110" s="497">
        <f t="shared" si="10"/>
        <v>180.36</v>
      </c>
      <c r="H110" s="498">
        <f t="shared" si="11"/>
        <v>138956.55840000001</v>
      </c>
      <c r="J110" s="547">
        <v>142.44999999999999</v>
      </c>
      <c r="L110" s="466">
        <f t="shared" si="9"/>
        <v>180.36</v>
      </c>
    </row>
    <row r="111" spans="1:1016" s="40" customFormat="1" ht="59.25" customHeight="1">
      <c r="A111" s="525" t="s">
        <v>243</v>
      </c>
      <c r="B111" s="557">
        <v>98671</v>
      </c>
      <c r="C111" s="528" t="s">
        <v>117</v>
      </c>
      <c r="D111" s="560" t="s">
        <v>244</v>
      </c>
      <c r="E111" s="528" t="s">
        <v>86</v>
      </c>
      <c r="F111" s="496">
        <v>571.04999999999995</v>
      </c>
      <c r="G111" s="497">
        <f t="shared" si="10"/>
        <v>220.38</v>
      </c>
      <c r="H111" s="531">
        <f t="shared" si="11"/>
        <v>125847.99899999998</v>
      </c>
      <c r="I111" s="550"/>
      <c r="J111" s="551">
        <v>174.06</v>
      </c>
      <c r="K111" s="550"/>
      <c r="L111" s="466">
        <f t="shared" si="9"/>
        <v>220.38</v>
      </c>
      <c r="M111" s="550"/>
      <c r="N111" s="550"/>
      <c r="O111" s="550"/>
      <c r="P111" s="550"/>
      <c r="Q111" s="550"/>
      <c r="R111" s="550"/>
      <c r="S111" s="550"/>
      <c r="T111" s="550"/>
      <c r="U111" s="550"/>
      <c r="V111" s="550"/>
      <c r="W111" s="550"/>
      <c r="X111" s="550"/>
      <c r="Y111" s="550"/>
      <c r="Z111" s="550"/>
      <c r="AA111" s="550"/>
      <c r="AB111" s="550"/>
      <c r="AC111" s="550"/>
      <c r="AD111" s="550"/>
      <c r="AE111" s="550"/>
      <c r="AF111" s="550"/>
      <c r="AG111" s="550"/>
      <c r="AH111" s="550"/>
      <c r="AI111" s="550"/>
      <c r="AJ111" s="550"/>
      <c r="AK111" s="550"/>
      <c r="AL111" s="550"/>
      <c r="AM111" s="550"/>
      <c r="AN111" s="550"/>
      <c r="AO111" s="550"/>
      <c r="AP111" s="550"/>
      <c r="AQ111" s="550"/>
      <c r="AR111" s="550"/>
      <c r="AS111" s="550"/>
      <c r="AT111" s="550"/>
      <c r="AU111" s="550"/>
      <c r="AV111" s="550"/>
      <c r="AW111" s="550"/>
      <c r="AX111" s="550"/>
      <c r="AY111" s="550"/>
      <c r="AZ111" s="550"/>
      <c r="BA111" s="550"/>
      <c r="BB111" s="550"/>
      <c r="BC111" s="550"/>
      <c r="BD111" s="550"/>
      <c r="BE111" s="550"/>
      <c r="BF111" s="550"/>
      <c r="BG111" s="550"/>
      <c r="BH111" s="550"/>
      <c r="BI111" s="550"/>
      <c r="BJ111" s="550"/>
      <c r="BK111" s="550"/>
      <c r="BL111" s="550"/>
      <c r="BM111" s="550"/>
      <c r="BN111" s="550"/>
      <c r="BO111" s="550"/>
      <c r="BP111" s="550"/>
      <c r="BQ111" s="550"/>
      <c r="BR111" s="550"/>
      <c r="BS111" s="550"/>
      <c r="BT111" s="550"/>
      <c r="BU111" s="550"/>
      <c r="BV111" s="550"/>
      <c r="BW111" s="550"/>
      <c r="BX111" s="550"/>
      <c r="BY111" s="550"/>
      <c r="BZ111" s="550"/>
      <c r="CA111" s="550"/>
      <c r="CB111" s="550"/>
      <c r="CC111" s="550"/>
      <c r="CD111" s="550"/>
      <c r="CE111" s="550"/>
      <c r="CF111" s="550"/>
      <c r="CG111" s="550"/>
      <c r="CH111" s="550"/>
      <c r="CI111" s="550"/>
      <c r="CJ111" s="550"/>
      <c r="CK111" s="550"/>
      <c r="CL111" s="550"/>
      <c r="CM111" s="550"/>
      <c r="CN111" s="550"/>
      <c r="CO111" s="550"/>
      <c r="CP111" s="550"/>
      <c r="CQ111" s="550"/>
      <c r="CR111" s="550"/>
      <c r="CS111" s="550"/>
      <c r="CT111" s="550"/>
      <c r="CU111" s="550"/>
      <c r="CV111" s="550"/>
      <c r="CW111" s="550"/>
      <c r="CX111" s="550"/>
      <c r="CY111" s="550"/>
      <c r="CZ111" s="550"/>
      <c r="DA111" s="550"/>
      <c r="DB111" s="550"/>
      <c r="DC111" s="550"/>
      <c r="DD111" s="550"/>
      <c r="DE111" s="550"/>
      <c r="DF111" s="550"/>
      <c r="DG111" s="550"/>
      <c r="DH111" s="550"/>
      <c r="DI111" s="550"/>
      <c r="DJ111" s="550"/>
      <c r="DK111" s="550"/>
      <c r="DL111" s="550"/>
      <c r="DM111" s="550"/>
      <c r="DN111" s="550"/>
      <c r="DO111" s="550"/>
      <c r="DP111" s="550"/>
      <c r="DQ111" s="550"/>
      <c r="DR111" s="550"/>
      <c r="DS111" s="550"/>
      <c r="DT111" s="550"/>
      <c r="DU111" s="550"/>
      <c r="DV111" s="550"/>
      <c r="DW111" s="550"/>
      <c r="DX111" s="550"/>
      <c r="DY111" s="550"/>
      <c r="DZ111" s="550"/>
      <c r="EA111" s="550"/>
      <c r="EB111" s="550"/>
      <c r="EC111" s="550"/>
      <c r="ED111" s="550"/>
      <c r="EE111" s="550"/>
      <c r="EF111" s="550"/>
      <c r="EG111" s="550"/>
      <c r="EH111" s="550"/>
      <c r="EI111" s="550"/>
      <c r="EJ111" s="550"/>
      <c r="EK111" s="550"/>
      <c r="EL111" s="550"/>
      <c r="EM111" s="550"/>
      <c r="EN111" s="550"/>
      <c r="EO111" s="550"/>
      <c r="EP111" s="550"/>
      <c r="EQ111" s="550"/>
      <c r="ER111" s="550"/>
      <c r="ES111" s="550"/>
      <c r="ET111" s="550"/>
      <c r="EU111" s="550"/>
      <c r="EV111" s="550"/>
      <c r="EW111" s="550"/>
      <c r="EX111" s="550"/>
      <c r="EY111" s="550"/>
      <c r="EZ111" s="550"/>
      <c r="FA111" s="550"/>
      <c r="FB111" s="550"/>
      <c r="FC111" s="550"/>
      <c r="FD111" s="550"/>
      <c r="FE111" s="550"/>
      <c r="FF111" s="550"/>
      <c r="FG111" s="550"/>
      <c r="FH111" s="550"/>
      <c r="FI111" s="550"/>
      <c r="FJ111" s="550"/>
      <c r="FK111" s="550"/>
      <c r="FL111" s="550"/>
      <c r="FM111" s="550"/>
      <c r="FN111" s="550"/>
      <c r="FO111" s="550"/>
      <c r="FP111" s="550"/>
      <c r="FQ111" s="550"/>
      <c r="FR111" s="550"/>
      <c r="FS111" s="550"/>
      <c r="FT111" s="550"/>
      <c r="FU111" s="550"/>
      <c r="FV111" s="550"/>
      <c r="FW111" s="550"/>
      <c r="FX111" s="550"/>
      <c r="FY111" s="550"/>
      <c r="FZ111" s="550"/>
      <c r="GA111" s="550"/>
      <c r="GB111" s="550"/>
      <c r="GC111" s="550"/>
      <c r="GD111" s="550"/>
      <c r="GE111" s="550"/>
      <c r="GF111" s="550"/>
      <c r="GG111" s="550"/>
      <c r="GH111" s="550"/>
      <c r="GI111" s="550"/>
      <c r="GJ111" s="550"/>
      <c r="GK111" s="550"/>
      <c r="GL111" s="550"/>
      <c r="GM111" s="550"/>
      <c r="GN111" s="550"/>
      <c r="GO111" s="550"/>
      <c r="GP111" s="550"/>
      <c r="GQ111" s="550"/>
      <c r="GR111" s="550"/>
      <c r="GS111" s="550"/>
      <c r="GT111" s="550"/>
      <c r="GU111" s="550"/>
      <c r="GV111" s="550"/>
      <c r="GW111" s="550"/>
      <c r="GX111" s="550"/>
      <c r="GY111" s="550"/>
      <c r="GZ111" s="550"/>
      <c r="HA111" s="550"/>
      <c r="HB111" s="550"/>
      <c r="HC111" s="550"/>
      <c r="HD111" s="550"/>
      <c r="HE111" s="550"/>
      <c r="HF111" s="550"/>
      <c r="HG111" s="550"/>
      <c r="HH111" s="550"/>
      <c r="HI111" s="550"/>
      <c r="HJ111" s="550"/>
      <c r="HK111" s="550"/>
      <c r="HL111" s="550"/>
      <c r="HM111" s="550"/>
      <c r="HN111" s="550"/>
      <c r="HO111" s="550"/>
      <c r="HP111" s="550"/>
      <c r="HQ111" s="550"/>
      <c r="HR111" s="550"/>
      <c r="HS111" s="550"/>
      <c r="HT111" s="550"/>
      <c r="HU111" s="550"/>
      <c r="HV111" s="550"/>
      <c r="HW111" s="550"/>
      <c r="HX111" s="550"/>
      <c r="HY111" s="550"/>
      <c r="HZ111" s="550"/>
      <c r="IA111" s="550"/>
      <c r="IB111" s="550"/>
      <c r="IC111" s="550"/>
      <c r="ID111" s="550"/>
      <c r="IE111" s="550"/>
      <c r="IF111" s="550"/>
      <c r="IG111" s="550"/>
      <c r="IH111" s="550"/>
      <c r="II111" s="550"/>
      <c r="IJ111" s="550"/>
      <c r="IK111" s="550"/>
      <c r="IL111" s="550"/>
      <c r="IM111" s="550"/>
      <c r="IN111" s="550"/>
      <c r="IO111" s="550"/>
      <c r="IP111" s="550"/>
      <c r="IQ111" s="550"/>
      <c r="IR111" s="550"/>
      <c r="IS111" s="550"/>
      <c r="IT111" s="550"/>
      <c r="IU111" s="550"/>
      <c r="IV111" s="550"/>
      <c r="IW111" s="550"/>
      <c r="IX111" s="550"/>
      <c r="IY111" s="550"/>
      <c r="IZ111" s="550"/>
      <c r="JA111" s="550"/>
      <c r="JB111" s="550"/>
      <c r="JC111" s="550"/>
      <c r="JD111" s="550"/>
      <c r="JE111" s="550"/>
      <c r="JF111" s="550"/>
      <c r="JG111" s="550"/>
      <c r="JH111" s="550"/>
      <c r="JI111" s="550"/>
      <c r="JJ111" s="550"/>
      <c r="JK111" s="550"/>
      <c r="JL111" s="550"/>
      <c r="JM111" s="550"/>
      <c r="JN111" s="550"/>
      <c r="JO111" s="550"/>
      <c r="JP111" s="550"/>
      <c r="JQ111" s="550"/>
      <c r="JR111" s="550"/>
      <c r="JS111" s="550"/>
      <c r="JT111" s="550"/>
      <c r="JU111" s="550"/>
      <c r="JV111" s="550"/>
      <c r="JW111" s="550"/>
      <c r="JX111" s="550"/>
      <c r="JY111" s="550"/>
      <c r="JZ111" s="550"/>
      <c r="KA111" s="550"/>
      <c r="KB111" s="550"/>
      <c r="KC111" s="550"/>
      <c r="KD111" s="550"/>
      <c r="KE111" s="550"/>
      <c r="KF111" s="550"/>
      <c r="KG111" s="550"/>
      <c r="KH111" s="550"/>
      <c r="KI111" s="550"/>
      <c r="KJ111" s="550"/>
      <c r="KK111" s="550"/>
      <c r="KL111" s="550"/>
      <c r="KM111" s="550"/>
      <c r="KN111" s="550"/>
      <c r="KO111" s="550"/>
      <c r="KP111" s="550"/>
      <c r="KQ111" s="550"/>
      <c r="KR111" s="550"/>
      <c r="KS111" s="550"/>
      <c r="KT111" s="550"/>
      <c r="KU111" s="550"/>
      <c r="KV111" s="550"/>
      <c r="KW111" s="550"/>
      <c r="KX111" s="550"/>
      <c r="KY111" s="550"/>
      <c r="KZ111" s="550"/>
      <c r="LA111" s="550"/>
      <c r="LB111" s="550"/>
      <c r="LC111" s="550"/>
      <c r="LD111" s="550"/>
      <c r="LE111" s="550"/>
      <c r="LF111" s="550"/>
      <c r="LG111" s="550"/>
      <c r="LH111" s="550"/>
      <c r="LI111" s="550"/>
      <c r="LJ111" s="550"/>
      <c r="LK111" s="550"/>
      <c r="LL111" s="550"/>
      <c r="LM111" s="550"/>
      <c r="LN111" s="550"/>
      <c r="LO111" s="550"/>
      <c r="LP111" s="550"/>
      <c r="LQ111" s="550"/>
      <c r="LR111" s="550"/>
      <c r="LS111" s="550"/>
      <c r="LT111" s="550"/>
      <c r="LU111" s="550"/>
      <c r="LV111" s="550"/>
      <c r="LW111" s="550"/>
      <c r="LX111" s="550"/>
      <c r="LY111" s="550"/>
      <c r="LZ111" s="550"/>
      <c r="MA111" s="550"/>
      <c r="MB111" s="550"/>
      <c r="MC111" s="550"/>
      <c r="MD111" s="550"/>
      <c r="ME111" s="550"/>
      <c r="MF111" s="550"/>
      <c r="MG111" s="550"/>
      <c r="MH111" s="550"/>
      <c r="MI111" s="550"/>
      <c r="MJ111" s="550"/>
      <c r="MK111" s="550"/>
      <c r="ML111" s="550"/>
      <c r="MM111" s="550"/>
      <c r="MN111" s="550"/>
      <c r="MO111" s="550"/>
      <c r="MP111" s="550"/>
      <c r="MQ111" s="550"/>
      <c r="MR111" s="550"/>
      <c r="MS111" s="550"/>
      <c r="MT111" s="550"/>
      <c r="MU111" s="550"/>
      <c r="MV111" s="550"/>
      <c r="MW111" s="550"/>
      <c r="MX111" s="550"/>
      <c r="MY111" s="550"/>
      <c r="MZ111" s="550"/>
      <c r="NA111" s="550"/>
      <c r="NB111" s="550"/>
      <c r="NC111" s="550"/>
      <c r="ND111" s="550"/>
      <c r="NE111" s="550"/>
      <c r="NF111" s="550"/>
      <c r="NG111" s="550"/>
      <c r="NH111" s="550"/>
      <c r="NI111" s="550"/>
      <c r="NJ111" s="550"/>
      <c r="NK111" s="550"/>
      <c r="NL111" s="550"/>
      <c r="NM111" s="550"/>
      <c r="NN111" s="550"/>
      <c r="NO111" s="550"/>
      <c r="NP111" s="550"/>
      <c r="NQ111" s="550"/>
      <c r="NR111" s="550"/>
      <c r="NS111" s="550"/>
      <c r="NT111" s="550"/>
      <c r="NU111" s="550"/>
      <c r="NV111" s="550"/>
      <c r="NW111" s="550"/>
      <c r="NX111" s="550"/>
      <c r="NY111" s="550"/>
      <c r="NZ111" s="550"/>
      <c r="OA111" s="550"/>
      <c r="OB111" s="550"/>
      <c r="OC111" s="550"/>
      <c r="OD111" s="550"/>
      <c r="OE111" s="550"/>
      <c r="OF111" s="550"/>
      <c r="OG111" s="550"/>
      <c r="OH111" s="550"/>
      <c r="OI111" s="550"/>
      <c r="OJ111" s="550"/>
      <c r="OK111" s="550"/>
      <c r="OL111" s="550"/>
      <c r="OM111" s="550"/>
      <c r="ON111" s="550"/>
      <c r="OO111" s="550"/>
      <c r="OP111" s="550"/>
      <c r="OQ111" s="550"/>
      <c r="OR111" s="550"/>
      <c r="OS111" s="550"/>
      <c r="OT111" s="550"/>
      <c r="OU111" s="550"/>
      <c r="OV111" s="550"/>
      <c r="OW111" s="550"/>
      <c r="OX111" s="550"/>
      <c r="OY111" s="550"/>
      <c r="OZ111" s="550"/>
      <c r="PA111" s="550"/>
      <c r="PB111" s="550"/>
      <c r="PC111" s="550"/>
      <c r="PD111" s="550"/>
      <c r="PE111" s="550"/>
      <c r="PF111" s="550"/>
      <c r="PG111" s="550"/>
      <c r="PH111" s="550"/>
      <c r="PI111" s="550"/>
      <c r="PJ111" s="550"/>
      <c r="PK111" s="550"/>
      <c r="PL111" s="550"/>
      <c r="PM111" s="550"/>
      <c r="PN111" s="550"/>
      <c r="PO111" s="550"/>
      <c r="PP111" s="550"/>
      <c r="PQ111" s="550"/>
      <c r="PR111" s="550"/>
      <c r="PS111" s="550"/>
      <c r="PT111" s="550"/>
      <c r="PU111" s="550"/>
      <c r="PV111" s="550"/>
      <c r="PW111" s="550"/>
      <c r="PX111" s="550"/>
      <c r="PY111" s="550"/>
      <c r="PZ111" s="550"/>
      <c r="QA111" s="550"/>
      <c r="QB111" s="550"/>
      <c r="QC111" s="550"/>
      <c r="QD111" s="550"/>
      <c r="QE111" s="550"/>
      <c r="QF111" s="550"/>
      <c r="QG111" s="550"/>
      <c r="QH111" s="550"/>
      <c r="QI111" s="550"/>
      <c r="QJ111" s="550"/>
      <c r="QK111" s="550"/>
      <c r="QL111" s="550"/>
      <c r="QM111" s="550"/>
      <c r="QN111" s="550"/>
      <c r="QO111" s="550"/>
      <c r="QP111" s="550"/>
      <c r="QQ111" s="550"/>
      <c r="QR111" s="550"/>
      <c r="QS111" s="550"/>
      <c r="QT111" s="550"/>
      <c r="QU111" s="550"/>
      <c r="QV111" s="550"/>
      <c r="QW111" s="550"/>
      <c r="QX111" s="550"/>
      <c r="QY111" s="550"/>
      <c r="QZ111" s="550"/>
      <c r="RA111" s="550"/>
      <c r="RB111" s="550"/>
      <c r="RC111" s="550"/>
      <c r="RD111" s="550"/>
      <c r="RE111" s="550"/>
      <c r="RF111" s="550"/>
      <c r="RG111" s="550"/>
      <c r="RH111" s="550"/>
      <c r="RI111" s="550"/>
      <c r="RJ111" s="550"/>
      <c r="RK111" s="550"/>
      <c r="RL111" s="550"/>
      <c r="RM111" s="550"/>
      <c r="RN111" s="550"/>
      <c r="RO111" s="550"/>
      <c r="RP111" s="550"/>
      <c r="RQ111" s="550"/>
      <c r="RR111" s="550"/>
      <c r="RS111" s="550"/>
      <c r="RT111" s="550"/>
      <c r="RU111" s="550"/>
      <c r="RV111" s="550"/>
      <c r="RW111" s="550"/>
      <c r="RX111" s="550"/>
      <c r="RY111" s="550"/>
      <c r="RZ111" s="550"/>
      <c r="SA111" s="550"/>
      <c r="SB111" s="550"/>
      <c r="SC111" s="550"/>
      <c r="SD111" s="550"/>
      <c r="SE111" s="550"/>
      <c r="SF111" s="550"/>
      <c r="SG111" s="550"/>
      <c r="SH111" s="550"/>
      <c r="SI111" s="550"/>
      <c r="SJ111" s="550"/>
      <c r="SK111" s="550"/>
      <c r="SL111" s="550"/>
      <c r="SM111" s="550"/>
      <c r="SN111" s="550"/>
      <c r="SO111" s="550"/>
      <c r="SP111" s="550"/>
      <c r="SQ111" s="550"/>
      <c r="SR111" s="550"/>
      <c r="SS111" s="550"/>
      <c r="ST111" s="550"/>
      <c r="SU111" s="550"/>
      <c r="SV111" s="550"/>
      <c r="SW111" s="550"/>
      <c r="SX111" s="550"/>
      <c r="SY111" s="550"/>
      <c r="SZ111" s="550"/>
      <c r="TA111" s="550"/>
      <c r="TB111" s="550"/>
      <c r="TC111" s="550"/>
      <c r="TD111" s="550"/>
      <c r="TE111" s="550"/>
      <c r="TF111" s="550"/>
      <c r="TG111" s="550"/>
      <c r="TH111" s="550"/>
      <c r="TI111" s="550"/>
      <c r="TJ111" s="550"/>
      <c r="TK111" s="550"/>
      <c r="TL111" s="550"/>
      <c r="TM111" s="550"/>
      <c r="TN111" s="550"/>
      <c r="TO111" s="550"/>
      <c r="TP111" s="550"/>
      <c r="TQ111" s="550"/>
      <c r="TR111" s="550"/>
      <c r="TS111" s="550"/>
      <c r="TT111" s="550"/>
      <c r="TU111" s="550"/>
      <c r="TV111" s="550"/>
      <c r="TW111" s="550"/>
      <c r="TX111" s="550"/>
      <c r="TY111" s="550"/>
      <c r="TZ111" s="550"/>
      <c r="UA111" s="550"/>
      <c r="UB111" s="550"/>
      <c r="UC111" s="550"/>
      <c r="UD111" s="550"/>
      <c r="UE111" s="550"/>
      <c r="UF111" s="550"/>
      <c r="UG111" s="550"/>
      <c r="UH111" s="550"/>
      <c r="UI111" s="550"/>
      <c r="UJ111" s="550"/>
      <c r="UK111" s="550"/>
      <c r="UL111" s="550"/>
      <c r="UM111" s="550"/>
      <c r="UN111" s="550"/>
      <c r="UO111" s="550"/>
      <c r="UP111" s="550"/>
      <c r="UQ111" s="550"/>
      <c r="UR111" s="550"/>
      <c r="US111" s="550"/>
      <c r="UT111" s="550"/>
      <c r="UU111" s="550"/>
      <c r="UV111" s="550"/>
      <c r="UW111" s="550"/>
      <c r="UX111" s="550"/>
      <c r="UY111" s="550"/>
      <c r="UZ111" s="550"/>
      <c r="VA111" s="550"/>
      <c r="VB111" s="550"/>
      <c r="VC111" s="550"/>
      <c r="VD111" s="550"/>
      <c r="VE111" s="550"/>
      <c r="VF111" s="550"/>
      <c r="VG111" s="550"/>
      <c r="VH111" s="550"/>
      <c r="VI111" s="550"/>
      <c r="VJ111" s="550"/>
      <c r="VK111" s="550"/>
      <c r="VL111" s="550"/>
      <c r="VM111" s="550"/>
      <c r="VN111" s="550"/>
      <c r="VO111" s="550"/>
      <c r="VP111" s="550"/>
      <c r="VQ111" s="550"/>
      <c r="VR111" s="550"/>
      <c r="VS111" s="550"/>
      <c r="VT111" s="550"/>
      <c r="VU111" s="550"/>
      <c r="VV111" s="550"/>
      <c r="VW111" s="550"/>
      <c r="VX111" s="550"/>
      <c r="VY111" s="550"/>
      <c r="VZ111" s="550"/>
      <c r="WA111" s="550"/>
      <c r="WB111" s="550"/>
      <c r="WC111" s="550"/>
      <c r="WD111" s="550"/>
      <c r="WE111" s="550"/>
      <c r="WF111" s="550"/>
      <c r="WG111" s="550"/>
      <c r="WH111" s="550"/>
      <c r="WI111" s="550"/>
      <c r="WJ111" s="550"/>
      <c r="WK111" s="550"/>
      <c r="WL111" s="550"/>
      <c r="WM111" s="550"/>
      <c r="WN111" s="550"/>
      <c r="WO111" s="550"/>
      <c r="WP111" s="550"/>
      <c r="WQ111" s="550"/>
      <c r="WR111" s="550"/>
      <c r="WS111" s="550"/>
      <c r="WT111" s="550"/>
      <c r="WU111" s="550"/>
      <c r="WV111" s="550"/>
      <c r="WW111" s="550"/>
      <c r="WX111" s="550"/>
      <c r="WY111" s="550"/>
      <c r="WZ111" s="550"/>
      <c r="XA111" s="550"/>
      <c r="XB111" s="550"/>
      <c r="XC111" s="550"/>
      <c r="XD111" s="550"/>
      <c r="XE111" s="550"/>
      <c r="XF111" s="550"/>
      <c r="XG111" s="550"/>
      <c r="XH111" s="550"/>
      <c r="XI111" s="550"/>
      <c r="XJ111" s="550"/>
      <c r="XK111" s="550"/>
      <c r="XL111" s="550"/>
      <c r="XM111" s="550"/>
      <c r="XN111" s="550"/>
      <c r="XO111" s="550"/>
      <c r="XP111" s="550"/>
      <c r="XQ111" s="550"/>
      <c r="XR111" s="550"/>
      <c r="XS111" s="550"/>
      <c r="XT111" s="550"/>
      <c r="XU111" s="550"/>
      <c r="XV111" s="550"/>
      <c r="XW111" s="550"/>
      <c r="XX111" s="550"/>
      <c r="XY111" s="550"/>
      <c r="XZ111" s="550"/>
      <c r="YA111" s="550"/>
      <c r="YB111" s="550"/>
      <c r="YC111" s="550"/>
      <c r="YD111" s="550"/>
      <c r="YE111" s="550"/>
      <c r="YF111" s="550"/>
      <c r="YG111" s="550"/>
      <c r="YH111" s="550"/>
      <c r="YI111" s="550"/>
      <c r="YJ111" s="550"/>
      <c r="YK111" s="550"/>
      <c r="YL111" s="550"/>
      <c r="YM111" s="550"/>
      <c r="YN111" s="550"/>
      <c r="YO111" s="550"/>
      <c r="YP111" s="550"/>
      <c r="YQ111" s="550"/>
      <c r="YR111" s="550"/>
      <c r="YS111" s="550"/>
      <c r="YT111" s="550"/>
      <c r="YU111" s="550"/>
      <c r="YV111" s="550"/>
      <c r="YW111" s="550"/>
      <c r="YX111" s="550"/>
      <c r="YY111" s="550"/>
      <c r="YZ111" s="550"/>
      <c r="ZA111" s="550"/>
      <c r="ZB111" s="550"/>
      <c r="ZC111" s="550"/>
      <c r="ZD111" s="550"/>
      <c r="ZE111" s="550"/>
      <c r="ZF111" s="550"/>
      <c r="ZG111" s="550"/>
      <c r="ZH111" s="550"/>
      <c r="ZI111" s="550"/>
      <c r="ZJ111" s="550"/>
      <c r="ZK111" s="550"/>
      <c r="ZL111" s="550"/>
      <c r="ZM111" s="550"/>
      <c r="ZN111" s="550"/>
      <c r="ZO111" s="550"/>
      <c r="ZP111" s="550"/>
      <c r="ZQ111" s="550"/>
      <c r="ZR111" s="550"/>
      <c r="ZS111" s="550"/>
      <c r="ZT111" s="550"/>
      <c r="ZU111" s="550"/>
      <c r="ZV111" s="550"/>
      <c r="ZW111" s="550"/>
      <c r="ZX111" s="550"/>
      <c r="ZY111" s="550"/>
      <c r="ZZ111" s="550"/>
      <c r="AAA111" s="550"/>
      <c r="AAB111" s="550"/>
      <c r="AAC111" s="550"/>
      <c r="AAD111" s="550"/>
      <c r="AAE111" s="550"/>
      <c r="AAF111" s="550"/>
      <c r="AAG111" s="550"/>
      <c r="AAH111" s="550"/>
      <c r="AAI111" s="550"/>
      <c r="AAJ111" s="550"/>
      <c r="AAK111" s="550"/>
      <c r="AAL111" s="550"/>
      <c r="AAM111" s="550"/>
      <c r="AAN111" s="550"/>
      <c r="AAO111" s="550"/>
      <c r="AAP111" s="550"/>
      <c r="AAQ111" s="550"/>
      <c r="AAR111" s="550"/>
      <c r="AAS111" s="550"/>
      <c r="AAT111" s="550"/>
      <c r="AAU111" s="550"/>
      <c r="AAV111" s="550"/>
      <c r="AAW111" s="550"/>
      <c r="AAX111" s="550"/>
      <c r="AAY111" s="550"/>
      <c r="AAZ111" s="550"/>
      <c r="ABA111" s="550"/>
      <c r="ABB111" s="550"/>
      <c r="ABC111" s="550"/>
      <c r="ABD111" s="550"/>
      <c r="ABE111" s="550"/>
      <c r="ABF111" s="550"/>
      <c r="ABG111" s="550"/>
      <c r="ABH111" s="550"/>
      <c r="ABI111" s="550"/>
      <c r="ABJ111" s="550"/>
      <c r="ABK111" s="550"/>
      <c r="ABL111" s="550"/>
      <c r="ABM111" s="550"/>
      <c r="ABN111" s="550"/>
      <c r="ABO111" s="550"/>
      <c r="ABP111" s="550"/>
      <c r="ABQ111" s="550"/>
      <c r="ABR111" s="550"/>
      <c r="ABS111" s="550"/>
      <c r="ABT111" s="550"/>
      <c r="ABU111" s="550"/>
      <c r="ABV111" s="550"/>
      <c r="ABW111" s="550"/>
      <c r="ABX111" s="550"/>
      <c r="ABY111" s="550"/>
      <c r="ABZ111" s="550"/>
      <c r="ACA111" s="550"/>
      <c r="ACB111" s="550"/>
      <c r="ACC111" s="550"/>
      <c r="ACD111" s="550"/>
      <c r="ACE111" s="550"/>
      <c r="ACF111" s="550"/>
      <c r="ACG111" s="550"/>
      <c r="ACH111" s="550"/>
      <c r="ACI111" s="550"/>
      <c r="ACJ111" s="550"/>
      <c r="ACK111" s="550"/>
      <c r="ACL111" s="550"/>
      <c r="ACM111" s="550"/>
      <c r="ACN111" s="550"/>
      <c r="ACO111" s="550"/>
      <c r="ACP111" s="550"/>
      <c r="ACQ111" s="550"/>
      <c r="ACR111" s="550"/>
      <c r="ACS111" s="550"/>
      <c r="ACT111" s="550"/>
      <c r="ACU111" s="550"/>
      <c r="ACV111" s="550"/>
      <c r="ACW111" s="550"/>
      <c r="ACX111" s="550"/>
      <c r="ACY111" s="550"/>
      <c r="ACZ111" s="550"/>
      <c r="ADA111" s="550"/>
      <c r="ADB111" s="550"/>
      <c r="ADC111" s="550"/>
      <c r="ADD111" s="550"/>
      <c r="ADE111" s="550"/>
      <c r="ADF111" s="550"/>
      <c r="ADG111" s="550"/>
      <c r="ADH111" s="550"/>
      <c r="ADI111" s="550"/>
      <c r="ADJ111" s="550"/>
      <c r="ADK111" s="550"/>
      <c r="ADL111" s="550"/>
      <c r="ADM111" s="550"/>
      <c r="ADN111" s="550"/>
      <c r="ADO111" s="550"/>
      <c r="ADP111" s="550"/>
      <c r="ADQ111" s="550"/>
      <c r="ADR111" s="550"/>
      <c r="ADS111" s="550"/>
      <c r="ADT111" s="550"/>
      <c r="ADU111" s="550"/>
      <c r="ADV111" s="550"/>
      <c r="ADW111" s="550"/>
      <c r="ADX111" s="550"/>
      <c r="ADY111" s="550"/>
      <c r="ADZ111" s="550"/>
      <c r="AEA111" s="550"/>
      <c r="AEB111" s="550"/>
      <c r="AEC111" s="550"/>
      <c r="AED111" s="550"/>
      <c r="AEE111" s="550"/>
      <c r="AEF111" s="550"/>
      <c r="AEG111" s="550"/>
      <c r="AEH111" s="550"/>
      <c r="AEI111" s="550"/>
      <c r="AEJ111" s="550"/>
      <c r="AEK111" s="550"/>
      <c r="AEL111" s="550"/>
      <c r="AEM111" s="550"/>
      <c r="AEN111" s="550"/>
      <c r="AEO111" s="550"/>
      <c r="AEP111" s="550"/>
      <c r="AEQ111" s="550"/>
      <c r="AER111" s="550"/>
      <c r="AES111" s="550"/>
      <c r="AET111" s="550"/>
      <c r="AEU111" s="550"/>
      <c r="AEV111" s="550"/>
      <c r="AEW111" s="550"/>
      <c r="AEX111" s="550"/>
      <c r="AEY111" s="550"/>
      <c r="AEZ111" s="550"/>
      <c r="AFA111" s="550"/>
      <c r="AFB111" s="550"/>
      <c r="AFC111" s="550"/>
      <c r="AFD111" s="550"/>
      <c r="AFE111" s="550"/>
      <c r="AFF111" s="550"/>
      <c r="AFG111" s="550"/>
      <c r="AFH111" s="550"/>
      <c r="AFI111" s="550"/>
      <c r="AFJ111" s="550"/>
      <c r="AFK111" s="550"/>
      <c r="AFL111" s="550"/>
      <c r="AFM111" s="550"/>
      <c r="AFN111" s="550"/>
      <c r="AFO111" s="550"/>
      <c r="AFP111" s="550"/>
      <c r="AFQ111" s="550"/>
      <c r="AFR111" s="550"/>
      <c r="AFS111" s="550"/>
      <c r="AFT111" s="550"/>
      <c r="AFU111" s="550"/>
      <c r="AFV111" s="550"/>
      <c r="AFW111" s="550"/>
      <c r="AFX111" s="550"/>
      <c r="AFY111" s="550"/>
      <c r="AFZ111" s="550"/>
      <c r="AGA111" s="550"/>
      <c r="AGB111" s="550"/>
      <c r="AGC111" s="550"/>
      <c r="AGD111" s="550"/>
      <c r="AGE111" s="550"/>
      <c r="AGF111" s="550"/>
      <c r="AGG111" s="550"/>
      <c r="AGH111" s="550"/>
      <c r="AGI111" s="550"/>
      <c r="AGJ111" s="550"/>
      <c r="AGK111" s="550"/>
      <c r="AGL111" s="550"/>
      <c r="AGM111" s="550"/>
      <c r="AGN111" s="550"/>
      <c r="AGO111" s="550"/>
      <c r="AGP111" s="550"/>
      <c r="AGQ111" s="550"/>
      <c r="AGR111" s="550"/>
      <c r="AGS111" s="550"/>
      <c r="AGT111" s="550"/>
      <c r="AGU111" s="550"/>
      <c r="AGV111" s="550"/>
      <c r="AGW111" s="550"/>
      <c r="AGX111" s="550"/>
      <c r="AGY111" s="550"/>
      <c r="AGZ111" s="550"/>
      <c r="AHA111" s="550"/>
      <c r="AHB111" s="550"/>
      <c r="AHC111" s="550"/>
      <c r="AHD111" s="550"/>
      <c r="AHE111" s="550"/>
      <c r="AHF111" s="550"/>
      <c r="AHG111" s="550"/>
      <c r="AHH111" s="550"/>
      <c r="AHI111" s="550"/>
      <c r="AHJ111" s="550"/>
      <c r="AHK111" s="550"/>
      <c r="AHL111" s="550"/>
      <c r="AHM111" s="550"/>
      <c r="AHN111" s="550"/>
      <c r="AHO111" s="550"/>
      <c r="AHP111" s="550"/>
      <c r="AHQ111" s="550"/>
      <c r="AHR111" s="550"/>
      <c r="AHS111" s="550"/>
      <c r="AHT111" s="550"/>
      <c r="AHU111" s="550"/>
      <c r="AHV111" s="550"/>
      <c r="AHW111" s="550"/>
      <c r="AHX111" s="550"/>
      <c r="AHY111" s="550"/>
      <c r="AHZ111" s="550"/>
      <c r="AIA111" s="550"/>
      <c r="AIB111" s="550"/>
      <c r="AIC111" s="550"/>
      <c r="AID111" s="550"/>
      <c r="AIE111" s="550"/>
      <c r="AIF111" s="550"/>
      <c r="AIG111" s="550"/>
      <c r="AIH111" s="550"/>
      <c r="AII111" s="550"/>
      <c r="AIJ111" s="550"/>
      <c r="AIK111" s="550"/>
      <c r="AIL111" s="550"/>
      <c r="AIM111" s="550"/>
      <c r="AIN111" s="550"/>
      <c r="AIO111" s="550"/>
      <c r="AIP111" s="550"/>
      <c r="AIQ111" s="550"/>
      <c r="AIR111" s="550"/>
      <c r="AIS111" s="550"/>
      <c r="AIT111" s="550"/>
      <c r="AIU111" s="550"/>
      <c r="AIV111" s="550"/>
      <c r="AIW111" s="550"/>
      <c r="AIX111" s="550"/>
      <c r="AIY111" s="550"/>
      <c r="AIZ111" s="550"/>
      <c r="AJA111" s="550"/>
      <c r="AJB111" s="550"/>
      <c r="AJC111" s="550"/>
      <c r="AJD111" s="550"/>
      <c r="AJE111" s="550"/>
      <c r="AJF111" s="550"/>
      <c r="AJG111" s="550"/>
      <c r="AJH111" s="550"/>
      <c r="AJI111" s="550"/>
      <c r="AJJ111" s="550"/>
      <c r="AJK111" s="550"/>
      <c r="AJL111" s="550"/>
      <c r="AJM111" s="550"/>
      <c r="AJN111" s="550"/>
      <c r="AJO111" s="550"/>
      <c r="AJP111" s="550"/>
      <c r="AJQ111" s="550"/>
      <c r="AJR111" s="550"/>
      <c r="AJS111" s="550"/>
      <c r="AJT111" s="550"/>
      <c r="AJU111" s="550"/>
      <c r="AJV111" s="550"/>
      <c r="AJW111" s="550"/>
      <c r="AJX111" s="550"/>
      <c r="AJY111" s="550"/>
      <c r="AJZ111" s="550"/>
      <c r="AKA111" s="550"/>
      <c r="AKB111" s="550"/>
      <c r="AKC111" s="550"/>
      <c r="AKD111" s="550"/>
      <c r="AKE111" s="550"/>
      <c r="AKF111" s="550"/>
      <c r="AKG111" s="550"/>
      <c r="AKH111" s="550"/>
      <c r="AKI111" s="550"/>
      <c r="AKJ111" s="550"/>
      <c r="AKK111" s="550"/>
      <c r="AKL111" s="550"/>
      <c r="AKM111" s="550"/>
      <c r="AKN111" s="550"/>
      <c r="AKO111" s="550"/>
      <c r="AKP111" s="550"/>
      <c r="AKQ111" s="550"/>
      <c r="AKR111" s="550"/>
      <c r="AKS111" s="550"/>
      <c r="AKT111" s="550"/>
      <c r="AKU111" s="550"/>
      <c r="AKV111" s="550"/>
      <c r="AKW111" s="550"/>
      <c r="AKX111" s="550"/>
      <c r="AKY111" s="550"/>
      <c r="AKZ111" s="550"/>
      <c r="ALA111" s="550"/>
      <c r="ALB111" s="550"/>
      <c r="ALC111" s="550"/>
      <c r="ALD111" s="550"/>
      <c r="ALE111" s="550"/>
      <c r="ALF111" s="550"/>
      <c r="ALG111" s="550"/>
      <c r="ALH111" s="550"/>
      <c r="ALI111" s="550"/>
      <c r="ALJ111" s="550"/>
      <c r="ALK111" s="550"/>
      <c r="ALL111" s="550"/>
      <c r="ALM111" s="550"/>
      <c r="ALN111" s="550"/>
      <c r="ALO111" s="550"/>
      <c r="ALP111" s="550"/>
      <c r="ALQ111" s="550"/>
      <c r="ALR111" s="550"/>
      <c r="ALS111" s="550"/>
      <c r="ALT111" s="550"/>
      <c r="ALU111" s="550"/>
      <c r="ALV111" s="550"/>
      <c r="ALW111" s="550"/>
      <c r="ALX111" s="550"/>
      <c r="ALY111" s="550"/>
      <c r="ALZ111" s="550"/>
      <c r="AMA111" s="550"/>
      <c r="AMB111" s="550"/>
    </row>
    <row r="112" spans="1:1016" s="458" customFormat="1" ht="42" customHeight="1">
      <c r="A112" s="509" t="s">
        <v>245</v>
      </c>
      <c r="B112" s="516"/>
      <c r="C112" s="518"/>
      <c r="D112" s="512" t="s">
        <v>246</v>
      </c>
      <c r="E112" s="519"/>
      <c r="F112" s="520"/>
      <c r="G112" s="499"/>
      <c r="H112" s="521" t="str">
        <f t="shared" si="11"/>
        <v/>
      </c>
      <c r="I112" s="546"/>
      <c r="J112" s="549"/>
      <c r="K112" s="546"/>
      <c r="L112" s="546">
        <f t="shared" si="9"/>
        <v>0</v>
      </c>
      <c r="M112" s="546"/>
      <c r="N112" s="546"/>
      <c r="O112" s="546"/>
      <c r="P112" s="546"/>
      <c r="Q112" s="546"/>
      <c r="R112" s="546"/>
      <c r="S112" s="546"/>
      <c r="T112" s="546"/>
      <c r="U112" s="546"/>
      <c r="V112" s="546"/>
      <c r="W112" s="546"/>
      <c r="X112" s="546"/>
      <c r="Y112" s="546"/>
      <c r="Z112" s="546"/>
      <c r="AA112" s="546"/>
      <c r="AB112" s="546"/>
      <c r="AC112" s="546"/>
      <c r="AD112" s="546"/>
      <c r="AE112" s="546"/>
      <c r="AF112" s="546"/>
      <c r="AG112" s="546"/>
      <c r="AH112" s="546"/>
      <c r="AI112" s="546"/>
      <c r="AJ112" s="546"/>
      <c r="AK112" s="546"/>
      <c r="AL112" s="546"/>
      <c r="AM112" s="546"/>
      <c r="AN112" s="546"/>
      <c r="AO112" s="546"/>
      <c r="AP112" s="546"/>
      <c r="AQ112" s="546"/>
      <c r="AR112" s="546"/>
      <c r="AS112" s="546"/>
      <c r="AT112" s="546"/>
      <c r="AU112" s="546"/>
      <c r="AV112" s="546"/>
      <c r="AW112" s="546"/>
      <c r="AX112" s="546"/>
      <c r="AY112" s="546"/>
      <c r="AZ112" s="546"/>
      <c r="BA112" s="546"/>
      <c r="BB112" s="546"/>
      <c r="BC112" s="546"/>
      <c r="BD112" s="546"/>
      <c r="BE112" s="546"/>
      <c r="BF112" s="546"/>
      <c r="BG112" s="546"/>
      <c r="BH112" s="546"/>
      <c r="BI112" s="546"/>
      <c r="BJ112" s="546"/>
      <c r="BK112" s="546"/>
      <c r="BL112" s="546"/>
      <c r="BM112" s="546"/>
      <c r="BN112" s="546"/>
      <c r="BO112" s="546"/>
      <c r="BP112" s="546"/>
      <c r="BQ112" s="546"/>
      <c r="BR112" s="546"/>
      <c r="BS112" s="546"/>
      <c r="BT112" s="546"/>
      <c r="BU112" s="546"/>
      <c r="BV112" s="546"/>
      <c r="BW112" s="546"/>
      <c r="BX112" s="546"/>
      <c r="BY112" s="546"/>
      <c r="BZ112" s="546"/>
      <c r="CA112" s="546"/>
      <c r="CB112" s="546"/>
      <c r="CC112" s="546"/>
      <c r="CD112" s="546"/>
      <c r="CE112" s="546"/>
      <c r="CF112" s="546"/>
      <c r="CG112" s="546"/>
      <c r="CH112" s="546"/>
      <c r="CI112" s="546"/>
      <c r="CJ112" s="546"/>
      <c r="CK112" s="546"/>
      <c r="CL112" s="546"/>
      <c r="CM112" s="546"/>
      <c r="CN112" s="546"/>
      <c r="CO112" s="546"/>
      <c r="CP112" s="546"/>
      <c r="CQ112" s="546"/>
      <c r="CR112" s="546"/>
      <c r="CS112" s="546"/>
      <c r="CT112" s="546"/>
      <c r="CU112" s="546"/>
      <c r="CV112" s="546"/>
      <c r="CW112" s="546"/>
      <c r="CX112" s="546"/>
      <c r="CY112" s="546"/>
      <c r="CZ112" s="546"/>
      <c r="DA112" s="546"/>
      <c r="DB112" s="546"/>
      <c r="DC112" s="546"/>
      <c r="DD112" s="546"/>
      <c r="DE112" s="546"/>
      <c r="DF112" s="546"/>
      <c r="DG112" s="546"/>
      <c r="DH112" s="546"/>
      <c r="DI112" s="546"/>
      <c r="DJ112" s="546"/>
      <c r="DK112" s="546"/>
      <c r="DL112" s="546"/>
      <c r="DM112" s="546"/>
      <c r="DN112" s="546"/>
      <c r="DO112" s="546"/>
      <c r="DP112" s="546"/>
      <c r="DQ112" s="546"/>
      <c r="DR112" s="546"/>
      <c r="DS112" s="546"/>
      <c r="DT112" s="546"/>
      <c r="DU112" s="546"/>
      <c r="DV112" s="546"/>
      <c r="DW112" s="546"/>
      <c r="DX112" s="546"/>
      <c r="DY112" s="546"/>
      <c r="DZ112" s="546"/>
      <c r="EA112" s="546"/>
      <c r="EB112" s="546"/>
      <c r="EC112" s="546"/>
      <c r="ED112" s="546"/>
      <c r="EE112" s="546"/>
      <c r="EF112" s="546"/>
      <c r="EG112" s="546"/>
      <c r="EH112" s="546"/>
      <c r="EI112" s="546"/>
      <c r="EJ112" s="546"/>
      <c r="EK112" s="546"/>
      <c r="EL112" s="546"/>
      <c r="EM112" s="546"/>
      <c r="EN112" s="546"/>
      <c r="EO112" s="546"/>
      <c r="EP112" s="546"/>
      <c r="EQ112" s="546"/>
      <c r="ER112" s="546"/>
      <c r="ES112" s="546"/>
      <c r="ET112" s="546"/>
      <c r="EU112" s="546"/>
      <c r="EV112" s="546"/>
      <c r="EW112" s="546"/>
      <c r="EX112" s="546"/>
      <c r="EY112" s="546"/>
      <c r="EZ112" s="546"/>
      <c r="FA112" s="546"/>
      <c r="FB112" s="546"/>
      <c r="FC112" s="546"/>
      <c r="FD112" s="546"/>
      <c r="FE112" s="546"/>
      <c r="FF112" s="546"/>
      <c r="FG112" s="546"/>
      <c r="FH112" s="546"/>
      <c r="FI112" s="546"/>
      <c r="FJ112" s="546"/>
      <c r="FK112" s="546"/>
      <c r="FL112" s="546"/>
      <c r="FM112" s="546"/>
      <c r="FN112" s="546"/>
      <c r="FO112" s="546"/>
      <c r="FP112" s="546"/>
      <c r="FQ112" s="546"/>
      <c r="FR112" s="546"/>
      <c r="FS112" s="546"/>
      <c r="FT112" s="546"/>
      <c r="FU112" s="546"/>
      <c r="FV112" s="546"/>
      <c r="FW112" s="546"/>
      <c r="FX112" s="546"/>
      <c r="FY112" s="546"/>
      <c r="FZ112" s="546"/>
      <c r="GA112" s="546"/>
      <c r="GB112" s="546"/>
      <c r="GC112" s="546"/>
      <c r="GD112" s="546"/>
      <c r="GE112" s="546"/>
      <c r="GF112" s="546"/>
      <c r="GG112" s="546"/>
      <c r="GH112" s="546"/>
      <c r="GI112" s="546"/>
      <c r="GJ112" s="546"/>
      <c r="GK112" s="546"/>
      <c r="GL112" s="546"/>
      <c r="GM112" s="546"/>
      <c r="GN112" s="546"/>
      <c r="GO112" s="546"/>
      <c r="GP112" s="546"/>
      <c r="GQ112" s="546"/>
      <c r="GR112" s="546"/>
      <c r="GS112" s="546"/>
      <c r="GT112" s="546"/>
      <c r="GU112" s="546"/>
      <c r="GV112" s="546"/>
      <c r="GW112" s="546"/>
      <c r="GX112" s="546"/>
      <c r="GY112" s="546"/>
      <c r="GZ112" s="546"/>
      <c r="HA112" s="546"/>
      <c r="HB112" s="546"/>
      <c r="HC112" s="546"/>
      <c r="HD112" s="546"/>
      <c r="HE112" s="546"/>
      <c r="HF112" s="546"/>
      <c r="HG112" s="546"/>
      <c r="HH112" s="546"/>
      <c r="HI112" s="546"/>
      <c r="HJ112" s="546"/>
      <c r="HK112" s="546"/>
      <c r="HL112" s="546"/>
      <c r="HM112" s="546"/>
      <c r="HN112" s="546"/>
      <c r="HO112" s="546"/>
      <c r="HP112" s="546"/>
      <c r="HQ112" s="546"/>
      <c r="HR112" s="546"/>
      <c r="HS112" s="546"/>
      <c r="HT112" s="546"/>
      <c r="HU112" s="546"/>
      <c r="HV112" s="546"/>
      <c r="HW112" s="546"/>
      <c r="HX112" s="546"/>
      <c r="HY112" s="546"/>
      <c r="HZ112" s="546"/>
      <c r="IA112" s="546"/>
      <c r="IB112" s="546"/>
      <c r="IC112" s="546"/>
      <c r="ID112" s="546"/>
      <c r="IE112" s="546"/>
      <c r="IF112" s="546"/>
      <c r="IG112" s="546"/>
      <c r="IH112" s="546"/>
      <c r="II112" s="546"/>
      <c r="IJ112" s="546"/>
      <c r="IK112" s="546"/>
      <c r="IL112" s="546"/>
      <c r="IM112" s="546"/>
      <c r="IN112" s="546"/>
      <c r="IO112" s="546"/>
      <c r="IP112" s="546"/>
      <c r="IQ112" s="546"/>
      <c r="IR112" s="546"/>
      <c r="IS112" s="546"/>
      <c r="IT112" s="546"/>
      <c r="IU112" s="546"/>
      <c r="IV112" s="546"/>
      <c r="IW112" s="546"/>
      <c r="IX112" s="546"/>
      <c r="IY112" s="546"/>
      <c r="IZ112" s="546"/>
      <c r="JA112" s="546"/>
      <c r="JB112" s="546"/>
      <c r="JC112" s="546"/>
      <c r="JD112" s="546"/>
      <c r="JE112" s="546"/>
      <c r="JF112" s="546"/>
      <c r="JG112" s="546"/>
      <c r="JH112" s="546"/>
      <c r="JI112" s="546"/>
      <c r="JJ112" s="546"/>
      <c r="JK112" s="546"/>
      <c r="JL112" s="546"/>
      <c r="JM112" s="546"/>
      <c r="JN112" s="546"/>
      <c r="JO112" s="546"/>
      <c r="JP112" s="546"/>
      <c r="JQ112" s="546"/>
      <c r="JR112" s="546"/>
      <c r="JS112" s="546"/>
      <c r="JT112" s="546"/>
      <c r="JU112" s="546"/>
      <c r="JV112" s="546"/>
      <c r="JW112" s="546"/>
      <c r="JX112" s="546"/>
      <c r="JY112" s="546"/>
      <c r="JZ112" s="546"/>
      <c r="KA112" s="546"/>
      <c r="KB112" s="546"/>
      <c r="KC112" s="546"/>
      <c r="KD112" s="546"/>
      <c r="KE112" s="546"/>
      <c r="KF112" s="546"/>
      <c r="KG112" s="546"/>
      <c r="KH112" s="546"/>
      <c r="KI112" s="546"/>
      <c r="KJ112" s="546"/>
      <c r="KK112" s="546"/>
      <c r="KL112" s="546"/>
      <c r="KM112" s="546"/>
      <c r="KN112" s="546"/>
      <c r="KO112" s="546"/>
      <c r="KP112" s="546"/>
      <c r="KQ112" s="546"/>
      <c r="KR112" s="546"/>
      <c r="KS112" s="546"/>
      <c r="KT112" s="546"/>
      <c r="KU112" s="546"/>
      <c r="KV112" s="546"/>
      <c r="KW112" s="546"/>
      <c r="KX112" s="546"/>
      <c r="KY112" s="546"/>
      <c r="KZ112" s="546"/>
      <c r="LA112" s="546"/>
      <c r="LB112" s="546"/>
      <c r="LC112" s="546"/>
      <c r="LD112" s="546"/>
      <c r="LE112" s="546"/>
      <c r="LF112" s="546"/>
      <c r="LG112" s="546"/>
      <c r="LH112" s="546"/>
      <c r="LI112" s="546"/>
      <c r="LJ112" s="546"/>
      <c r="LK112" s="546"/>
      <c r="LL112" s="546"/>
      <c r="LM112" s="546"/>
      <c r="LN112" s="546"/>
      <c r="LO112" s="546"/>
      <c r="LP112" s="546"/>
      <c r="LQ112" s="546"/>
      <c r="LR112" s="546"/>
      <c r="LS112" s="546"/>
      <c r="LT112" s="546"/>
      <c r="LU112" s="546"/>
      <c r="LV112" s="546"/>
      <c r="LW112" s="546"/>
      <c r="LX112" s="546"/>
      <c r="LY112" s="546"/>
      <c r="LZ112" s="546"/>
      <c r="MA112" s="546"/>
      <c r="MB112" s="546"/>
      <c r="MC112" s="546"/>
      <c r="MD112" s="546"/>
      <c r="ME112" s="546"/>
      <c r="MF112" s="546"/>
      <c r="MG112" s="546"/>
      <c r="MH112" s="546"/>
      <c r="MI112" s="546"/>
      <c r="MJ112" s="546"/>
      <c r="MK112" s="546"/>
      <c r="ML112" s="546"/>
      <c r="MM112" s="546"/>
      <c r="MN112" s="546"/>
      <c r="MO112" s="546"/>
      <c r="MP112" s="546"/>
      <c r="MQ112" s="546"/>
      <c r="MR112" s="546"/>
      <c r="MS112" s="546"/>
      <c r="MT112" s="546"/>
      <c r="MU112" s="546"/>
      <c r="MV112" s="546"/>
      <c r="MW112" s="546"/>
      <c r="MX112" s="546"/>
      <c r="MY112" s="546"/>
      <c r="MZ112" s="546"/>
      <c r="NA112" s="546"/>
      <c r="NB112" s="546"/>
      <c r="NC112" s="546"/>
      <c r="ND112" s="546"/>
      <c r="NE112" s="546"/>
      <c r="NF112" s="546"/>
      <c r="NG112" s="546"/>
      <c r="NH112" s="546"/>
      <c r="NI112" s="546"/>
      <c r="NJ112" s="546"/>
      <c r="NK112" s="546"/>
      <c r="NL112" s="546"/>
      <c r="NM112" s="546"/>
      <c r="NN112" s="546"/>
      <c r="NO112" s="546"/>
      <c r="NP112" s="546"/>
      <c r="NQ112" s="546"/>
      <c r="NR112" s="546"/>
      <c r="NS112" s="546"/>
      <c r="NT112" s="546"/>
      <c r="NU112" s="546"/>
      <c r="NV112" s="546"/>
      <c r="NW112" s="546"/>
      <c r="NX112" s="546"/>
      <c r="NY112" s="546"/>
      <c r="NZ112" s="546"/>
      <c r="OA112" s="546"/>
      <c r="OB112" s="546"/>
      <c r="OC112" s="546"/>
      <c r="OD112" s="546"/>
      <c r="OE112" s="546"/>
      <c r="OF112" s="546"/>
      <c r="OG112" s="546"/>
      <c r="OH112" s="546"/>
      <c r="OI112" s="546"/>
      <c r="OJ112" s="546"/>
      <c r="OK112" s="546"/>
      <c r="OL112" s="546"/>
      <c r="OM112" s="546"/>
      <c r="ON112" s="546"/>
      <c r="OO112" s="546"/>
      <c r="OP112" s="546"/>
      <c r="OQ112" s="546"/>
      <c r="OR112" s="546"/>
      <c r="OS112" s="546"/>
      <c r="OT112" s="546"/>
      <c r="OU112" s="546"/>
      <c r="OV112" s="546"/>
      <c r="OW112" s="546"/>
      <c r="OX112" s="546"/>
      <c r="OY112" s="546"/>
      <c r="OZ112" s="546"/>
      <c r="PA112" s="546"/>
      <c r="PB112" s="546"/>
      <c r="PC112" s="546"/>
      <c r="PD112" s="546"/>
      <c r="PE112" s="546"/>
      <c r="PF112" s="546"/>
      <c r="PG112" s="546"/>
      <c r="PH112" s="546"/>
      <c r="PI112" s="546"/>
      <c r="PJ112" s="546"/>
      <c r="PK112" s="546"/>
      <c r="PL112" s="546"/>
      <c r="PM112" s="546"/>
      <c r="PN112" s="546"/>
      <c r="PO112" s="546"/>
      <c r="PP112" s="546"/>
      <c r="PQ112" s="546"/>
      <c r="PR112" s="546"/>
      <c r="PS112" s="546"/>
      <c r="PT112" s="546"/>
      <c r="PU112" s="546"/>
      <c r="PV112" s="546"/>
      <c r="PW112" s="546"/>
      <c r="PX112" s="546"/>
      <c r="PY112" s="546"/>
      <c r="PZ112" s="546"/>
      <c r="QA112" s="546"/>
      <c r="QB112" s="546"/>
      <c r="QC112" s="546"/>
      <c r="QD112" s="546"/>
      <c r="QE112" s="546"/>
      <c r="QF112" s="546"/>
      <c r="QG112" s="546"/>
      <c r="QH112" s="546"/>
      <c r="QI112" s="546"/>
      <c r="QJ112" s="546"/>
      <c r="QK112" s="546"/>
      <c r="QL112" s="546"/>
      <c r="QM112" s="546"/>
      <c r="QN112" s="546"/>
      <c r="QO112" s="546"/>
      <c r="QP112" s="546"/>
      <c r="QQ112" s="546"/>
      <c r="QR112" s="546"/>
      <c r="QS112" s="546"/>
      <c r="QT112" s="546"/>
      <c r="QU112" s="546"/>
      <c r="QV112" s="546"/>
      <c r="QW112" s="546"/>
      <c r="QX112" s="546"/>
      <c r="QY112" s="546"/>
      <c r="QZ112" s="546"/>
      <c r="RA112" s="546"/>
      <c r="RB112" s="546"/>
      <c r="RC112" s="546"/>
      <c r="RD112" s="546"/>
      <c r="RE112" s="546"/>
      <c r="RF112" s="546"/>
      <c r="RG112" s="546"/>
      <c r="RH112" s="546"/>
      <c r="RI112" s="546"/>
      <c r="RJ112" s="546"/>
      <c r="RK112" s="546"/>
      <c r="RL112" s="546"/>
      <c r="RM112" s="546"/>
      <c r="RN112" s="546"/>
      <c r="RO112" s="546"/>
      <c r="RP112" s="546"/>
      <c r="RQ112" s="546"/>
      <c r="RR112" s="546"/>
      <c r="RS112" s="546"/>
      <c r="RT112" s="546"/>
      <c r="RU112" s="546"/>
      <c r="RV112" s="546"/>
      <c r="RW112" s="546"/>
      <c r="RX112" s="546"/>
      <c r="RY112" s="546"/>
      <c r="RZ112" s="546"/>
      <c r="SA112" s="546"/>
      <c r="SB112" s="546"/>
      <c r="SC112" s="546"/>
      <c r="SD112" s="546"/>
      <c r="SE112" s="546"/>
      <c r="SF112" s="546"/>
      <c r="SG112" s="546"/>
      <c r="SH112" s="546"/>
      <c r="SI112" s="546"/>
      <c r="SJ112" s="546"/>
      <c r="SK112" s="546"/>
      <c r="SL112" s="546"/>
      <c r="SM112" s="546"/>
      <c r="SN112" s="546"/>
      <c r="SO112" s="546"/>
      <c r="SP112" s="546"/>
      <c r="SQ112" s="546"/>
      <c r="SR112" s="546"/>
      <c r="SS112" s="546"/>
      <c r="ST112" s="546"/>
      <c r="SU112" s="546"/>
      <c r="SV112" s="546"/>
      <c r="SW112" s="546"/>
      <c r="SX112" s="546"/>
      <c r="SY112" s="546"/>
      <c r="SZ112" s="546"/>
      <c r="TA112" s="546"/>
      <c r="TB112" s="546"/>
      <c r="TC112" s="546"/>
      <c r="TD112" s="546"/>
      <c r="TE112" s="546"/>
      <c r="TF112" s="546"/>
      <c r="TG112" s="546"/>
      <c r="TH112" s="546"/>
      <c r="TI112" s="546"/>
      <c r="TJ112" s="546"/>
      <c r="TK112" s="546"/>
      <c r="TL112" s="546"/>
      <c r="TM112" s="546"/>
      <c r="TN112" s="546"/>
      <c r="TO112" s="546"/>
      <c r="TP112" s="546"/>
      <c r="TQ112" s="546"/>
      <c r="TR112" s="546"/>
      <c r="TS112" s="546"/>
      <c r="TT112" s="546"/>
      <c r="TU112" s="546"/>
      <c r="TV112" s="546"/>
      <c r="TW112" s="546"/>
      <c r="TX112" s="546"/>
      <c r="TY112" s="546"/>
      <c r="TZ112" s="546"/>
      <c r="UA112" s="546"/>
      <c r="UB112" s="546"/>
      <c r="UC112" s="546"/>
      <c r="UD112" s="546"/>
      <c r="UE112" s="546"/>
      <c r="UF112" s="546"/>
      <c r="UG112" s="546"/>
      <c r="UH112" s="546"/>
      <c r="UI112" s="546"/>
      <c r="UJ112" s="546"/>
      <c r="UK112" s="546"/>
      <c r="UL112" s="546"/>
      <c r="UM112" s="546"/>
      <c r="UN112" s="546"/>
      <c r="UO112" s="546"/>
      <c r="UP112" s="546"/>
      <c r="UQ112" s="546"/>
      <c r="UR112" s="546"/>
      <c r="US112" s="546"/>
      <c r="UT112" s="546"/>
      <c r="UU112" s="546"/>
      <c r="UV112" s="546"/>
      <c r="UW112" s="546"/>
      <c r="UX112" s="546"/>
      <c r="UY112" s="546"/>
      <c r="UZ112" s="546"/>
      <c r="VA112" s="546"/>
      <c r="VB112" s="546"/>
      <c r="VC112" s="546"/>
      <c r="VD112" s="546"/>
      <c r="VE112" s="546"/>
      <c r="VF112" s="546"/>
      <c r="VG112" s="546"/>
      <c r="VH112" s="546"/>
      <c r="VI112" s="546"/>
      <c r="VJ112" s="546"/>
      <c r="VK112" s="546"/>
      <c r="VL112" s="546"/>
      <c r="VM112" s="546"/>
      <c r="VN112" s="546"/>
      <c r="VO112" s="546"/>
      <c r="VP112" s="546"/>
      <c r="VQ112" s="546"/>
      <c r="VR112" s="546"/>
      <c r="VS112" s="546"/>
      <c r="VT112" s="546"/>
      <c r="VU112" s="546"/>
      <c r="VV112" s="546"/>
      <c r="VW112" s="546"/>
      <c r="VX112" s="546"/>
      <c r="VY112" s="546"/>
      <c r="VZ112" s="546"/>
      <c r="WA112" s="546"/>
      <c r="WB112" s="546"/>
      <c r="WC112" s="546"/>
      <c r="WD112" s="546"/>
      <c r="WE112" s="546"/>
      <c r="WF112" s="546"/>
      <c r="WG112" s="546"/>
      <c r="WH112" s="546"/>
      <c r="WI112" s="546"/>
      <c r="WJ112" s="546"/>
      <c r="WK112" s="546"/>
      <c r="WL112" s="546"/>
      <c r="WM112" s="546"/>
      <c r="WN112" s="546"/>
      <c r="WO112" s="546"/>
      <c r="WP112" s="546"/>
      <c r="WQ112" s="546"/>
      <c r="WR112" s="546"/>
      <c r="WS112" s="546"/>
      <c r="WT112" s="546"/>
      <c r="WU112" s="546"/>
      <c r="WV112" s="546"/>
      <c r="WW112" s="546"/>
      <c r="WX112" s="546"/>
      <c r="WY112" s="546"/>
      <c r="WZ112" s="546"/>
      <c r="XA112" s="546"/>
      <c r="XB112" s="546"/>
      <c r="XC112" s="546"/>
      <c r="XD112" s="546"/>
      <c r="XE112" s="546"/>
      <c r="XF112" s="546"/>
      <c r="XG112" s="546"/>
      <c r="XH112" s="546"/>
      <c r="XI112" s="546"/>
      <c r="XJ112" s="546"/>
      <c r="XK112" s="546"/>
      <c r="XL112" s="546"/>
      <c r="XM112" s="546"/>
      <c r="XN112" s="546"/>
      <c r="XO112" s="546"/>
      <c r="XP112" s="546"/>
      <c r="XQ112" s="546"/>
      <c r="XR112" s="546"/>
      <c r="XS112" s="546"/>
      <c r="XT112" s="546"/>
      <c r="XU112" s="546"/>
      <c r="XV112" s="546"/>
      <c r="XW112" s="546"/>
      <c r="XX112" s="546"/>
      <c r="XY112" s="546"/>
      <c r="XZ112" s="546"/>
      <c r="YA112" s="546"/>
      <c r="YB112" s="546"/>
      <c r="YC112" s="546"/>
      <c r="YD112" s="546"/>
      <c r="YE112" s="546"/>
      <c r="YF112" s="546"/>
      <c r="YG112" s="546"/>
      <c r="YH112" s="546"/>
      <c r="YI112" s="546"/>
      <c r="YJ112" s="546"/>
      <c r="YK112" s="546"/>
      <c r="YL112" s="546"/>
      <c r="YM112" s="546"/>
      <c r="YN112" s="546"/>
      <c r="YO112" s="546"/>
      <c r="YP112" s="546"/>
      <c r="YQ112" s="546"/>
      <c r="YR112" s="546"/>
      <c r="YS112" s="546"/>
      <c r="YT112" s="546"/>
      <c r="YU112" s="546"/>
      <c r="YV112" s="546"/>
      <c r="YW112" s="546"/>
      <c r="YX112" s="546"/>
      <c r="YY112" s="546"/>
      <c r="YZ112" s="546"/>
      <c r="ZA112" s="546"/>
      <c r="ZB112" s="546"/>
      <c r="ZC112" s="546"/>
      <c r="ZD112" s="546"/>
      <c r="ZE112" s="546"/>
      <c r="ZF112" s="546"/>
      <c r="ZG112" s="546"/>
      <c r="ZH112" s="546"/>
      <c r="ZI112" s="546"/>
      <c r="ZJ112" s="546"/>
      <c r="ZK112" s="546"/>
      <c r="ZL112" s="546"/>
      <c r="ZM112" s="546"/>
      <c r="ZN112" s="546"/>
      <c r="ZO112" s="546"/>
      <c r="ZP112" s="546"/>
      <c r="ZQ112" s="546"/>
      <c r="ZR112" s="546"/>
      <c r="ZS112" s="546"/>
      <c r="ZT112" s="546"/>
      <c r="ZU112" s="546"/>
      <c r="ZV112" s="546"/>
      <c r="ZW112" s="546"/>
      <c r="ZX112" s="546"/>
      <c r="ZY112" s="546"/>
      <c r="ZZ112" s="546"/>
      <c r="AAA112" s="546"/>
      <c r="AAB112" s="546"/>
      <c r="AAC112" s="546"/>
      <c r="AAD112" s="546"/>
      <c r="AAE112" s="546"/>
      <c r="AAF112" s="546"/>
      <c r="AAG112" s="546"/>
      <c r="AAH112" s="546"/>
      <c r="AAI112" s="546"/>
      <c r="AAJ112" s="546"/>
      <c r="AAK112" s="546"/>
      <c r="AAL112" s="546"/>
      <c r="AAM112" s="546"/>
      <c r="AAN112" s="546"/>
      <c r="AAO112" s="546"/>
      <c r="AAP112" s="546"/>
      <c r="AAQ112" s="546"/>
      <c r="AAR112" s="546"/>
      <c r="AAS112" s="546"/>
      <c r="AAT112" s="546"/>
      <c r="AAU112" s="546"/>
      <c r="AAV112" s="546"/>
      <c r="AAW112" s="546"/>
      <c r="AAX112" s="546"/>
      <c r="AAY112" s="546"/>
      <c r="AAZ112" s="546"/>
      <c r="ABA112" s="546"/>
      <c r="ABB112" s="546"/>
      <c r="ABC112" s="546"/>
      <c r="ABD112" s="546"/>
      <c r="ABE112" s="546"/>
      <c r="ABF112" s="546"/>
      <c r="ABG112" s="546"/>
      <c r="ABH112" s="546"/>
      <c r="ABI112" s="546"/>
      <c r="ABJ112" s="546"/>
      <c r="ABK112" s="546"/>
      <c r="ABL112" s="546"/>
      <c r="ABM112" s="546"/>
      <c r="ABN112" s="546"/>
      <c r="ABO112" s="546"/>
      <c r="ABP112" s="546"/>
      <c r="ABQ112" s="546"/>
      <c r="ABR112" s="546"/>
      <c r="ABS112" s="546"/>
      <c r="ABT112" s="546"/>
      <c r="ABU112" s="546"/>
      <c r="ABV112" s="546"/>
      <c r="ABW112" s="546"/>
      <c r="ABX112" s="546"/>
      <c r="ABY112" s="546"/>
      <c r="ABZ112" s="546"/>
      <c r="ACA112" s="546"/>
      <c r="ACB112" s="546"/>
      <c r="ACC112" s="546"/>
      <c r="ACD112" s="546"/>
      <c r="ACE112" s="546"/>
      <c r="ACF112" s="546"/>
      <c r="ACG112" s="546"/>
      <c r="ACH112" s="546"/>
      <c r="ACI112" s="546"/>
      <c r="ACJ112" s="546"/>
      <c r="ACK112" s="546"/>
      <c r="ACL112" s="546"/>
      <c r="ACM112" s="546"/>
      <c r="ACN112" s="546"/>
      <c r="ACO112" s="546"/>
      <c r="ACP112" s="546"/>
      <c r="ACQ112" s="546"/>
      <c r="ACR112" s="546"/>
      <c r="ACS112" s="546"/>
      <c r="ACT112" s="546"/>
      <c r="ACU112" s="546"/>
      <c r="ACV112" s="546"/>
      <c r="ACW112" s="546"/>
      <c r="ACX112" s="546"/>
      <c r="ACY112" s="546"/>
      <c r="ACZ112" s="546"/>
      <c r="ADA112" s="546"/>
      <c r="ADB112" s="546"/>
      <c r="ADC112" s="546"/>
      <c r="ADD112" s="546"/>
      <c r="ADE112" s="546"/>
      <c r="ADF112" s="546"/>
      <c r="ADG112" s="546"/>
      <c r="ADH112" s="546"/>
      <c r="ADI112" s="546"/>
      <c r="ADJ112" s="546"/>
      <c r="ADK112" s="546"/>
      <c r="ADL112" s="546"/>
      <c r="ADM112" s="546"/>
      <c r="ADN112" s="546"/>
      <c r="ADO112" s="546"/>
      <c r="ADP112" s="546"/>
      <c r="ADQ112" s="546"/>
      <c r="ADR112" s="546"/>
      <c r="ADS112" s="546"/>
      <c r="ADT112" s="546"/>
      <c r="ADU112" s="546"/>
      <c r="ADV112" s="546"/>
      <c r="ADW112" s="546"/>
      <c r="ADX112" s="546"/>
      <c r="ADY112" s="546"/>
      <c r="ADZ112" s="546"/>
      <c r="AEA112" s="546"/>
      <c r="AEB112" s="546"/>
      <c r="AEC112" s="546"/>
      <c r="AED112" s="546"/>
      <c r="AEE112" s="546"/>
      <c r="AEF112" s="546"/>
      <c r="AEG112" s="546"/>
      <c r="AEH112" s="546"/>
      <c r="AEI112" s="546"/>
      <c r="AEJ112" s="546"/>
      <c r="AEK112" s="546"/>
      <c r="AEL112" s="546"/>
      <c r="AEM112" s="546"/>
      <c r="AEN112" s="546"/>
      <c r="AEO112" s="546"/>
      <c r="AEP112" s="546"/>
      <c r="AEQ112" s="546"/>
      <c r="AER112" s="546"/>
      <c r="AES112" s="546"/>
      <c r="AET112" s="546"/>
      <c r="AEU112" s="546"/>
      <c r="AEV112" s="546"/>
      <c r="AEW112" s="546"/>
      <c r="AEX112" s="546"/>
      <c r="AEY112" s="546"/>
      <c r="AEZ112" s="546"/>
      <c r="AFA112" s="546"/>
      <c r="AFB112" s="546"/>
      <c r="AFC112" s="546"/>
      <c r="AFD112" s="546"/>
      <c r="AFE112" s="546"/>
      <c r="AFF112" s="546"/>
      <c r="AFG112" s="546"/>
      <c r="AFH112" s="546"/>
      <c r="AFI112" s="546"/>
      <c r="AFJ112" s="546"/>
      <c r="AFK112" s="546"/>
      <c r="AFL112" s="546"/>
      <c r="AFM112" s="546"/>
      <c r="AFN112" s="546"/>
      <c r="AFO112" s="546"/>
      <c r="AFP112" s="546"/>
      <c r="AFQ112" s="546"/>
      <c r="AFR112" s="546"/>
      <c r="AFS112" s="546"/>
      <c r="AFT112" s="546"/>
      <c r="AFU112" s="546"/>
      <c r="AFV112" s="546"/>
      <c r="AFW112" s="546"/>
      <c r="AFX112" s="546"/>
      <c r="AFY112" s="546"/>
      <c r="AFZ112" s="546"/>
      <c r="AGA112" s="546"/>
      <c r="AGB112" s="546"/>
      <c r="AGC112" s="546"/>
      <c r="AGD112" s="546"/>
      <c r="AGE112" s="546"/>
      <c r="AGF112" s="546"/>
      <c r="AGG112" s="546"/>
      <c r="AGH112" s="546"/>
      <c r="AGI112" s="546"/>
      <c r="AGJ112" s="546"/>
      <c r="AGK112" s="546"/>
      <c r="AGL112" s="546"/>
      <c r="AGM112" s="546"/>
      <c r="AGN112" s="546"/>
      <c r="AGO112" s="546"/>
      <c r="AGP112" s="546"/>
      <c r="AGQ112" s="546"/>
      <c r="AGR112" s="546"/>
      <c r="AGS112" s="546"/>
      <c r="AGT112" s="546"/>
      <c r="AGU112" s="546"/>
      <c r="AGV112" s="546"/>
      <c r="AGW112" s="546"/>
      <c r="AGX112" s="546"/>
      <c r="AGY112" s="546"/>
      <c r="AGZ112" s="546"/>
      <c r="AHA112" s="546"/>
      <c r="AHB112" s="546"/>
      <c r="AHC112" s="546"/>
      <c r="AHD112" s="546"/>
      <c r="AHE112" s="546"/>
      <c r="AHF112" s="546"/>
      <c r="AHG112" s="546"/>
      <c r="AHH112" s="546"/>
      <c r="AHI112" s="546"/>
      <c r="AHJ112" s="546"/>
      <c r="AHK112" s="546"/>
      <c r="AHL112" s="546"/>
      <c r="AHM112" s="546"/>
      <c r="AHN112" s="546"/>
      <c r="AHO112" s="546"/>
      <c r="AHP112" s="546"/>
      <c r="AHQ112" s="546"/>
      <c r="AHR112" s="546"/>
      <c r="AHS112" s="546"/>
      <c r="AHT112" s="546"/>
      <c r="AHU112" s="546"/>
      <c r="AHV112" s="546"/>
      <c r="AHW112" s="546"/>
      <c r="AHX112" s="546"/>
      <c r="AHY112" s="546"/>
      <c r="AHZ112" s="546"/>
      <c r="AIA112" s="546"/>
      <c r="AIB112" s="546"/>
      <c r="AIC112" s="546"/>
      <c r="AID112" s="546"/>
      <c r="AIE112" s="546"/>
      <c r="AIF112" s="546"/>
      <c r="AIG112" s="546"/>
      <c r="AIH112" s="546"/>
      <c r="AII112" s="546"/>
      <c r="AIJ112" s="546"/>
      <c r="AIK112" s="546"/>
      <c r="AIL112" s="546"/>
      <c r="AIM112" s="546"/>
      <c r="AIN112" s="546"/>
      <c r="AIO112" s="546"/>
      <c r="AIP112" s="546"/>
      <c r="AIQ112" s="546"/>
      <c r="AIR112" s="546"/>
      <c r="AIS112" s="546"/>
      <c r="AIT112" s="546"/>
      <c r="AIU112" s="546"/>
      <c r="AIV112" s="546"/>
      <c r="AIW112" s="546"/>
      <c r="AIX112" s="546"/>
      <c r="AIY112" s="546"/>
      <c r="AIZ112" s="546"/>
      <c r="AJA112" s="546"/>
      <c r="AJB112" s="546"/>
      <c r="AJC112" s="546"/>
      <c r="AJD112" s="546"/>
      <c r="AJE112" s="546"/>
      <c r="AJF112" s="546"/>
      <c r="AJG112" s="546"/>
      <c r="AJH112" s="546"/>
      <c r="AJI112" s="546"/>
      <c r="AJJ112" s="546"/>
      <c r="AJK112" s="546"/>
      <c r="AJL112" s="546"/>
      <c r="AJM112" s="546"/>
      <c r="AJN112" s="546"/>
      <c r="AJO112" s="546"/>
      <c r="AJP112" s="546"/>
      <c r="AJQ112" s="546"/>
      <c r="AJR112" s="546"/>
      <c r="AJS112" s="546"/>
      <c r="AJT112" s="546"/>
      <c r="AJU112" s="546"/>
      <c r="AJV112" s="546"/>
      <c r="AJW112" s="546"/>
      <c r="AJX112" s="546"/>
      <c r="AJY112" s="546"/>
      <c r="AJZ112" s="546"/>
      <c r="AKA112" s="546"/>
      <c r="AKB112" s="546"/>
      <c r="AKC112" s="546"/>
      <c r="AKD112" s="546"/>
      <c r="AKE112" s="546"/>
      <c r="AKF112" s="546"/>
      <c r="AKG112" s="546"/>
      <c r="AKH112" s="546"/>
      <c r="AKI112" s="546"/>
      <c r="AKJ112" s="546"/>
      <c r="AKK112" s="546"/>
      <c r="AKL112" s="546"/>
      <c r="AKM112" s="546"/>
      <c r="AKN112" s="546"/>
      <c r="AKO112" s="546"/>
      <c r="AKP112" s="546"/>
      <c r="AKQ112" s="546"/>
      <c r="AKR112" s="546"/>
      <c r="AKS112" s="546"/>
      <c r="AKT112" s="546"/>
      <c r="AKU112" s="546"/>
      <c r="AKV112" s="546"/>
      <c r="AKW112" s="546"/>
      <c r="AKX112" s="546"/>
      <c r="AKY112" s="546"/>
      <c r="AKZ112" s="546"/>
      <c r="ALA112" s="546"/>
      <c r="ALB112" s="546"/>
      <c r="ALC112" s="546"/>
      <c r="ALD112" s="546"/>
      <c r="ALE112" s="546"/>
      <c r="ALF112" s="546"/>
      <c r="ALG112" s="546"/>
      <c r="ALH112" s="546"/>
      <c r="ALI112" s="546"/>
      <c r="ALJ112" s="546"/>
      <c r="ALK112" s="546"/>
      <c r="ALL112" s="546"/>
      <c r="ALM112" s="546"/>
      <c r="ALN112" s="546"/>
      <c r="ALO112" s="546"/>
      <c r="ALP112" s="546"/>
      <c r="ALQ112" s="546"/>
      <c r="ALR112" s="546"/>
      <c r="ALS112" s="546"/>
      <c r="ALT112" s="546"/>
      <c r="ALU112" s="546"/>
      <c r="ALV112" s="546"/>
      <c r="ALW112" s="546"/>
      <c r="ALX112" s="546"/>
      <c r="ALY112" s="546"/>
      <c r="ALZ112" s="546"/>
      <c r="AMA112" s="546"/>
      <c r="AMB112" s="546"/>
    </row>
    <row r="113" spans="1:1016" ht="59.25" customHeight="1">
      <c r="A113" s="525" t="s">
        <v>247</v>
      </c>
      <c r="B113" s="561">
        <v>7285</v>
      </c>
      <c r="C113" s="493" t="s">
        <v>127</v>
      </c>
      <c r="D113" s="562" t="s">
        <v>248</v>
      </c>
      <c r="E113" s="493" t="s">
        <v>40</v>
      </c>
      <c r="F113" s="523">
        <v>45.8</v>
      </c>
      <c r="G113" s="497">
        <f t="shared" si="10"/>
        <v>70.95</v>
      </c>
      <c r="H113" s="498">
        <f t="shared" si="11"/>
        <v>3249.5099999999998</v>
      </c>
      <c r="J113" s="547">
        <v>56.04</v>
      </c>
      <c r="L113" s="466">
        <f t="shared" si="9"/>
        <v>70.95</v>
      </c>
    </row>
    <row r="114" spans="1:1016" ht="59.25" customHeight="1">
      <c r="A114" s="525" t="s">
        <v>249</v>
      </c>
      <c r="B114" s="559">
        <v>98685</v>
      </c>
      <c r="C114" s="493" t="s">
        <v>117</v>
      </c>
      <c r="D114" s="536" t="s">
        <v>250</v>
      </c>
      <c r="E114" s="493" t="s">
        <v>40</v>
      </c>
      <c r="F114" s="523">
        <v>52.83</v>
      </c>
      <c r="G114" s="497">
        <f t="shared" si="10"/>
        <v>41.21</v>
      </c>
      <c r="H114" s="498">
        <f t="shared" si="11"/>
        <v>2177.1242999999999</v>
      </c>
      <c r="J114" s="547">
        <v>32.549999999999997</v>
      </c>
      <c r="L114" s="466">
        <f t="shared" si="9"/>
        <v>41.21</v>
      </c>
    </row>
    <row r="115" spans="1:1016" s="40" customFormat="1" ht="59.25" customHeight="1">
      <c r="A115" s="525" t="s">
        <v>251</v>
      </c>
      <c r="B115" s="538">
        <v>12247</v>
      </c>
      <c r="C115" s="528" t="s">
        <v>127</v>
      </c>
      <c r="D115" s="558" t="s">
        <v>252</v>
      </c>
      <c r="E115" s="528" t="s">
        <v>40</v>
      </c>
      <c r="F115" s="496">
        <v>143.83000000000001</v>
      </c>
      <c r="G115" s="497">
        <f t="shared" si="10"/>
        <v>8.9</v>
      </c>
      <c r="H115" s="498">
        <f t="shared" si="11"/>
        <v>1280.0870000000002</v>
      </c>
      <c r="I115" s="563"/>
      <c r="J115" s="551">
        <v>7.03</v>
      </c>
      <c r="K115" s="550"/>
      <c r="L115" s="466">
        <f t="shared" si="9"/>
        <v>8.9</v>
      </c>
      <c r="M115" s="550"/>
      <c r="N115" s="550"/>
      <c r="O115" s="550"/>
      <c r="P115" s="550"/>
      <c r="Q115" s="550"/>
      <c r="R115" s="550"/>
      <c r="S115" s="550"/>
      <c r="T115" s="550"/>
      <c r="U115" s="550"/>
      <c r="V115" s="550"/>
      <c r="W115" s="550"/>
      <c r="X115" s="550"/>
      <c r="Y115" s="550"/>
      <c r="Z115" s="550"/>
      <c r="AA115" s="550"/>
      <c r="AB115" s="550"/>
      <c r="AC115" s="550"/>
      <c r="AD115" s="550"/>
      <c r="AE115" s="550"/>
      <c r="AF115" s="550"/>
      <c r="AG115" s="550"/>
      <c r="AH115" s="550"/>
      <c r="AI115" s="550"/>
      <c r="AJ115" s="550"/>
      <c r="AK115" s="550"/>
      <c r="AL115" s="550"/>
      <c r="AM115" s="550"/>
      <c r="AN115" s="550"/>
      <c r="AO115" s="550"/>
      <c r="AP115" s="550"/>
      <c r="AQ115" s="550"/>
      <c r="AR115" s="550"/>
      <c r="AS115" s="550"/>
      <c r="AT115" s="550"/>
      <c r="AU115" s="550"/>
      <c r="AV115" s="550"/>
      <c r="AW115" s="550"/>
      <c r="AX115" s="550"/>
      <c r="AY115" s="550"/>
      <c r="AZ115" s="550"/>
      <c r="BA115" s="550"/>
      <c r="BB115" s="550"/>
      <c r="BC115" s="550"/>
      <c r="BD115" s="550"/>
      <c r="BE115" s="550"/>
      <c r="BF115" s="550"/>
      <c r="BG115" s="550"/>
      <c r="BH115" s="550"/>
      <c r="BI115" s="550"/>
      <c r="BJ115" s="550"/>
      <c r="BK115" s="550"/>
      <c r="BL115" s="550"/>
      <c r="BM115" s="550"/>
      <c r="BN115" s="550"/>
      <c r="BO115" s="550"/>
      <c r="BP115" s="550"/>
      <c r="BQ115" s="550"/>
      <c r="BR115" s="550"/>
      <c r="BS115" s="550"/>
      <c r="BT115" s="550"/>
      <c r="BU115" s="550"/>
      <c r="BV115" s="550"/>
      <c r="BW115" s="550"/>
      <c r="BX115" s="550"/>
      <c r="BY115" s="550"/>
      <c r="BZ115" s="550"/>
      <c r="CA115" s="550"/>
      <c r="CB115" s="550"/>
      <c r="CC115" s="550"/>
      <c r="CD115" s="550"/>
      <c r="CE115" s="550"/>
      <c r="CF115" s="550"/>
      <c r="CG115" s="550"/>
      <c r="CH115" s="550"/>
      <c r="CI115" s="550"/>
      <c r="CJ115" s="550"/>
      <c r="CK115" s="550"/>
      <c r="CL115" s="550"/>
      <c r="CM115" s="550"/>
      <c r="CN115" s="550"/>
      <c r="CO115" s="550"/>
      <c r="CP115" s="550"/>
      <c r="CQ115" s="550"/>
      <c r="CR115" s="550"/>
      <c r="CS115" s="550"/>
      <c r="CT115" s="550"/>
      <c r="CU115" s="550"/>
      <c r="CV115" s="550"/>
      <c r="CW115" s="550"/>
      <c r="CX115" s="550"/>
      <c r="CY115" s="550"/>
      <c r="CZ115" s="550"/>
      <c r="DA115" s="550"/>
      <c r="DB115" s="550"/>
      <c r="DC115" s="550"/>
      <c r="DD115" s="550"/>
      <c r="DE115" s="550"/>
      <c r="DF115" s="550"/>
      <c r="DG115" s="550"/>
      <c r="DH115" s="550"/>
      <c r="DI115" s="550"/>
      <c r="DJ115" s="550"/>
      <c r="DK115" s="550"/>
      <c r="DL115" s="550"/>
      <c r="DM115" s="550"/>
      <c r="DN115" s="550"/>
      <c r="DO115" s="550"/>
      <c r="DP115" s="550"/>
      <c r="DQ115" s="550"/>
      <c r="DR115" s="550"/>
      <c r="DS115" s="550"/>
      <c r="DT115" s="550"/>
      <c r="DU115" s="550"/>
      <c r="DV115" s="550"/>
      <c r="DW115" s="550"/>
      <c r="DX115" s="550"/>
      <c r="DY115" s="550"/>
      <c r="DZ115" s="550"/>
      <c r="EA115" s="550"/>
      <c r="EB115" s="550"/>
      <c r="EC115" s="550"/>
      <c r="ED115" s="550"/>
      <c r="EE115" s="550"/>
      <c r="EF115" s="550"/>
      <c r="EG115" s="550"/>
      <c r="EH115" s="550"/>
      <c r="EI115" s="550"/>
      <c r="EJ115" s="550"/>
      <c r="EK115" s="550"/>
      <c r="EL115" s="550"/>
      <c r="EM115" s="550"/>
      <c r="EN115" s="550"/>
      <c r="EO115" s="550"/>
      <c r="EP115" s="550"/>
      <c r="EQ115" s="550"/>
      <c r="ER115" s="550"/>
      <c r="ES115" s="550"/>
      <c r="ET115" s="550"/>
      <c r="EU115" s="550"/>
      <c r="EV115" s="550"/>
      <c r="EW115" s="550"/>
      <c r="EX115" s="550"/>
      <c r="EY115" s="550"/>
      <c r="EZ115" s="550"/>
      <c r="FA115" s="550"/>
      <c r="FB115" s="550"/>
      <c r="FC115" s="550"/>
      <c r="FD115" s="550"/>
      <c r="FE115" s="550"/>
      <c r="FF115" s="550"/>
      <c r="FG115" s="550"/>
      <c r="FH115" s="550"/>
      <c r="FI115" s="550"/>
      <c r="FJ115" s="550"/>
      <c r="FK115" s="550"/>
      <c r="FL115" s="550"/>
      <c r="FM115" s="550"/>
      <c r="FN115" s="550"/>
      <c r="FO115" s="550"/>
      <c r="FP115" s="550"/>
      <c r="FQ115" s="550"/>
      <c r="FR115" s="550"/>
      <c r="FS115" s="550"/>
      <c r="FT115" s="550"/>
      <c r="FU115" s="550"/>
      <c r="FV115" s="550"/>
      <c r="FW115" s="550"/>
      <c r="FX115" s="550"/>
      <c r="FY115" s="550"/>
      <c r="FZ115" s="550"/>
      <c r="GA115" s="550"/>
      <c r="GB115" s="550"/>
      <c r="GC115" s="550"/>
      <c r="GD115" s="550"/>
      <c r="GE115" s="550"/>
      <c r="GF115" s="550"/>
      <c r="GG115" s="550"/>
      <c r="GH115" s="550"/>
      <c r="GI115" s="550"/>
      <c r="GJ115" s="550"/>
      <c r="GK115" s="550"/>
      <c r="GL115" s="550"/>
      <c r="GM115" s="550"/>
      <c r="GN115" s="550"/>
      <c r="GO115" s="550"/>
      <c r="GP115" s="550"/>
      <c r="GQ115" s="550"/>
      <c r="GR115" s="550"/>
      <c r="GS115" s="550"/>
      <c r="GT115" s="550"/>
      <c r="GU115" s="550"/>
      <c r="GV115" s="550"/>
      <c r="GW115" s="550"/>
      <c r="GX115" s="550"/>
      <c r="GY115" s="550"/>
      <c r="GZ115" s="550"/>
      <c r="HA115" s="550"/>
      <c r="HB115" s="550"/>
      <c r="HC115" s="550"/>
      <c r="HD115" s="550"/>
      <c r="HE115" s="550"/>
      <c r="HF115" s="550"/>
      <c r="HG115" s="550"/>
      <c r="HH115" s="550"/>
      <c r="HI115" s="550"/>
      <c r="HJ115" s="550"/>
      <c r="HK115" s="550"/>
      <c r="HL115" s="550"/>
      <c r="HM115" s="550"/>
      <c r="HN115" s="550"/>
      <c r="HO115" s="550"/>
      <c r="HP115" s="550"/>
      <c r="HQ115" s="550"/>
      <c r="HR115" s="550"/>
      <c r="HS115" s="550"/>
      <c r="HT115" s="550"/>
      <c r="HU115" s="550"/>
      <c r="HV115" s="550"/>
      <c r="HW115" s="550"/>
      <c r="HX115" s="550"/>
      <c r="HY115" s="550"/>
      <c r="HZ115" s="550"/>
      <c r="IA115" s="550"/>
      <c r="IB115" s="550"/>
      <c r="IC115" s="550"/>
      <c r="ID115" s="550"/>
      <c r="IE115" s="550"/>
      <c r="IF115" s="550"/>
      <c r="IG115" s="550"/>
      <c r="IH115" s="550"/>
      <c r="II115" s="550"/>
      <c r="IJ115" s="550"/>
      <c r="IK115" s="550"/>
      <c r="IL115" s="550"/>
      <c r="IM115" s="550"/>
      <c r="IN115" s="550"/>
      <c r="IO115" s="550"/>
      <c r="IP115" s="550"/>
      <c r="IQ115" s="550"/>
      <c r="IR115" s="550"/>
      <c r="IS115" s="550"/>
      <c r="IT115" s="550"/>
      <c r="IU115" s="550"/>
      <c r="IV115" s="550"/>
      <c r="IW115" s="550"/>
      <c r="IX115" s="550"/>
      <c r="IY115" s="550"/>
      <c r="IZ115" s="550"/>
      <c r="JA115" s="550"/>
      <c r="JB115" s="550"/>
      <c r="JC115" s="550"/>
      <c r="JD115" s="550"/>
      <c r="JE115" s="550"/>
      <c r="JF115" s="550"/>
      <c r="JG115" s="550"/>
      <c r="JH115" s="550"/>
      <c r="JI115" s="550"/>
      <c r="JJ115" s="550"/>
      <c r="JK115" s="550"/>
      <c r="JL115" s="550"/>
      <c r="JM115" s="550"/>
      <c r="JN115" s="550"/>
      <c r="JO115" s="550"/>
      <c r="JP115" s="550"/>
      <c r="JQ115" s="550"/>
      <c r="JR115" s="550"/>
      <c r="JS115" s="550"/>
      <c r="JT115" s="550"/>
      <c r="JU115" s="550"/>
      <c r="JV115" s="550"/>
      <c r="JW115" s="550"/>
      <c r="JX115" s="550"/>
      <c r="JY115" s="550"/>
      <c r="JZ115" s="550"/>
      <c r="KA115" s="550"/>
      <c r="KB115" s="550"/>
      <c r="KC115" s="550"/>
      <c r="KD115" s="550"/>
      <c r="KE115" s="550"/>
      <c r="KF115" s="550"/>
      <c r="KG115" s="550"/>
      <c r="KH115" s="550"/>
      <c r="KI115" s="550"/>
      <c r="KJ115" s="550"/>
      <c r="KK115" s="550"/>
      <c r="KL115" s="550"/>
      <c r="KM115" s="550"/>
      <c r="KN115" s="550"/>
      <c r="KO115" s="550"/>
      <c r="KP115" s="550"/>
      <c r="KQ115" s="550"/>
      <c r="KR115" s="550"/>
      <c r="KS115" s="550"/>
      <c r="KT115" s="550"/>
      <c r="KU115" s="550"/>
      <c r="KV115" s="550"/>
      <c r="KW115" s="550"/>
      <c r="KX115" s="550"/>
      <c r="KY115" s="550"/>
      <c r="KZ115" s="550"/>
      <c r="LA115" s="550"/>
      <c r="LB115" s="550"/>
      <c r="LC115" s="550"/>
      <c r="LD115" s="550"/>
      <c r="LE115" s="550"/>
      <c r="LF115" s="550"/>
      <c r="LG115" s="550"/>
      <c r="LH115" s="550"/>
      <c r="LI115" s="550"/>
      <c r="LJ115" s="550"/>
      <c r="LK115" s="550"/>
      <c r="LL115" s="550"/>
      <c r="LM115" s="550"/>
      <c r="LN115" s="550"/>
      <c r="LO115" s="550"/>
      <c r="LP115" s="550"/>
      <c r="LQ115" s="550"/>
      <c r="LR115" s="550"/>
      <c r="LS115" s="550"/>
      <c r="LT115" s="550"/>
      <c r="LU115" s="550"/>
      <c r="LV115" s="550"/>
      <c r="LW115" s="550"/>
      <c r="LX115" s="550"/>
      <c r="LY115" s="550"/>
      <c r="LZ115" s="550"/>
      <c r="MA115" s="550"/>
      <c r="MB115" s="550"/>
      <c r="MC115" s="550"/>
      <c r="MD115" s="550"/>
      <c r="ME115" s="550"/>
      <c r="MF115" s="550"/>
      <c r="MG115" s="550"/>
      <c r="MH115" s="550"/>
      <c r="MI115" s="550"/>
      <c r="MJ115" s="550"/>
      <c r="MK115" s="550"/>
      <c r="ML115" s="550"/>
      <c r="MM115" s="550"/>
      <c r="MN115" s="550"/>
      <c r="MO115" s="550"/>
      <c r="MP115" s="550"/>
      <c r="MQ115" s="550"/>
      <c r="MR115" s="550"/>
      <c r="MS115" s="550"/>
      <c r="MT115" s="550"/>
      <c r="MU115" s="550"/>
      <c r="MV115" s="550"/>
      <c r="MW115" s="550"/>
      <c r="MX115" s="550"/>
      <c r="MY115" s="550"/>
      <c r="MZ115" s="550"/>
      <c r="NA115" s="550"/>
      <c r="NB115" s="550"/>
      <c r="NC115" s="550"/>
      <c r="ND115" s="550"/>
      <c r="NE115" s="550"/>
      <c r="NF115" s="550"/>
      <c r="NG115" s="550"/>
      <c r="NH115" s="550"/>
      <c r="NI115" s="550"/>
      <c r="NJ115" s="550"/>
      <c r="NK115" s="550"/>
      <c r="NL115" s="550"/>
      <c r="NM115" s="550"/>
      <c r="NN115" s="550"/>
      <c r="NO115" s="550"/>
      <c r="NP115" s="550"/>
      <c r="NQ115" s="550"/>
      <c r="NR115" s="550"/>
      <c r="NS115" s="550"/>
      <c r="NT115" s="550"/>
      <c r="NU115" s="550"/>
      <c r="NV115" s="550"/>
      <c r="NW115" s="550"/>
      <c r="NX115" s="550"/>
      <c r="NY115" s="550"/>
      <c r="NZ115" s="550"/>
      <c r="OA115" s="550"/>
      <c r="OB115" s="550"/>
      <c r="OC115" s="550"/>
      <c r="OD115" s="550"/>
      <c r="OE115" s="550"/>
      <c r="OF115" s="550"/>
      <c r="OG115" s="550"/>
      <c r="OH115" s="550"/>
      <c r="OI115" s="550"/>
      <c r="OJ115" s="550"/>
      <c r="OK115" s="550"/>
      <c r="OL115" s="550"/>
      <c r="OM115" s="550"/>
      <c r="ON115" s="550"/>
      <c r="OO115" s="550"/>
      <c r="OP115" s="550"/>
      <c r="OQ115" s="550"/>
      <c r="OR115" s="550"/>
      <c r="OS115" s="550"/>
      <c r="OT115" s="550"/>
      <c r="OU115" s="550"/>
      <c r="OV115" s="550"/>
      <c r="OW115" s="550"/>
      <c r="OX115" s="550"/>
      <c r="OY115" s="550"/>
      <c r="OZ115" s="550"/>
      <c r="PA115" s="550"/>
      <c r="PB115" s="550"/>
      <c r="PC115" s="550"/>
      <c r="PD115" s="550"/>
      <c r="PE115" s="550"/>
      <c r="PF115" s="550"/>
      <c r="PG115" s="550"/>
      <c r="PH115" s="550"/>
      <c r="PI115" s="550"/>
      <c r="PJ115" s="550"/>
      <c r="PK115" s="550"/>
      <c r="PL115" s="550"/>
      <c r="PM115" s="550"/>
      <c r="PN115" s="550"/>
      <c r="PO115" s="550"/>
      <c r="PP115" s="550"/>
      <c r="PQ115" s="550"/>
      <c r="PR115" s="550"/>
      <c r="PS115" s="550"/>
      <c r="PT115" s="550"/>
      <c r="PU115" s="550"/>
      <c r="PV115" s="550"/>
      <c r="PW115" s="550"/>
      <c r="PX115" s="550"/>
      <c r="PY115" s="550"/>
      <c r="PZ115" s="550"/>
      <c r="QA115" s="550"/>
      <c r="QB115" s="550"/>
      <c r="QC115" s="550"/>
      <c r="QD115" s="550"/>
      <c r="QE115" s="550"/>
      <c r="QF115" s="550"/>
      <c r="QG115" s="550"/>
      <c r="QH115" s="550"/>
      <c r="QI115" s="550"/>
      <c r="QJ115" s="550"/>
      <c r="QK115" s="550"/>
      <c r="QL115" s="550"/>
      <c r="QM115" s="550"/>
      <c r="QN115" s="550"/>
      <c r="QO115" s="550"/>
      <c r="QP115" s="550"/>
      <c r="QQ115" s="550"/>
      <c r="QR115" s="550"/>
      <c r="QS115" s="550"/>
      <c r="QT115" s="550"/>
      <c r="QU115" s="550"/>
      <c r="QV115" s="550"/>
      <c r="QW115" s="550"/>
      <c r="QX115" s="550"/>
      <c r="QY115" s="550"/>
      <c r="QZ115" s="550"/>
      <c r="RA115" s="550"/>
      <c r="RB115" s="550"/>
      <c r="RC115" s="550"/>
      <c r="RD115" s="550"/>
      <c r="RE115" s="550"/>
      <c r="RF115" s="550"/>
      <c r="RG115" s="550"/>
      <c r="RH115" s="550"/>
      <c r="RI115" s="550"/>
      <c r="RJ115" s="550"/>
      <c r="RK115" s="550"/>
      <c r="RL115" s="550"/>
      <c r="RM115" s="550"/>
      <c r="RN115" s="550"/>
      <c r="RO115" s="550"/>
      <c r="RP115" s="550"/>
      <c r="RQ115" s="550"/>
      <c r="RR115" s="550"/>
      <c r="RS115" s="550"/>
      <c r="RT115" s="550"/>
      <c r="RU115" s="550"/>
      <c r="RV115" s="550"/>
      <c r="RW115" s="550"/>
      <c r="RX115" s="550"/>
      <c r="RY115" s="550"/>
      <c r="RZ115" s="550"/>
      <c r="SA115" s="550"/>
      <c r="SB115" s="550"/>
      <c r="SC115" s="550"/>
      <c r="SD115" s="550"/>
      <c r="SE115" s="550"/>
      <c r="SF115" s="550"/>
      <c r="SG115" s="550"/>
      <c r="SH115" s="550"/>
      <c r="SI115" s="550"/>
      <c r="SJ115" s="550"/>
      <c r="SK115" s="550"/>
      <c r="SL115" s="550"/>
      <c r="SM115" s="550"/>
      <c r="SN115" s="550"/>
      <c r="SO115" s="550"/>
      <c r="SP115" s="550"/>
      <c r="SQ115" s="550"/>
      <c r="SR115" s="550"/>
      <c r="SS115" s="550"/>
      <c r="ST115" s="550"/>
      <c r="SU115" s="550"/>
      <c r="SV115" s="550"/>
      <c r="SW115" s="550"/>
      <c r="SX115" s="550"/>
      <c r="SY115" s="550"/>
      <c r="SZ115" s="550"/>
      <c r="TA115" s="550"/>
      <c r="TB115" s="550"/>
      <c r="TC115" s="550"/>
      <c r="TD115" s="550"/>
      <c r="TE115" s="550"/>
      <c r="TF115" s="550"/>
      <c r="TG115" s="550"/>
      <c r="TH115" s="550"/>
      <c r="TI115" s="550"/>
      <c r="TJ115" s="550"/>
      <c r="TK115" s="550"/>
      <c r="TL115" s="550"/>
      <c r="TM115" s="550"/>
      <c r="TN115" s="550"/>
      <c r="TO115" s="550"/>
      <c r="TP115" s="550"/>
      <c r="TQ115" s="550"/>
      <c r="TR115" s="550"/>
      <c r="TS115" s="550"/>
      <c r="TT115" s="550"/>
      <c r="TU115" s="550"/>
      <c r="TV115" s="550"/>
      <c r="TW115" s="550"/>
      <c r="TX115" s="550"/>
      <c r="TY115" s="550"/>
      <c r="TZ115" s="550"/>
      <c r="UA115" s="550"/>
      <c r="UB115" s="550"/>
      <c r="UC115" s="550"/>
      <c r="UD115" s="550"/>
      <c r="UE115" s="550"/>
      <c r="UF115" s="550"/>
      <c r="UG115" s="550"/>
      <c r="UH115" s="550"/>
      <c r="UI115" s="550"/>
      <c r="UJ115" s="550"/>
      <c r="UK115" s="550"/>
      <c r="UL115" s="550"/>
      <c r="UM115" s="550"/>
      <c r="UN115" s="550"/>
      <c r="UO115" s="550"/>
      <c r="UP115" s="550"/>
      <c r="UQ115" s="550"/>
      <c r="UR115" s="550"/>
      <c r="US115" s="550"/>
      <c r="UT115" s="550"/>
      <c r="UU115" s="550"/>
      <c r="UV115" s="550"/>
      <c r="UW115" s="550"/>
      <c r="UX115" s="550"/>
      <c r="UY115" s="550"/>
      <c r="UZ115" s="550"/>
      <c r="VA115" s="550"/>
      <c r="VB115" s="550"/>
      <c r="VC115" s="550"/>
      <c r="VD115" s="550"/>
      <c r="VE115" s="550"/>
      <c r="VF115" s="550"/>
      <c r="VG115" s="550"/>
      <c r="VH115" s="550"/>
      <c r="VI115" s="550"/>
      <c r="VJ115" s="550"/>
      <c r="VK115" s="550"/>
      <c r="VL115" s="550"/>
      <c r="VM115" s="550"/>
      <c r="VN115" s="550"/>
      <c r="VO115" s="550"/>
      <c r="VP115" s="550"/>
      <c r="VQ115" s="550"/>
      <c r="VR115" s="550"/>
      <c r="VS115" s="550"/>
      <c r="VT115" s="550"/>
      <c r="VU115" s="550"/>
      <c r="VV115" s="550"/>
      <c r="VW115" s="550"/>
      <c r="VX115" s="550"/>
      <c r="VY115" s="550"/>
      <c r="VZ115" s="550"/>
      <c r="WA115" s="550"/>
      <c r="WB115" s="550"/>
      <c r="WC115" s="550"/>
      <c r="WD115" s="550"/>
      <c r="WE115" s="550"/>
      <c r="WF115" s="550"/>
      <c r="WG115" s="550"/>
      <c r="WH115" s="550"/>
      <c r="WI115" s="550"/>
      <c r="WJ115" s="550"/>
      <c r="WK115" s="550"/>
      <c r="WL115" s="550"/>
      <c r="WM115" s="550"/>
      <c r="WN115" s="550"/>
      <c r="WO115" s="550"/>
      <c r="WP115" s="550"/>
      <c r="WQ115" s="550"/>
      <c r="WR115" s="550"/>
      <c r="WS115" s="550"/>
      <c r="WT115" s="550"/>
      <c r="WU115" s="550"/>
      <c r="WV115" s="550"/>
      <c r="WW115" s="550"/>
      <c r="WX115" s="550"/>
      <c r="WY115" s="550"/>
      <c r="WZ115" s="550"/>
      <c r="XA115" s="550"/>
      <c r="XB115" s="550"/>
      <c r="XC115" s="550"/>
      <c r="XD115" s="550"/>
      <c r="XE115" s="550"/>
      <c r="XF115" s="550"/>
      <c r="XG115" s="550"/>
      <c r="XH115" s="550"/>
      <c r="XI115" s="550"/>
      <c r="XJ115" s="550"/>
      <c r="XK115" s="550"/>
      <c r="XL115" s="550"/>
      <c r="XM115" s="550"/>
      <c r="XN115" s="550"/>
      <c r="XO115" s="550"/>
      <c r="XP115" s="550"/>
      <c r="XQ115" s="550"/>
      <c r="XR115" s="550"/>
      <c r="XS115" s="550"/>
      <c r="XT115" s="550"/>
      <c r="XU115" s="550"/>
      <c r="XV115" s="550"/>
      <c r="XW115" s="550"/>
      <c r="XX115" s="550"/>
      <c r="XY115" s="550"/>
      <c r="XZ115" s="550"/>
      <c r="YA115" s="550"/>
      <c r="YB115" s="550"/>
      <c r="YC115" s="550"/>
      <c r="YD115" s="550"/>
      <c r="YE115" s="550"/>
      <c r="YF115" s="550"/>
      <c r="YG115" s="550"/>
      <c r="YH115" s="550"/>
      <c r="YI115" s="550"/>
      <c r="YJ115" s="550"/>
      <c r="YK115" s="550"/>
      <c r="YL115" s="550"/>
      <c r="YM115" s="550"/>
      <c r="YN115" s="550"/>
      <c r="YO115" s="550"/>
      <c r="YP115" s="550"/>
      <c r="YQ115" s="550"/>
      <c r="YR115" s="550"/>
      <c r="YS115" s="550"/>
      <c r="YT115" s="550"/>
      <c r="YU115" s="550"/>
      <c r="YV115" s="550"/>
      <c r="YW115" s="550"/>
      <c r="YX115" s="550"/>
      <c r="YY115" s="550"/>
      <c r="YZ115" s="550"/>
      <c r="ZA115" s="550"/>
      <c r="ZB115" s="550"/>
      <c r="ZC115" s="550"/>
      <c r="ZD115" s="550"/>
      <c r="ZE115" s="550"/>
      <c r="ZF115" s="550"/>
      <c r="ZG115" s="550"/>
      <c r="ZH115" s="550"/>
      <c r="ZI115" s="550"/>
      <c r="ZJ115" s="550"/>
      <c r="ZK115" s="550"/>
      <c r="ZL115" s="550"/>
      <c r="ZM115" s="550"/>
      <c r="ZN115" s="550"/>
      <c r="ZO115" s="550"/>
      <c r="ZP115" s="550"/>
      <c r="ZQ115" s="550"/>
      <c r="ZR115" s="550"/>
      <c r="ZS115" s="550"/>
      <c r="ZT115" s="550"/>
      <c r="ZU115" s="550"/>
      <c r="ZV115" s="550"/>
      <c r="ZW115" s="550"/>
      <c r="ZX115" s="550"/>
      <c r="ZY115" s="550"/>
      <c r="ZZ115" s="550"/>
      <c r="AAA115" s="550"/>
      <c r="AAB115" s="550"/>
      <c r="AAC115" s="550"/>
      <c r="AAD115" s="550"/>
      <c r="AAE115" s="550"/>
      <c r="AAF115" s="550"/>
      <c r="AAG115" s="550"/>
      <c r="AAH115" s="550"/>
      <c r="AAI115" s="550"/>
      <c r="AAJ115" s="550"/>
      <c r="AAK115" s="550"/>
      <c r="AAL115" s="550"/>
      <c r="AAM115" s="550"/>
      <c r="AAN115" s="550"/>
      <c r="AAO115" s="550"/>
      <c r="AAP115" s="550"/>
      <c r="AAQ115" s="550"/>
      <c r="AAR115" s="550"/>
      <c r="AAS115" s="550"/>
      <c r="AAT115" s="550"/>
      <c r="AAU115" s="550"/>
      <c r="AAV115" s="550"/>
      <c r="AAW115" s="550"/>
      <c r="AAX115" s="550"/>
      <c r="AAY115" s="550"/>
      <c r="AAZ115" s="550"/>
      <c r="ABA115" s="550"/>
      <c r="ABB115" s="550"/>
      <c r="ABC115" s="550"/>
      <c r="ABD115" s="550"/>
      <c r="ABE115" s="550"/>
      <c r="ABF115" s="550"/>
      <c r="ABG115" s="550"/>
      <c r="ABH115" s="550"/>
      <c r="ABI115" s="550"/>
      <c r="ABJ115" s="550"/>
      <c r="ABK115" s="550"/>
      <c r="ABL115" s="550"/>
      <c r="ABM115" s="550"/>
      <c r="ABN115" s="550"/>
      <c r="ABO115" s="550"/>
      <c r="ABP115" s="550"/>
      <c r="ABQ115" s="550"/>
      <c r="ABR115" s="550"/>
      <c r="ABS115" s="550"/>
      <c r="ABT115" s="550"/>
      <c r="ABU115" s="550"/>
      <c r="ABV115" s="550"/>
      <c r="ABW115" s="550"/>
      <c r="ABX115" s="550"/>
      <c r="ABY115" s="550"/>
      <c r="ABZ115" s="550"/>
      <c r="ACA115" s="550"/>
      <c r="ACB115" s="550"/>
      <c r="ACC115" s="550"/>
      <c r="ACD115" s="550"/>
      <c r="ACE115" s="550"/>
      <c r="ACF115" s="550"/>
      <c r="ACG115" s="550"/>
      <c r="ACH115" s="550"/>
      <c r="ACI115" s="550"/>
      <c r="ACJ115" s="550"/>
      <c r="ACK115" s="550"/>
      <c r="ACL115" s="550"/>
      <c r="ACM115" s="550"/>
      <c r="ACN115" s="550"/>
      <c r="ACO115" s="550"/>
      <c r="ACP115" s="550"/>
      <c r="ACQ115" s="550"/>
      <c r="ACR115" s="550"/>
      <c r="ACS115" s="550"/>
      <c r="ACT115" s="550"/>
      <c r="ACU115" s="550"/>
      <c r="ACV115" s="550"/>
      <c r="ACW115" s="550"/>
      <c r="ACX115" s="550"/>
      <c r="ACY115" s="550"/>
      <c r="ACZ115" s="550"/>
      <c r="ADA115" s="550"/>
      <c r="ADB115" s="550"/>
      <c r="ADC115" s="550"/>
      <c r="ADD115" s="550"/>
      <c r="ADE115" s="550"/>
      <c r="ADF115" s="550"/>
      <c r="ADG115" s="550"/>
      <c r="ADH115" s="550"/>
      <c r="ADI115" s="550"/>
      <c r="ADJ115" s="550"/>
      <c r="ADK115" s="550"/>
      <c r="ADL115" s="550"/>
      <c r="ADM115" s="550"/>
      <c r="ADN115" s="550"/>
      <c r="ADO115" s="550"/>
      <c r="ADP115" s="550"/>
      <c r="ADQ115" s="550"/>
      <c r="ADR115" s="550"/>
      <c r="ADS115" s="550"/>
      <c r="ADT115" s="550"/>
      <c r="ADU115" s="550"/>
      <c r="ADV115" s="550"/>
      <c r="ADW115" s="550"/>
      <c r="ADX115" s="550"/>
      <c r="ADY115" s="550"/>
      <c r="ADZ115" s="550"/>
      <c r="AEA115" s="550"/>
      <c r="AEB115" s="550"/>
      <c r="AEC115" s="550"/>
      <c r="AED115" s="550"/>
      <c r="AEE115" s="550"/>
      <c r="AEF115" s="550"/>
      <c r="AEG115" s="550"/>
      <c r="AEH115" s="550"/>
      <c r="AEI115" s="550"/>
      <c r="AEJ115" s="550"/>
      <c r="AEK115" s="550"/>
      <c r="AEL115" s="550"/>
      <c r="AEM115" s="550"/>
      <c r="AEN115" s="550"/>
      <c r="AEO115" s="550"/>
      <c r="AEP115" s="550"/>
      <c r="AEQ115" s="550"/>
      <c r="AER115" s="550"/>
      <c r="AES115" s="550"/>
      <c r="AET115" s="550"/>
      <c r="AEU115" s="550"/>
      <c r="AEV115" s="550"/>
      <c r="AEW115" s="550"/>
      <c r="AEX115" s="550"/>
      <c r="AEY115" s="550"/>
      <c r="AEZ115" s="550"/>
      <c r="AFA115" s="550"/>
      <c r="AFB115" s="550"/>
      <c r="AFC115" s="550"/>
      <c r="AFD115" s="550"/>
      <c r="AFE115" s="550"/>
      <c r="AFF115" s="550"/>
      <c r="AFG115" s="550"/>
      <c r="AFH115" s="550"/>
      <c r="AFI115" s="550"/>
      <c r="AFJ115" s="550"/>
      <c r="AFK115" s="550"/>
      <c r="AFL115" s="550"/>
      <c r="AFM115" s="550"/>
      <c r="AFN115" s="550"/>
      <c r="AFO115" s="550"/>
      <c r="AFP115" s="550"/>
      <c r="AFQ115" s="550"/>
      <c r="AFR115" s="550"/>
      <c r="AFS115" s="550"/>
      <c r="AFT115" s="550"/>
      <c r="AFU115" s="550"/>
      <c r="AFV115" s="550"/>
      <c r="AFW115" s="550"/>
      <c r="AFX115" s="550"/>
      <c r="AFY115" s="550"/>
      <c r="AFZ115" s="550"/>
      <c r="AGA115" s="550"/>
      <c r="AGB115" s="550"/>
      <c r="AGC115" s="550"/>
      <c r="AGD115" s="550"/>
      <c r="AGE115" s="550"/>
      <c r="AGF115" s="550"/>
      <c r="AGG115" s="550"/>
      <c r="AGH115" s="550"/>
      <c r="AGI115" s="550"/>
      <c r="AGJ115" s="550"/>
      <c r="AGK115" s="550"/>
      <c r="AGL115" s="550"/>
      <c r="AGM115" s="550"/>
      <c r="AGN115" s="550"/>
      <c r="AGO115" s="550"/>
      <c r="AGP115" s="550"/>
      <c r="AGQ115" s="550"/>
      <c r="AGR115" s="550"/>
      <c r="AGS115" s="550"/>
      <c r="AGT115" s="550"/>
      <c r="AGU115" s="550"/>
      <c r="AGV115" s="550"/>
      <c r="AGW115" s="550"/>
      <c r="AGX115" s="550"/>
      <c r="AGY115" s="550"/>
      <c r="AGZ115" s="550"/>
      <c r="AHA115" s="550"/>
      <c r="AHB115" s="550"/>
      <c r="AHC115" s="550"/>
      <c r="AHD115" s="550"/>
      <c r="AHE115" s="550"/>
      <c r="AHF115" s="550"/>
      <c r="AHG115" s="550"/>
      <c r="AHH115" s="550"/>
      <c r="AHI115" s="550"/>
      <c r="AHJ115" s="550"/>
      <c r="AHK115" s="550"/>
      <c r="AHL115" s="550"/>
      <c r="AHM115" s="550"/>
      <c r="AHN115" s="550"/>
      <c r="AHO115" s="550"/>
      <c r="AHP115" s="550"/>
      <c r="AHQ115" s="550"/>
      <c r="AHR115" s="550"/>
      <c r="AHS115" s="550"/>
      <c r="AHT115" s="550"/>
      <c r="AHU115" s="550"/>
      <c r="AHV115" s="550"/>
      <c r="AHW115" s="550"/>
      <c r="AHX115" s="550"/>
      <c r="AHY115" s="550"/>
      <c r="AHZ115" s="550"/>
      <c r="AIA115" s="550"/>
      <c r="AIB115" s="550"/>
      <c r="AIC115" s="550"/>
      <c r="AID115" s="550"/>
      <c r="AIE115" s="550"/>
      <c r="AIF115" s="550"/>
      <c r="AIG115" s="550"/>
      <c r="AIH115" s="550"/>
      <c r="AII115" s="550"/>
      <c r="AIJ115" s="550"/>
      <c r="AIK115" s="550"/>
      <c r="AIL115" s="550"/>
      <c r="AIM115" s="550"/>
      <c r="AIN115" s="550"/>
      <c r="AIO115" s="550"/>
      <c r="AIP115" s="550"/>
      <c r="AIQ115" s="550"/>
      <c r="AIR115" s="550"/>
      <c r="AIS115" s="550"/>
      <c r="AIT115" s="550"/>
      <c r="AIU115" s="550"/>
      <c r="AIV115" s="550"/>
      <c r="AIW115" s="550"/>
      <c r="AIX115" s="550"/>
      <c r="AIY115" s="550"/>
      <c r="AIZ115" s="550"/>
      <c r="AJA115" s="550"/>
      <c r="AJB115" s="550"/>
      <c r="AJC115" s="550"/>
      <c r="AJD115" s="550"/>
      <c r="AJE115" s="550"/>
      <c r="AJF115" s="550"/>
      <c r="AJG115" s="550"/>
      <c r="AJH115" s="550"/>
      <c r="AJI115" s="550"/>
      <c r="AJJ115" s="550"/>
      <c r="AJK115" s="550"/>
      <c r="AJL115" s="550"/>
      <c r="AJM115" s="550"/>
      <c r="AJN115" s="550"/>
      <c r="AJO115" s="550"/>
      <c r="AJP115" s="550"/>
      <c r="AJQ115" s="550"/>
      <c r="AJR115" s="550"/>
      <c r="AJS115" s="550"/>
      <c r="AJT115" s="550"/>
      <c r="AJU115" s="550"/>
      <c r="AJV115" s="550"/>
      <c r="AJW115" s="550"/>
      <c r="AJX115" s="550"/>
      <c r="AJY115" s="550"/>
      <c r="AJZ115" s="550"/>
      <c r="AKA115" s="550"/>
      <c r="AKB115" s="550"/>
      <c r="AKC115" s="550"/>
      <c r="AKD115" s="550"/>
      <c r="AKE115" s="550"/>
      <c r="AKF115" s="550"/>
      <c r="AKG115" s="550"/>
      <c r="AKH115" s="550"/>
      <c r="AKI115" s="550"/>
      <c r="AKJ115" s="550"/>
      <c r="AKK115" s="550"/>
      <c r="AKL115" s="550"/>
      <c r="AKM115" s="550"/>
      <c r="AKN115" s="550"/>
      <c r="AKO115" s="550"/>
      <c r="AKP115" s="550"/>
      <c r="AKQ115" s="550"/>
      <c r="AKR115" s="550"/>
      <c r="AKS115" s="550"/>
      <c r="AKT115" s="550"/>
      <c r="AKU115" s="550"/>
      <c r="AKV115" s="550"/>
      <c r="AKW115" s="550"/>
      <c r="AKX115" s="550"/>
      <c r="AKY115" s="550"/>
      <c r="AKZ115" s="550"/>
      <c r="ALA115" s="550"/>
      <c r="ALB115" s="550"/>
      <c r="ALC115" s="550"/>
      <c r="ALD115" s="550"/>
      <c r="ALE115" s="550"/>
      <c r="ALF115" s="550"/>
      <c r="ALG115" s="550"/>
      <c r="ALH115" s="550"/>
      <c r="ALI115" s="550"/>
      <c r="ALJ115" s="550"/>
      <c r="ALK115" s="550"/>
      <c r="ALL115" s="550"/>
      <c r="ALM115" s="550"/>
      <c r="ALN115" s="550"/>
      <c r="ALO115" s="550"/>
      <c r="ALP115" s="550"/>
      <c r="ALQ115" s="550"/>
      <c r="ALR115" s="550"/>
      <c r="ALS115" s="550"/>
      <c r="ALT115" s="550"/>
      <c r="ALU115" s="550"/>
      <c r="ALV115" s="550"/>
      <c r="ALW115" s="550"/>
      <c r="ALX115" s="550"/>
      <c r="ALY115" s="550"/>
      <c r="ALZ115" s="550"/>
      <c r="AMA115" s="550"/>
      <c r="AMB115" s="550"/>
    </row>
    <row r="116" spans="1:1016" ht="59.25" customHeight="1">
      <c r="A116" s="525" t="s">
        <v>253</v>
      </c>
      <c r="B116" s="561">
        <v>7284</v>
      </c>
      <c r="C116" s="493" t="s">
        <v>127</v>
      </c>
      <c r="D116" s="562" t="s">
        <v>254</v>
      </c>
      <c r="E116" s="493" t="s">
        <v>40</v>
      </c>
      <c r="F116" s="523">
        <v>95.7</v>
      </c>
      <c r="G116" s="497">
        <f t="shared" si="10"/>
        <v>106.44</v>
      </c>
      <c r="H116" s="498">
        <f t="shared" si="11"/>
        <v>10186.308000000001</v>
      </c>
      <c r="J116" s="547">
        <v>84.07</v>
      </c>
      <c r="L116" s="466">
        <f t="shared" si="9"/>
        <v>106.44</v>
      </c>
    </row>
    <row r="117" spans="1:1016" ht="59.25" customHeight="1">
      <c r="A117" s="525" t="s">
        <v>255</v>
      </c>
      <c r="B117" s="561">
        <v>7284</v>
      </c>
      <c r="C117" s="493" t="s">
        <v>127</v>
      </c>
      <c r="D117" s="562" t="s">
        <v>256</v>
      </c>
      <c r="E117" s="493" t="s">
        <v>40</v>
      </c>
      <c r="F117" s="523">
        <v>174.95</v>
      </c>
      <c r="G117" s="497">
        <f t="shared" si="10"/>
        <v>106.44</v>
      </c>
      <c r="H117" s="498">
        <f t="shared" si="11"/>
        <v>18621.678</v>
      </c>
      <c r="J117" s="547">
        <v>84.07</v>
      </c>
      <c r="L117" s="466">
        <f t="shared" si="9"/>
        <v>106.44</v>
      </c>
    </row>
    <row r="118" spans="1:1016" s="458" customFormat="1" ht="35.1" customHeight="1">
      <c r="A118" s="509">
        <v>14</v>
      </c>
      <c r="B118" s="516"/>
      <c r="C118" s="518"/>
      <c r="D118" s="512" t="s">
        <v>257</v>
      </c>
      <c r="E118" s="519"/>
      <c r="F118" s="520"/>
      <c r="G118" s="499"/>
      <c r="H118" s="521" t="str">
        <f t="shared" si="11"/>
        <v/>
      </c>
      <c r="I118" s="546"/>
      <c r="J118" s="549"/>
      <c r="K118" s="546"/>
      <c r="L118" s="546">
        <f t="shared" si="9"/>
        <v>0</v>
      </c>
      <c r="M118" s="546"/>
      <c r="N118" s="546"/>
      <c r="O118" s="546"/>
      <c r="P118" s="546"/>
      <c r="Q118" s="546"/>
      <c r="R118" s="546"/>
      <c r="S118" s="546"/>
      <c r="T118" s="546"/>
      <c r="U118" s="546"/>
      <c r="V118" s="546"/>
      <c r="W118" s="546"/>
      <c r="X118" s="546"/>
      <c r="Y118" s="546"/>
      <c r="Z118" s="546"/>
      <c r="AA118" s="546"/>
      <c r="AB118" s="546"/>
      <c r="AC118" s="546"/>
      <c r="AD118" s="546"/>
      <c r="AE118" s="546"/>
      <c r="AF118" s="546"/>
      <c r="AG118" s="546"/>
      <c r="AH118" s="546"/>
      <c r="AI118" s="546"/>
      <c r="AJ118" s="546"/>
      <c r="AK118" s="546"/>
      <c r="AL118" s="546"/>
      <c r="AM118" s="546"/>
      <c r="AN118" s="546"/>
      <c r="AO118" s="546"/>
      <c r="AP118" s="546"/>
      <c r="AQ118" s="546"/>
      <c r="AR118" s="546"/>
      <c r="AS118" s="546"/>
      <c r="AT118" s="546"/>
      <c r="AU118" s="546"/>
      <c r="AV118" s="546"/>
      <c r="AW118" s="546"/>
      <c r="AX118" s="546"/>
      <c r="AY118" s="546"/>
      <c r="AZ118" s="546"/>
      <c r="BA118" s="546"/>
      <c r="BB118" s="546"/>
      <c r="BC118" s="546"/>
      <c r="BD118" s="546"/>
      <c r="BE118" s="546"/>
      <c r="BF118" s="546"/>
      <c r="BG118" s="546"/>
      <c r="BH118" s="546"/>
      <c r="BI118" s="546"/>
      <c r="BJ118" s="546"/>
      <c r="BK118" s="546"/>
      <c r="BL118" s="546"/>
      <c r="BM118" s="546"/>
      <c r="BN118" s="546"/>
      <c r="BO118" s="546"/>
      <c r="BP118" s="546"/>
      <c r="BQ118" s="546"/>
      <c r="BR118" s="546"/>
      <c r="BS118" s="546"/>
      <c r="BT118" s="546"/>
      <c r="BU118" s="546"/>
      <c r="BV118" s="546"/>
      <c r="BW118" s="546"/>
      <c r="BX118" s="546"/>
      <c r="BY118" s="546"/>
      <c r="BZ118" s="546"/>
      <c r="CA118" s="546"/>
      <c r="CB118" s="546"/>
      <c r="CC118" s="546"/>
      <c r="CD118" s="546"/>
      <c r="CE118" s="546"/>
      <c r="CF118" s="546"/>
      <c r="CG118" s="546"/>
      <c r="CH118" s="546"/>
      <c r="CI118" s="546"/>
      <c r="CJ118" s="546"/>
      <c r="CK118" s="546"/>
      <c r="CL118" s="546"/>
      <c r="CM118" s="546"/>
      <c r="CN118" s="546"/>
      <c r="CO118" s="546"/>
      <c r="CP118" s="546"/>
      <c r="CQ118" s="546"/>
      <c r="CR118" s="546"/>
      <c r="CS118" s="546"/>
      <c r="CT118" s="546"/>
      <c r="CU118" s="546"/>
      <c r="CV118" s="546"/>
      <c r="CW118" s="546"/>
      <c r="CX118" s="546"/>
      <c r="CY118" s="546"/>
      <c r="CZ118" s="546"/>
      <c r="DA118" s="546"/>
      <c r="DB118" s="546"/>
      <c r="DC118" s="546"/>
      <c r="DD118" s="546"/>
      <c r="DE118" s="546"/>
      <c r="DF118" s="546"/>
      <c r="DG118" s="546"/>
      <c r="DH118" s="546"/>
      <c r="DI118" s="546"/>
      <c r="DJ118" s="546"/>
      <c r="DK118" s="546"/>
      <c r="DL118" s="546"/>
      <c r="DM118" s="546"/>
      <c r="DN118" s="546"/>
      <c r="DO118" s="546"/>
      <c r="DP118" s="546"/>
      <c r="DQ118" s="546"/>
      <c r="DR118" s="546"/>
      <c r="DS118" s="546"/>
      <c r="DT118" s="546"/>
      <c r="DU118" s="546"/>
      <c r="DV118" s="546"/>
      <c r="DW118" s="546"/>
      <c r="DX118" s="546"/>
      <c r="DY118" s="546"/>
      <c r="DZ118" s="546"/>
      <c r="EA118" s="546"/>
      <c r="EB118" s="546"/>
      <c r="EC118" s="546"/>
      <c r="ED118" s="546"/>
      <c r="EE118" s="546"/>
      <c r="EF118" s="546"/>
      <c r="EG118" s="546"/>
      <c r="EH118" s="546"/>
      <c r="EI118" s="546"/>
      <c r="EJ118" s="546"/>
      <c r="EK118" s="546"/>
      <c r="EL118" s="546"/>
      <c r="EM118" s="546"/>
      <c r="EN118" s="546"/>
      <c r="EO118" s="546"/>
      <c r="EP118" s="546"/>
      <c r="EQ118" s="546"/>
      <c r="ER118" s="546"/>
      <c r="ES118" s="546"/>
      <c r="ET118" s="546"/>
      <c r="EU118" s="546"/>
      <c r="EV118" s="546"/>
      <c r="EW118" s="546"/>
      <c r="EX118" s="546"/>
      <c r="EY118" s="546"/>
      <c r="EZ118" s="546"/>
      <c r="FA118" s="546"/>
      <c r="FB118" s="546"/>
      <c r="FC118" s="546"/>
      <c r="FD118" s="546"/>
      <c r="FE118" s="546"/>
      <c r="FF118" s="546"/>
      <c r="FG118" s="546"/>
      <c r="FH118" s="546"/>
      <c r="FI118" s="546"/>
      <c r="FJ118" s="546"/>
      <c r="FK118" s="546"/>
      <c r="FL118" s="546"/>
      <c r="FM118" s="546"/>
      <c r="FN118" s="546"/>
      <c r="FO118" s="546"/>
      <c r="FP118" s="546"/>
      <c r="FQ118" s="546"/>
      <c r="FR118" s="546"/>
      <c r="FS118" s="546"/>
      <c r="FT118" s="546"/>
      <c r="FU118" s="546"/>
      <c r="FV118" s="546"/>
      <c r="FW118" s="546"/>
      <c r="FX118" s="546"/>
      <c r="FY118" s="546"/>
      <c r="FZ118" s="546"/>
      <c r="GA118" s="546"/>
      <c r="GB118" s="546"/>
      <c r="GC118" s="546"/>
      <c r="GD118" s="546"/>
      <c r="GE118" s="546"/>
      <c r="GF118" s="546"/>
      <c r="GG118" s="546"/>
      <c r="GH118" s="546"/>
      <c r="GI118" s="546"/>
      <c r="GJ118" s="546"/>
      <c r="GK118" s="546"/>
      <c r="GL118" s="546"/>
      <c r="GM118" s="546"/>
      <c r="GN118" s="546"/>
      <c r="GO118" s="546"/>
      <c r="GP118" s="546"/>
      <c r="GQ118" s="546"/>
      <c r="GR118" s="546"/>
      <c r="GS118" s="546"/>
      <c r="GT118" s="546"/>
      <c r="GU118" s="546"/>
      <c r="GV118" s="546"/>
      <c r="GW118" s="546"/>
      <c r="GX118" s="546"/>
      <c r="GY118" s="546"/>
      <c r="GZ118" s="546"/>
      <c r="HA118" s="546"/>
      <c r="HB118" s="546"/>
      <c r="HC118" s="546"/>
      <c r="HD118" s="546"/>
      <c r="HE118" s="546"/>
      <c r="HF118" s="546"/>
      <c r="HG118" s="546"/>
      <c r="HH118" s="546"/>
      <c r="HI118" s="546"/>
      <c r="HJ118" s="546"/>
      <c r="HK118" s="546"/>
      <c r="HL118" s="546"/>
      <c r="HM118" s="546"/>
      <c r="HN118" s="546"/>
      <c r="HO118" s="546"/>
      <c r="HP118" s="546"/>
      <c r="HQ118" s="546"/>
      <c r="HR118" s="546"/>
      <c r="HS118" s="546"/>
      <c r="HT118" s="546"/>
      <c r="HU118" s="546"/>
      <c r="HV118" s="546"/>
      <c r="HW118" s="546"/>
      <c r="HX118" s="546"/>
      <c r="HY118" s="546"/>
      <c r="HZ118" s="546"/>
      <c r="IA118" s="546"/>
      <c r="IB118" s="546"/>
      <c r="IC118" s="546"/>
      <c r="ID118" s="546"/>
      <c r="IE118" s="546"/>
      <c r="IF118" s="546"/>
      <c r="IG118" s="546"/>
      <c r="IH118" s="546"/>
      <c r="II118" s="546"/>
      <c r="IJ118" s="546"/>
      <c r="IK118" s="546"/>
      <c r="IL118" s="546"/>
      <c r="IM118" s="546"/>
      <c r="IN118" s="546"/>
      <c r="IO118" s="546"/>
      <c r="IP118" s="546"/>
      <c r="IQ118" s="546"/>
      <c r="IR118" s="546"/>
      <c r="IS118" s="546"/>
      <c r="IT118" s="546"/>
      <c r="IU118" s="546"/>
      <c r="IV118" s="546"/>
      <c r="IW118" s="546"/>
      <c r="IX118" s="546"/>
      <c r="IY118" s="546"/>
      <c r="IZ118" s="546"/>
      <c r="JA118" s="546"/>
      <c r="JB118" s="546"/>
      <c r="JC118" s="546"/>
      <c r="JD118" s="546"/>
      <c r="JE118" s="546"/>
      <c r="JF118" s="546"/>
      <c r="JG118" s="546"/>
      <c r="JH118" s="546"/>
      <c r="JI118" s="546"/>
      <c r="JJ118" s="546"/>
      <c r="JK118" s="546"/>
      <c r="JL118" s="546"/>
      <c r="JM118" s="546"/>
      <c r="JN118" s="546"/>
      <c r="JO118" s="546"/>
      <c r="JP118" s="546"/>
      <c r="JQ118" s="546"/>
      <c r="JR118" s="546"/>
      <c r="JS118" s="546"/>
      <c r="JT118" s="546"/>
      <c r="JU118" s="546"/>
      <c r="JV118" s="546"/>
      <c r="JW118" s="546"/>
      <c r="JX118" s="546"/>
      <c r="JY118" s="546"/>
      <c r="JZ118" s="546"/>
      <c r="KA118" s="546"/>
      <c r="KB118" s="546"/>
      <c r="KC118" s="546"/>
      <c r="KD118" s="546"/>
      <c r="KE118" s="546"/>
      <c r="KF118" s="546"/>
      <c r="KG118" s="546"/>
      <c r="KH118" s="546"/>
      <c r="KI118" s="546"/>
      <c r="KJ118" s="546"/>
      <c r="KK118" s="546"/>
      <c r="KL118" s="546"/>
      <c r="KM118" s="546"/>
      <c r="KN118" s="546"/>
      <c r="KO118" s="546"/>
      <c r="KP118" s="546"/>
      <c r="KQ118" s="546"/>
      <c r="KR118" s="546"/>
      <c r="KS118" s="546"/>
      <c r="KT118" s="546"/>
      <c r="KU118" s="546"/>
      <c r="KV118" s="546"/>
      <c r="KW118" s="546"/>
      <c r="KX118" s="546"/>
      <c r="KY118" s="546"/>
      <c r="KZ118" s="546"/>
      <c r="LA118" s="546"/>
      <c r="LB118" s="546"/>
      <c r="LC118" s="546"/>
      <c r="LD118" s="546"/>
      <c r="LE118" s="546"/>
      <c r="LF118" s="546"/>
      <c r="LG118" s="546"/>
      <c r="LH118" s="546"/>
      <c r="LI118" s="546"/>
      <c r="LJ118" s="546"/>
      <c r="LK118" s="546"/>
      <c r="LL118" s="546"/>
      <c r="LM118" s="546"/>
      <c r="LN118" s="546"/>
      <c r="LO118" s="546"/>
      <c r="LP118" s="546"/>
      <c r="LQ118" s="546"/>
      <c r="LR118" s="546"/>
      <c r="LS118" s="546"/>
      <c r="LT118" s="546"/>
      <c r="LU118" s="546"/>
      <c r="LV118" s="546"/>
      <c r="LW118" s="546"/>
      <c r="LX118" s="546"/>
      <c r="LY118" s="546"/>
      <c r="LZ118" s="546"/>
      <c r="MA118" s="546"/>
      <c r="MB118" s="546"/>
      <c r="MC118" s="546"/>
      <c r="MD118" s="546"/>
      <c r="ME118" s="546"/>
      <c r="MF118" s="546"/>
      <c r="MG118" s="546"/>
      <c r="MH118" s="546"/>
      <c r="MI118" s="546"/>
      <c r="MJ118" s="546"/>
      <c r="MK118" s="546"/>
      <c r="ML118" s="546"/>
      <c r="MM118" s="546"/>
      <c r="MN118" s="546"/>
      <c r="MO118" s="546"/>
      <c r="MP118" s="546"/>
      <c r="MQ118" s="546"/>
      <c r="MR118" s="546"/>
      <c r="MS118" s="546"/>
      <c r="MT118" s="546"/>
      <c r="MU118" s="546"/>
      <c r="MV118" s="546"/>
      <c r="MW118" s="546"/>
      <c r="MX118" s="546"/>
      <c r="MY118" s="546"/>
      <c r="MZ118" s="546"/>
      <c r="NA118" s="546"/>
      <c r="NB118" s="546"/>
      <c r="NC118" s="546"/>
      <c r="ND118" s="546"/>
      <c r="NE118" s="546"/>
      <c r="NF118" s="546"/>
      <c r="NG118" s="546"/>
      <c r="NH118" s="546"/>
      <c r="NI118" s="546"/>
      <c r="NJ118" s="546"/>
      <c r="NK118" s="546"/>
      <c r="NL118" s="546"/>
      <c r="NM118" s="546"/>
      <c r="NN118" s="546"/>
      <c r="NO118" s="546"/>
      <c r="NP118" s="546"/>
      <c r="NQ118" s="546"/>
      <c r="NR118" s="546"/>
      <c r="NS118" s="546"/>
      <c r="NT118" s="546"/>
      <c r="NU118" s="546"/>
      <c r="NV118" s="546"/>
      <c r="NW118" s="546"/>
      <c r="NX118" s="546"/>
      <c r="NY118" s="546"/>
      <c r="NZ118" s="546"/>
      <c r="OA118" s="546"/>
      <c r="OB118" s="546"/>
      <c r="OC118" s="546"/>
      <c r="OD118" s="546"/>
      <c r="OE118" s="546"/>
      <c r="OF118" s="546"/>
      <c r="OG118" s="546"/>
      <c r="OH118" s="546"/>
      <c r="OI118" s="546"/>
      <c r="OJ118" s="546"/>
      <c r="OK118" s="546"/>
      <c r="OL118" s="546"/>
      <c r="OM118" s="546"/>
      <c r="ON118" s="546"/>
      <c r="OO118" s="546"/>
      <c r="OP118" s="546"/>
      <c r="OQ118" s="546"/>
      <c r="OR118" s="546"/>
      <c r="OS118" s="546"/>
      <c r="OT118" s="546"/>
      <c r="OU118" s="546"/>
      <c r="OV118" s="546"/>
      <c r="OW118" s="546"/>
      <c r="OX118" s="546"/>
      <c r="OY118" s="546"/>
      <c r="OZ118" s="546"/>
      <c r="PA118" s="546"/>
      <c r="PB118" s="546"/>
      <c r="PC118" s="546"/>
      <c r="PD118" s="546"/>
      <c r="PE118" s="546"/>
      <c r="PF118" s="546"/>
      <c r="PG118" s="546"/>
      <c r="PH118" s="546"/>
      <c r="PI118" s="546"/>
      <c r="PJ118" s="546"/>
      <c r="PK118" s="546"/>
      <c r="PL118" s="546"/>
      <c r="PM118" s="546"/>
      <c r="PN118" s="546"/>
      <c r="PO118" s="546"/>
      <c r="PP118" s="546"/>
      <c r="PQ118" s="546"/>
      <c r="PR118" s="546"/>
      <c r="PS118" s="546"/>
      <c r="PT118" s="546"/>
      <c r="PU118" s="546"/>
      <c r="PV118" s="546"/>
      <c r="PW118" s="546"/>
      <c r="PX118" s="546"/>
      <c r="PY118" s="546"/>
      <c r="PZ118" s="546"/>
      <c r="QA118" s="546"/>
      <c r="QB118" s="546"/>
      <c r="QC118" s="546"/>
      <c r="QD118" s="546"/>
      <c r="QE118" s="546"/>
      <c r="QF118" s="546"/>
      <c r="QG118" s="546"/>
      <c r="QH118" s="546"/>
      <c r="QI118" s="546"/>
      <c r="QJ118" s="546"/>
      <c r="QK118" s="546"/>
      <c r="QL118" s="546"/>
      <c r="QM118" s="546"/>
      <c r="QN118" s="546"/>
      <c r="QO118" s="546"/>
      <c r="QP118" s="546"/>
      <c r="QQ118" s="546"/>
      <c r="QR118" s="546"/>
      <c r="QS118" s="546"/>
      <c r="QT118" s="546"/>
      <c r="QU118" s="546"/>
      <c r="QV118" s="546"/>
      <c r="QW118" s="546"/>
      <c r="QX118" s="546"/>
      <c r="QY118" s="546"/>
      <c r="QZ118" s="546"/>
      <c r="RA118" s="546"/>
      <c r="RB118" s="546"/>
      <c r="RC118" s="546"/>
      <c r="RD118" s="546"/>
      <c r="RE118" s="546"/>
      <c r="RF118" s="546"/>
      <c r="RG118" s="546"/>
      <c r="RH118" s="546"/>
      <c r="RI118" s="546"/>
      <c r="RJ118" s="546"/>
      <c r="RK118" s="546"/>
      <c r="RL118" s="546"/>
      <c r="RM118" s="546"/>
      <c r="RN118" s="546"/>
      <c r="RO118" s="546"/>
      <c r="RP118" s="546"/>
      <c r="RQ118" s="546"/>
      <c r="RR118" s="546"/>
      <c r="RS118" s="546"/>
      <c r="RT118" s="546"/>
      <c r="RU118" s="546"/>
      <c r="RV118" s="546"/>
      <c r="RW118" s="546"/>
      <c r="RX118" s="546"/>
      <c r="RY118" s="546"/>
      <c r="RZ118" s="546"/>
      <c r="SA118" s="546"/>
      <c r="SB118" s="546"/>
      <c r="SC118" s="546"/>
      <c r="SD118" s="546"/>
      <c r="SE118" s="546"/>
      <c r="SF118" s="546"/>
      <c r="SG118" s="546"/>
      <c r="SH118" s="546"/>
      <c r="SI118" s="546"/>
      <c r="SJ118" s="546"/>
      <c r="SK118" s="546"/>
      <c r="SL118" s="546"/>
      <c r="SM118" s="546"/>
      <c r="SN118" s="546"/>
      <c r="SO118" s="546"/>
      <c r="SP118" s="546"/>
      <c r="SQ118" s="546"/>
      <c r="SR118" s="546"/>
      <c r="SS118" s="546"/>
      <c r="ST118" s="546"/>
      <c r="SU118" s="546"/>
      <c r="SV118" s="546"/>
      <c r="SW118" s="546"/>
      <c r="SX118" s="546"/>
      <c r="SY118" s="546"/>
      <c r="SZ118" s="546"/>
      <c r="TA118" s="546"/>
      <c r="TB118" s="546"/>
      <c r="TC118" s="546"/>
      <c r="TD118" s="546"/>
      <c r="TE118" s="546"/>
      <c r="TF118" s="546"/>
      <c r="TG118" s="546"/>
      <c r="TH118" s="546"/>
      <c r="TI118" s="546"/>
      <c r="TJ118" s="546"/>
      <c r="TK118" s="546"/>
      <c r="TL118" s="546"/>
      <c r="TM118" s="546"/>
      <c r="TN118" s="546"/>
      <c r="TO118" s="546"/>
      <c r="TP118" s="546"/>
      <c r="TQ118" s="546"/>
      <c r="TR118" s="546"/>
      <c r="TS118" s="546"/>
      <c r="TT118" s="546"/>
      <c r="TU118" s="546"/>
      <c r="TV118" s="546"/>
      <c r="TW118" s="546"/>
      <c r="TX118" s="546"/>
      <c r="TY118" s="546"/>
      <c r="TZ118" s="546"/>
      <c r="UA118" s="546"/>
      <c r="UB118" s="546"/>
      <c r="UC118" s="546"/>
      <c r="UD118" s="546"/>
      <c r="UE118" s="546"/>
      <c r="UF118" s="546"/>
      <c r="UG118" s="546"/>
      <c r="UH118" s="546"/>
      <c r="UI118" s="546"/>
      <c r="UJ118" s="546"/>
      <c r="UK118" s="546"/>
      <c r="UL118" s="546"/>
      <c r="UM118" s="546"/>
      <c r="UN118" s="546"/>
      <c r="UO118" s="546"/>
      <c r="UP118" s="546"/>
      <c r="UQ118" s="546"/>
      <c r="UR118" s="546"/>
      <c r="US118" s="546"/>
      <c r="UT118" s="546"/>
      <c r="UU118" s="546"/>
      <c r="UV118" s="546"/>
      <c r="UW118" s="546"/>
      <c r="UX118" s="546"/>
      <c r="UY118" s="546"/>
      <c r="UZ118" s="546"/>
      <c r="VA118" s="546"/>
      <c r="VB118" s="546"/>
      <c r="VC118" s="546"/>
      <c r="VD118" s="546"/>
      <c r="VE118" s="546"/>
      <c r="VF118" s="546"/>
      <c r="VG118" s="546"/>
      <c r="VH118" s="546"/>
      <c r="VI118" s="546"/>
      <c r="VJ118" s="546"/>
      <c r="VK118" s="546"/>
      <c r="VL118" s="546"/>
      <c r="VM118" s="546"/>
      <c r="VN118" s="546"/>
      <c r="VO118" s="546"/>
      <c r="VP118" s="546"/>
      <c r="VQ118" s="546"/>
      <c r="VR118" s="546"/>
      <c r="VS118" s="546"/>
      <c r="VT118" s="546"/>
      <c r="VU118" s="546"/>
      <c r="VV118" s="546"/>
      <c r="VW118" s="546"/>
      <c r="VX118" s="546"/>
      <c r="VY118" s="546"/>
      <c r="VZ118" s="546"/>
      <c r="WA118" s="546"/>
      <c r="WB118" s="546"/>
      <c r="WC118" s="546"/>
      <c r="WD118" s="546"/>
      <c r="WE118" s="546"/>
      <c r="WF118" s="546"/>
      <c r="WG118" s="546"/>
      <c r="WH118" s="546"/>
      <c r="WI118" s="546"/>
      <c r="WJ118" s="546"/>
      <c r="WK118" s="546"/>
      <c r="WL118" s="546"/>
      <c r="WM118" s="546"/>
      <c r="WN118" s="546"/>
      <c r="WO118" s="546"/>
      <c r="WP118" s="546"/>
      <c r="WQ118" s="546"/>
      <c r="WR118" s="546"/>
      <c r="WS118" s="546"/>
      <c r="WT118" s="546"/>
      <c r="WU118" s="546"/>
      <c r="WV118" s="546"/>
      <c r="WW118" s="546"/>
      <c r="WX118" s="546"/>
      <c r="WY118" s="546"/>
      <c r="WZ118" s="546"/>
      <c r="XA118" s="546"/>
      <c r="XB118" s="546"/>
      <c r="XC118" s="546"/>
      <c r="XD118" s="546"/>
      <c r="XE118" s="546"/>
      <c r="XF118" s="546"/>
      <c r="XG118" s="546"/>
      <c r="XH118" s="546"/>
      <c r="XI118" s="546"/>
      <c r="XJ118" s="546"/>
      <c r="XK118" s="546"/>
      <c r="XL118" s="546"/>
      <c r="XM118" s="546"/>
      <c r="XN118" s="546"/>
      <c r="XO118" s="546"/>
      <c r="XP118" s="546"/>
      <c r="XQ118" s="546"/>
      <c r="XR118" s="546"/>
      <c r="XS118" s="546"/>
      <c r="XT118" s="546"/>
      <c r="XU118" s="546"/>
      <c r="XV118" s="546"/>
      <c r="XW118" s="546"/>
      <c r="XX118" s="546"/>
      <c r="XY118" s="546"/>
      <c r="XZ118" s="546"/>
      <c r="YA118" s="546"/>
      <c r="YB118" s="546"/>
      <c r="YC118" s="546"/>
      <c r="YD118" s="546"/>
      <c r="YE118" s="546"/>
      <c r="YF118" s="546"/>
      <c r="YG118" s="546"/>
      <c r="YH118" s="546"/>
      <c r="YI118" s="546"/>
      <c r="YJ118" s="546"/>
      <c r="YK118" s="546"/>
      <c r="YL118" s="546"/>
      <c r="YM118" s="546"/>
      <c r="YN118" s="546"/>
      <c r="YO118" s="546"/>
      <c r="YP118" s="546"/>
      <c r="YQ118" s="546"/>
      <c r="YR118" s="546"/>
      <c r="YS118" s="546"/>
      <c r="YT118" s="546"/>
      <c r="YU118" s="546"/>
      <c r="YV118" s="546"/>
      <c r="YW118" s="546"/>
      <c r="YX118" s="546"/>
      <c r="YY118" s="546"/>
      <c r="YZ118" s="546"/>
      <c r="ZA118" s="546"/>
      <c r="ZB118" s="546"/>
      <c r="ZC118" s="546"/>
      <c r="ZD118" s="546"/>
      <c r="ZE118" s="546"/>
      <c r="ZF118" s="546"/>
      <c r="ZG118" s="546"/>
      <c r="ZH118" s="546"/>
      <c r="ZI118" s="546"/>
      <c r="ZJ118" s="546"/>
      <c r="ZK118" s="546"/>
      <c r="ZL118" s="546"/>
      <c r="ZM118" s="546"/>
      <c r="ZN118" s="546"/>
      <c r="ZO118" s="546"/>
      <c r="ZP118" s="546"/>
      <c r="ZQ118" s="546"/>
      <c r="ZR118" s="546"/>
      <c r="ZS118" s="546"/>
      <c r="ZT118" s="546"/>
      <c r="ZU118" s="546"/>
      <c r="ZV118" s="546"/>
      <c r="ZW118" s="546"/>
      <c r="ZX118" s="546"/>
      <c r="ZY118" s="546"/>
      <c r="ZZ118" s="546"/>
      <c r="AAA118" s="546"/>
      <c r="AAB118" s="546"/>
      <c r="AAC118" s="546"/>
      <c r="AAD118" s="546"/>
      <c r="AAE118" s="546"/>
      <c r="AAF118" s="546"/>
      <c r="AAG118" s="546"/>
      <c r="AAH118" s="546"/>
      <c r="AAI118" s="546"/>
      <c r="AAJ118" s="546"/>
      <c r="AAK118" s="546"/>
      <c r="AAL118" s="546"/>
      <c r="AAM118" s="546"/>
      <c r="AAN118" s="546"/>
      <c r="AAO118" s="546"/>
      <c r="AAP118" s="546"/>
      <c r="AAQ118" s="546"/>
      <c r="AAR118" s="546"/>
      <c r="AAS118" s="546"/>
      <c r="AAT118" s="546"/>
      <c r="AAU118" s="546"/>
      <c r="AAV118" s="546"/>
      <c r="AAW118" s="546"/>
      <c r="AAX118" s="546"/>
      <c r="AAY118" s="546"/>
      <c r="AAZ118" s="546"/>
      <c r="ABA118" s="546"/>
      <c r="ABB118" s="546"/>
      <c r="ABC118" s="546"/>
      <c r="ABD118" s="546"/>
      <c r="ABE118" s="546"/>
      <c r="ABF118" s="546"/>
      <c r="ABG118" s="546"/>
      <c r="ABH118" s="546"/>
      <c r="ABI118" s="546"/>
      <c r="ABJ118" s="546"/>
      <c r="ABK118" s="546"/>
      <c r="ABL118" s="546"/>
      <c r="ABM118" s="546"/>
      <c r="ABN118" s="546"/>
      <c r="ABO118" s="546"/>
      <c r="ABP118" s="546"/>
      <c r="ABQ118" s="546"/>
      <c r="ABR118" s="546"/>
      <c r="ABS118" s="546"/>
      <c r="ABT118" s="546"/>
      <c r="ABU118" s="546"/>
      <c r="ABV118" s="546"/>
      <c r="ABW118" s="546"/>
      <c r="ABX118" s="546"/>
      <c r="ABY118" s="546"/>
      <c r="ABZ118" s="546"/>
      <c r="ACA118" s="546"/>
      <c r="ACB118" s="546"/>
      <c r="ACC118" s="546"/>
      <c r="ACD118" s="546"/>
      <c r="ACE118" s="546"/>
      <c r="ACF118" s="546"/>
      <c r="ACG118" s="546"/>
      <c r="ACH118" s="546"/>
      <c r="ACI118" s="546"/>
      <c r="ACJ118" s="546"/>
      <c r="ACK118" s="546"/>
      <c r="ACL118" s="546"/>
      <c r="ACM118" s="546"/>
      <c r="ACN118" s="546"/>
      <c r="ACO118" s="546"/>
      <c r="ACP118" s="546"/>
      <c r="ACQ118" s="546"/>
      <c r="ACR118" s="546"/>
      <c r="ACS118" s="546"/>
      <c r="ACT118" s="546"/>
      <c r="ACU118" s="546"/>
      <c r="ACV118" s="546"/>
      <c r="ACW118" s="546"/>
      <c r="ACX118" s="546"/>
      <c r="ACY118" s="546"/>
      <c r="ACZ118" s="546"/>
      <c r="ADA118" s="546"/>
      <c r="ADB118" s="546"/>
      <c r="ADC118" s="546"/>
      <c r="ADD118" s="546"/>
      <c r="ADE118" s="546"/>
      <c r="ADF118" s="546"/>
      <c r="ADG118" s="546"/>
      <c r="ADH118" s="546"/>
      <c r="ADI118" s="546"/>
      <c r="ADJ118" s="546"/>
      <c r="ADK118" s="546"/>
      <c r="ADL118" s="546"/>
      <c r="ADM118" s="546"/>
      <c r="ADN118" s="546"/>
      <c r="ADO118" s="546"/>
      <c r="ADP118" s="546"/>
      <c r="ADQ118" s="546"/>
      <c r="ADR118" s="546"/>
      <c r="ADS118" s="546"/>
      <c r="ADT118" s="546"/>
      <c r="ADU118" s="546"/>
      <c r="ADV118" s="546"/>
      <c r="ADW118" s="546"/>
      <c r="ADX118" s="546"/>
      <c r="ADY118" s="546"/>
      <c r="ADZ118" s="546"/>
      <c r="AEA118" s="546"/>
      <c r="AEB118" s="546"/>
      <c r="AEC118" s="546"/>
      <c r="AED118" s="546"/>
      <c r="AEE118" s="546"/>
      <c r="AEF118" s="546"/>
      <c r="AEG118" s="546"/>
      <c r="AEH118" s="546"/>
      <c r="AEI118" s="546"/>
      <c r="AEJ118" s="546"/>
      <c r="AEK118" s="546"/>
      <c r="AEL118" s="546"/>
      <c r="AEM118" s="546"/>
      <c r="AEN118" s="546"/>
      <c r="AEO118" s="546"/>
      <c r="AEP118" s="546"/>
      <c r="AEQ118" s="546"/>
      <c r="AER118" s="546"/>
      <c r="AES118" s="546"/>
      <c r="AET118" s="546"/>
      <c r="AEU118" s="546"/>
      <c r="AEV118" s="546"/>
      <c r="AEW118" s="546"/>
      <c r="AEX118" s="546"/>
      <c r="AEY118" s="546"/>
      <c r="AEZ118" s="546"/>
      <c r="AFA118" s="546"/>
      <c r="AFB118" s="546"/>
      <c r="AFC118" s="546"/>
      <c r="AFD118" s="546"/>
      <c r="AFE118" s="546"/>
      <c r="AFF118" s="546"/>
      <c r="AFG118" s="546"/>
      <c r="AFH118" s="546"/>
      <c r="AFI118" s="546"/>
      <c r="AFJ118" s="546"/>
      <c r="AFK118" s="546"/>
      <c r="AFL118" s="546"/>
      <c r="AFM118" s="546"/>
      <c r="AFN118" s="546"/>
      <c r="AFO118" s="546"/>
      <c r="AFP118" s="546"/>
      <c r="AFQ118" s="546"/>
      <c r="AFR118" s="546"/>
      <c r="AFS118" s="546"/>
      <c r="AFT118" s="546"/>
      <c r="AFU118" s="546"/>
      <c r="AFV118" s="546"/>
      <c r="AFW118" s="546"/>
      <c r="AFX118" s="546"/>
      <c r="AFY118" s="546"/>
      <c r="AFZ118" s="546"/>
      <c r="AGA118" s="546"/>
      <c r="AGB118" s="546"/>
      <c r="AGC118" s="546"/>
      <c r="AGD118" s="546"/>
      <c r="AGE118" s="546"/>
      <c r="AGF118" s="546"/>
      <c r="AGG118" s="546"/>
      <c r="AGH118" s="546"/>
      <c r="AGI118" s="546"/>
      <c r="AGJ118" s="546"/>
      <c r="AGK118" s="546"/>
      <c r="AGL118" s="546"/>
      <c r="AGM118" s="546"/>
      <c r="AGN118" s="546"/>
      <c r="AGO118" s="546"/>
      <c r="AGP118" s="546"/>
      <c r="AGQ118" s="546"/>
      <c r="AGR118" s="546"/>
      <c r="AGS118" s="546"/>
      <c r="AGT118" s="546"/>
      <c r="AGU118" s="546"/>
      <c r="AGV118" s="546"/>
      <c r="AGW118" s="546"/>
      <c r="AGX118" s="546"/>
      <c r="AGY118" s="546"/>
      <c r="AGZ118" s="546"/>
      <c r="AHA118" s="546"/>
      <c r="AHB118" s="546"/>
      <c r="AHC118" s="546"/>
      <c r="AHD118" s="546"/>
      <c r="AHE118" s="546"/>
      <c r="AHF118" s="546"/>
      <c r="AHG118" s="546"/>
      <c r="AHH118" s="546"/>
      <c r="AHI118" s="546"/>
      <c r="AHJ118" s="546"/>
      <c r="AHK118" s="546"/>
      <c r="AHL118" s="546"/>
      <c r="AHM118" s="546"/>
      <c r="AHN118" s="546"/>
      <c r="AHO118" s="546"/>
      <c r="AHP118" s="546"/>
      <c r="AHQ118" s="546"/>
      <c r="AHR118" s="546"/>
      <c r="AHS118" s="546"/>
      <c r="AHT118" s="546"/>
      <c r="AHU118" s="546"/>
      <c r="AHV118" s="546"/>
      <c r="AHW118" s="546"/>
      <c r="AHX118" s="546"/>
      <c r="AHY118" s="546"/>
      <c r="AHZ118" s="546"/>
      <c r="AIA118" s="546"/>
      <c r="AIB118" s="546"/>
      <c r="AIC118" s="546"/>
      <c r="AID118" s="546"/>
      <c r="AIE118" s="546"/>
      <c r="AIF118" s="546"/>
      <c r="AIG118" s="546"/>
      <c r="AIH118" s="546"/>
      <c r="AII118" s="546"/>
      <c r="AIJ118" s="546"/>
      <c r="AIK118" s="546"/>
      <c r="AIL118" s="546"/>
      <c r="AIM118" s="546"/>
      <c r="AIN118" s="546"/>
      <c r="AIO118" s="546"/>
      <c r="AIP118" s="546"/>
      <c r="AIQ118" s="546"/>
      <c r="AIR118" s="546"/>
      <c r="AIS118" s="546"/>
      <c r="AIT118" s="546"/>
      <c r="AIU118" s="546"/>
      <c r="AIV118" s="546"/>
      <c r="AIW118" s="546"/>
      <c r="AIX118" s="546"/>
      <c r="AIY118" s="546"/>
      <c r="AIZ118" s="546"/>
      <c r="AJA118" s="546"/>
      <c r="AJB118" s="546"/>
      <c r="AJC118" s="546"/>
      <c r="AJD118" s="546"/>
      <c r="AJE118" s="546"/>
      <c r="AJF118" s="546"/>
      <c r="AJG118" s="546"/>
      <c r="AJH118" s="546"/>
      <c r="AJI118" s="546"/>
      <c r="AJJ118" s="546"/>
      <c r="AJK118" s="546"/>
      <c r="AJL118" s="546"/>
      <c r="AJM118" s="546"/>
      <c r="AJN118" s="546"/>
      <c r="AJO118" s="546"/>
      <c r="AJP118" s="546"/>
      <c r="AJQ118" s="546"/>
      <c r="AJR118" s="546"/>
      <c r="AJS118" s="546"/>
      <c r="AJT118" s="546"/>
      <c r="AJU118" s="546"/>
      <c r="AJV118" s="546"/>
      <c r="AJW118" s="546"/>
      <c r="AJX118" s="546"/>
      <c r="AJY118" s="546"/>
      <c r="AJZ118" s="546"/>
      <c r="AKA118" s="546"/>
      <c r="AKB118" s="546"/>
      <c r="AKC118" s="546"/>
      <c r="AKD118" s="546"/>
      <c r="AKE118" s="546"/>
      <c r="AKF118" s="546"/>
      <c r="AKG118" s="546"/>
      <c r="AKH118" s="546"/>
      <c r="AKI118" s="546"/>
      <c r="AKJ118" s="546"/>
      <c r="AKK118" s="546"/>
      <c r="AKL118" s="546"/>
      <c r="AKM118" s="546"/>
      <c r="AKN118" s="546"/>
      <c r="AKO118" s="546"/>
      <c r="AKP118" s="546"/>
      <c r="AKQ118" s="546"/>
      <c r="AKR118" s="546"/>
      <c r="AKS118" s="546"/>
      <c r="AKT118" s="546"/>
      <c r="AKU118" s="546"/>
      <c r="AKV118" s="546"/>
      <c r="AKW118" s="546"/>
      <c r="AKX118" s="546"/>
      <c r="AKY118" s="546"/>
      <c r="AKZ118" s="546"/>
      <c r="ALA118" s="546"/>
      <c r="ALB118" s="546"/>
      <c r="ALC118" s="546"/>
      <c r="ALD118" s="546"/>
      <c r="ALE118" s="546"/>
      <c r="ALF118" s="546"/>
      <c r="ALG118" s="546"/>
      <c r="ALH118" s="546"/>
      <c r="ALI118" s="546"/>
      <c r="ALJ118" s="546"/>
      <c r="ALK118" s="546"/>
      <c r="ALL118" s="546"/>
      <c r="ALM118" s="546"/>
      <c r="ALN118" s="546"/>
      <c r="ALO118" s="546"/>
      <c r="ALP118" s="546"/>
      <c r="ALQ118" s="546"/>
      <c r="ALR118" s="546"/>
      <c r="ALS118" s="546"/>
      <c r="ALT118" s="546"/>
      <c r="ALU118" s="546"/>
      <c r="ALV118" s="546"/>
      <c r="ALW118" s="546"/>
      <c r="ALX118" s="546"/>
      <c r="ALY118" s="546"/>
      <c r="ALZ118" s="546"/>
      <c r="AMA118" s="546"/>
      <c r="AMB118" s="546"/>
    </row>
    <row r="119" spans="1:1016" s="458" customFormat="1" ht="50.1" customHeight="1">
      <c r="A119" s="509" t="s">
        <v>258</v>
      </c>
      <c r="B119" s="516"/>
      <c r="C119" s="518"/>
      <c r="D119" s="512" t="s">
        <v>259</v>
      </c>
      <c r="E119" s="519"/>
      <c r="F119" s="520"/>
      <c r="G119" s="499"/>
      <c r="H119" s="521" t="str">
        <f t="shared" si="11"/>
        <v/>
      </c>
      <c r="I119" s="546"/>
      <c r="J119" s="549"/>
      <c r="K119" s="546"/>
      <c r="L119" s="546">
        <f t="shared" si="9"/>
        <v>0</v>
      </c>
      <c r="M119" s="546"/>
      <c r="N119" s="546"/>
      <c r="O119" s="546"/>
      <c r="P119" s="546"/>
      <c r="Q119" s="546"/>
      <c r="R119" s="546"/>
      <c r="S119" s="546"/>
      <c r="T119" s="546"/>
      <c r="U119" s="546"/>
      <c r="V119" s="546"/>
      <c r="W119" s="546"/>
      <c r="X119" s="546"/>
      <c r="Y119" s="546"/>
      <c r="Z119" s="546"/>
      <c r="AA119" s="546"/>
      <c r="AB119" s="546"/>
      <c r="AC119" s="546"/>
      <c r="AD119" s="546"/>
      <c r="AE119" s="546"/>
      <c r="AF119" s="546"/>
      <c r="AG119" s="546"/>
      <c r="AH119" s="546"/>
      <c r="AI119" s="546"/>
      <c r="AJ119" s="546"/>
      <c r="AK119" s="546"/>
      <c r="AL119" s="546"/>
      <c r="AM119" s="546"/>
      <c r="AN119" s="546"/>
      <c r="AO119" s="546"/>
      <c r="AP119" s="546"/>
      <c r="AQ119" s="546"/>
      <c r="AR119" s="546"/>
      <c r="AS119" s="546"/>
      <c r="AT119" s="546"/>
      <c r="AU119" s="546"/>
      <c r="AV119" s="546"/>
      <c r="AW119" s="546"/>
      <c r="AX119" s="546"/>
      <c r="AY119" s="546"/>
      <c r="AZ119" s="546"/>
      <c r="BA119" s="546"/>
      <c r="BB119" s="546"/>
      <c r="BC119" s="546"/>
      <c r="BD119" s="546"/>
      <c r="BE119" s="546"/>
      <c r="BF119" s="546"/>
      <c r="BG119" s="546"/>
      <c r="BH119" s="546"/>
      <c r="BI119" s="546"/>
      <c r="BJ119" s="546"/>
      <c r="BK119" s="546"/>
      <c r="BL119" s="546"/>
      <c r="BM119" s="546"/>
      <c r="BN119" s="546"/>
      <c r="BO119" s="546"/>
      <c r="BP119" s="546"/>
      <c r="BQ119" s="546"/>
      <c r="BR119" s="546"/>
      <c r="BS119" s="546"/>
      <c r="BT119" s="546"/>
      <c r="BU119" s="546"/>
      <c r="BV119" s="546"/>
      <c r="BW119" s="546"/>
      <c r="BX119" s="546"/>
      <c r="BY119" s="546"/>
      <c r="BZ119" s="546"/>
      <c r="CA119" s="546"/>
      <c r="CB119" s="546"/>
      <c r="CC119" s="546"/>
      <c r="CD119" s="546"/>
      <c r="CE119" s="546"/>
      <c r="CF119" s="546"/>
      <c r="CG119" s="546"/>
      <c r="CH119" s="546"/>
      <c r="CI119" s="546"/>
      <c r="CJ119" s="546"/>
      <c r="CK119" s="546"/>
      <c r="CL119" s="546"/>
      <c r="CM119" s="546"/>
      <c r="CN119" s="546"/>
      <c r="CO119" s="546"/>
      <c r="CP119" s="546"/>
      <c r="CQ119" s="546"/>
      <c r="CR119" s="546"/>
      <c r="CS119" s="546"/>
      <c r="CT119" s="546"/>
      <c r="CU119" s="546"/>
      <c r="CV119" s="546"/>
      <c r="CW119" s="546"/>
      <c r="CX119" s="546"/>
      <c r="CY119" s="546"/>
      <c r="CZ119" s="546"/>
      <c r="DA119" s="546"/>
      <c r="DB119" s="546"/>
      <c r="DC119" s="546"/>
      <c r="DD119" s="546"/>
      <c r="DE119" s="546"/>
      <c r="DF119" s="546"/>
      <c r="DG119" s="546"/>
      <c r="DH119" s="546"/>
      <c r="DI119" s="546"/>
      <c r="DJ119" s="546"/>
      <c r="DK119" s="546"/>
      <c r="DL119" s="546"/>
      <c r="DM119" s="546"/>
      <c r="DN119" s="546"/>
      <c r="DO119" s="546"/>
      <c r="DP119" s="546"/>
      <c r="DQ119" s="546"/>
      <c r="DR119" s="546"/>
      <c r="DS119" s="546"/>
      <c r="DT119" s="546"/>
      <c r="DU119" s="546"/>
      <c r="DV119" s="546"/>
      <c r="DW119" s="546"/>
      <c r="DX119" s="546"/>
      <c r="DY119" s="546"/>
      <c r="DZ119" s="546"/>
      <c r="EA119" s="546"/>
      <c r="EB119" s="546"/>
      <c r="EC119" s="546"/>
      <c r="ED119" s="546"/>
      <c r="EE119" s="546"/>
      <c r="EF119" s="546"/>
      <c r="EG119" s="546"/>
      <c r="EH119" s="546"/>
      <c r="EI119" s="546"/>
      <c r="EJ119" s="546"/>
      <c r="EK119" s="546"/>
      <c r="EL119" s="546"/>
      <c r="EM119" s="546"/>
      <c r="EN119" s="546"/>
      <c r="EO119" s="546"/>
      <c r="EP119" s="546"/>
      <c r="EQ119" s="546"/>
      <c r="ER119" s="546"/>
      <c r="ES119" s="546"/>
      <c r="ET119" s="546"/>
      <c r="EU119" s="546"/>
      <c r="EV119" s="546"/>
      <c r="EW119" s="546"/>
      <c r="EX119" s="546"/>
      <c r="EY119" s="546"/>
      <c r="EZ119" s="546"/>
      <c r="FA119" s="546"/>
      <c r="FB119" s="546"/>
      <c r="FC119" s="546"/>
      <c r="FD119" s="546"/>
      <c r="FE119" s="546"/>
      <c r="FF119" s="546"/>
      <c r="FG119" s="546"/>
      <c r="FH119" s="546"/>
      <c r="FI119" s="546"/>
      <c r="FJ119" s="546"/>
      <c r="FK119" s="546"/>
      <c r="FL119" s="546"/>
      <c r="FM119" s="546"/>
      <c r="FN119" s="546"/>
      <c r="FO119" s="546"/>
      <c r="FP119" s="546"/>
      <c r="FQ119" s="546"/>
      <c r="FR119" s="546"/>
      <c r="FS119" s="546"/>
      <c r="FT119" s="546"/>
      <c r="FU119" s="546"/>
      <c r="FV119" s="546"/>
      <c r="FW119" s="546"/>
      <c r="FX119" s="546"/>
      <c r="FY119" s="546"/>
      <c r="FZ119" s="546"/>
      <c r="GA119" s="546"/>
      <c r="GB119" s="546"/>
      <c r="GC119" s="546"/>
      <c r="GD119" s="546"/>
      <c r="GE119" s="546"/>
      <c r="GF119" s="546"/>
      <c r="GG119" s="546"/>
      <c r="GH119" s="546"/>
      <c r="GI119" s="546"/>
      <c r="GJ119" s="546"/>
      <c r="GK119" s="546"/>
      <c r="GL119" s="546"/>
      <c r="GM119" s="546"/>
      <c r="GN119" s="546"/>
      <c r="GO119" s="546"/>
      <c r="GP119" s="546"/>
      <c r="GQ119" s="546"/>
      <c r="GR119" s="546"/>
      <c r="GS119" s="546"/>
      <c r="GT119" s="546"/>
      <c r="GU119" s="546"/>
      <c r="GV119" s="546"/>
      <c r="GW119" s="546"/>
      <c r="GX119" s="546"/>
      <c r="GY119" s="546"/>
      <c r="GZ119" s="546"/>
      <c r="HA119" s="546"/>
      <c r="HB119" s="546"/>
      <c r="HC119" s="546"/>
      <c r="HD119" s="546"/>
      <c r="HE119" s="546"/>
      <c r="HF119" s="546"/>
      <c r="HG119" s="546"/>
      <c r="HH119" s="546"/>
      <c r="HI119" s="546"/>
      <c r="HJ119" s="546"/>
      <c r="HK119" s="546"/>
      <c r="HL119" s="546"/>
      <c r="HM119" s="546"/>
      <c r="HN119" s="546"/>
      <c r="HO119" s="546"/>
      <c r="HP119" s="546"/>
      <c r="HQ119" s="546"/>
      <c r="HR119" s="546"/>
      <c r="HS119" s="546"/>
      <c r="HT119" s="546"/>
      <c r="HU119" s="546"/>
      <c r="HV119" s="546"/>
      <c r="HW119" s="546"/>
      <c r="HX119" s="546"/>
      <c r="HY119" s="546"/>
      <c r="HZ119" s="546"/>
      <c r="IA119" s="546"/>
      <c r="IB119" s="546"/>
      <c r="IC119" s="546"/>
      <c r="ID119" s="546"/>
      <c r="IE119" s="546"/>
      <c r="IF119" s="546"/>
      <c r="IG119" s="546"/>
      <c r="IH119" s="546"/>
      <c r="II119" s="546"/>
      <c r="IJ119" s="546"/>
      <c r="IK119" s="546"/>
      <c r="IL119" s="546"/>
      <c r="IM119" s="546"/>
      <c r="IN119" s="546"/>
      <c r="IO119" s="546"/>
      <c r="IP119" s="546"/>
      <c r="IQ119" s="546"/>
      <c r="IR119" s="546"/>
      <c r="IS119" s="546"/>
      <c r="IT119" s="546"/>
      <c r="IU119" s="546"/>
      <c r="IV119" s="546"/>
      <c r="IW119" s="546"/>
      <c r="IX119" s="546"/>
      <c r="IY119" s="546"/>
      <c r="IZ119" s="546"/>
      <c r="JA119" s="546"/>
      <c r="JB119" s="546"/>
      <c r="JC119" s="546"/>
      <c r="JD119" s="546"/>
      <c r="JE119" s="546"/>
      <c r="JF119" s="546"/>
      <c r="JG119" s="546"/>
      <c r="JH119" s="546"/>
      <c r="JI119" s="546"/>
      <c r="JJ119" s="546"/>
      <c r="JK119" s="546"/>
      <c r="JL119" s="546"/>
      <c r="JM119" s="546"/>
      <c r="JN119" s="546"/>
      <c r="JO119" s="546"/>
      <c r="JP119" s="546"/>
      <c r="JQ119" s="546"/>
      <c r="JR119" s="546"/>
      <c r="JS119" s="546"/>
      <c r="JT119" s="546"/>
      <c r="JU119" s="546"/>
      <c r="JV119" s="546"/>
      <c r="JW119" s="546"/>
      <c r="JX119" s="546"/>
      <c r="JY119" s="546"/>
      <c r="JZ119" s="546"/>
      <c r="KA119" s="546"/>
      <c r="KB119" s="546"/>
      <c r="KC119" s="546"/>
      <c r="KD119" s="546"/>
      <c r="KE119" s="546"/>
      <c r="KF119" s="546"/>
      <c r="KG119" s="546"/>
      <c r="KH119" s="546"/>
      <c r="KI119" s="546"/>
      <c r="KJ119" s="546"/>
      <c r="KK119" s="546"/>
      <c r="KL119" s="546"/>
      <c r="KM119" s="546"/>
      <c r="KN119" s="546"/>
      <c r="KO119" s="546"/>
      <c r="KP119" s="546"/>
      <c r="KQ119" s="546"/>
      <c r="KR119" s="546"/>
      <c r="KS119" s="546"/>
      <c r="KT119" s="546"/>
      <c r="KU119" s="546"/>
      <c r="KV119" s="546"/>
      <c r="KW119" s="546"/>
      <c r="KX119" s="546"/>
      <c r="KY119" s="546"/>
      <c r="KZ119" s="546"/>
      <c r="LA119" s="546"/>
      <c r="LB119" s="546"/>
      <c r="LC119" s="546"/>
      <c r="LD119" s="546"/>
      <c r="LE119" s="546"/>
      <c r="LF119" s="546"/>
      <c r="LG119" s="546"/>
      <c r="LH119" s="546"/>
      <c r="LI119" s="546"/>
      <c r="LJ119" s="546"/>
      <c r="LK119" s="546"/>
      <c r="LL119" s="546"/>
      <c r="LM119" s="546"/>
      <c r="LN119" s="546"/>
      <c r="LO119" s="546"/>
      <c r="LP119" s="546"/>
      <c r="LQ119" s="546"/>
      <c r="LR119" s="546"/>
      <c r="LS119" s="546"/>
      <c r="LT119" s="546"/>
      <c r="LU119" s="546"/>
      <c r="LV119" s="546"/>
      <c r="LW119" s="546"/>
      <c r="LX119" s="546"/>
      <c r="LY119" s="546"/>
      <c r="LZ119" s="546"/>
      <c r="MA119" s="546"/>
      <c r="MB119" s="546"/>
      <c r="MC119" s="546"/>
      <c r="MD119" s="546"/>
      <c r="ME119" s="546"/>
      <c r="MF119" s="546"/>
      <c r="MG119" s="546"/>
      <c r="MH119" s="546"/>
      <c r="MI119" s="546"/>
      <c r="MJ119" s="546"/>
      <c r="MK119" s="546"/>
      <c r="ML119" s="546"/>
      <c r="MM119" s="546"/>
      <c r="MN119" s="546"/>
      <c r="MO119" s="546"/>
      <c r="MP119" s="546"/>
      <c r="MQ119" s="546"/>
      <c r="MR119" s="546"/>
      <c r="MS119" s="546"/>
      <c r="MT119" s="546"/>
      <c r="MU119" s="546"/>
      <c r="MV119" s="546"/>
      <c r="MW119" s="546"/>
      <c r="MX119" s="546"/>
      <c r="MY119" s="546"/>
      <c r="MZ119" s="546"/>
      <c r="NA119" s="546"/>
      <c r="NB119" s="546"/>
      <c r="NC119" s="546"/>
      <c r="ND119" s="546"/>
      <c r="NE119" s="546"/>
      <c r="NF119" s="546"/>
      <c r="NG119" s="546"/>
      <c r="NH119" s="546"/>
      <c r="NI119" s="546"/>
      <c r="NJ119" s="546"/>
      <c r="NK119" s="546"/>
      <c r="NL119" s="546"/>
      <c r="NM119" s="546"/>
      <c r="NN119" s="546"/>
      <c r="NO119" s="546"/>
      <c r="NP119" s="546"/>
      <c r="NQ119" s="546"/>
      <c r="NR119" s="546"/>
      <c r="NS119" s="546"/>
      <c r="NT119" s="546"/>
      <c r="NU119" s="546"/>
      <c r="NV119" s="546"/>
      <c r="NW119" s="546"/>
      <c r="NX119" s="546"/>
      <c r="NY119" s="546"/>
      <c r="NZ119" s="546"/>
      <c r="OA119" s="546"/>
      <c r="OB119" s="546"/>
      <c r="OC119" s="546"/>
      <c r="OD119" s="546"/>
      <c r="OE119" s="546"/>
      <c r="OF119" s="546"/>
      <c r="OG119" s="546"/>
      <c r="OH119" s="546"/>
      <c r="OI119" s="546"/>
      <c r="OJ119" s="546"/>
      <c r="OK119" s="546"/>
      <c r="OL119" s="546"/>
      <c r="OM119" s="546"/>
      <c r="ON119" s="546"/>
      <c r="OO119" s="546"/>
      <c r="OP119" s="546"/>
      <c r="OQ119" s="546"/>
      <c r="OR119" s="546"/>
      <c r="OS119" s="546"/>
      <c r="OT119" s="546"/>
      <c r="OU119" s="546"/>
      <c r="OV119" s="546"/>
      <c r="OW119" s="546"/>
      <c r="OX119" s="546"/>
      <c r="OY119" s="546"/>
      <c r="OZ119" s="546"/>
      <c r="PA119" s="546"/>
      <c r="PB119" s="546"/>
      <c r="PC119" s="546"/>
      <c r="PD119" s="546"/>
      <c r="PE119" s="546"/>
      <c r="PF119" s="546"/>
      <c r="PG119" s="546"/>
      <c r="PH119" s="546"/>
      <c r="PI119" s="546"/>
      <c r="PJ119" s="546"/>
      <c r="PK119" s="546"/>
      <c r="PL119" s="546"/>
      <c r="PM119" s="546"/>
      <c r="PN119" s="546"/>
      <c r="PO119" s="546"/>
      <c r="PP119" s="546"/>
      <c r="PQ119" s="546"/>
      <c r="PR119" s="546"/>
      <c r="PS119" s="546"/>
      <c r="PT119" s="546"/>
      <c r="PU119" s="546"/>
      <c r="PV119" s="546"/>
      <c r="PW119" s="546"/>
      <c r="PX119" s="546"/>
      <c r="PY119" s="546"/>
      <c r="PZ119" s="546"/>
      <c r="QA119" s="546"/>
      <c r="QB119" s="546"/>
      <c r="QC119" s="546"/>
      <c r="QD119" s="546"/>
      <c r="QE119" s="546"/>
      <c r="QF119" s="546"/>
      <c r="QG119" s="546"/>
      <c r="QH119" s="546"/>
      <c r="QI119" s="546"/>
      <c r="QJ119" s="546"/>
      <c r="QK119" s="546"/>
      <c r="QL119" s="546"/>
      <c r="QM119" s="546"/>
      <c r="QN119" s="546"/>
      <c r="QO119" s="546"/>
      <c r="QP119" s="546"/>
      <c r="QQ119" s="546"/>
      <c r="QR119" s="546"/>
      <c r="QS119" s="546"/>
      <c r="QT119" s="546"/>
      <c r="QU119" s="546"/>
      <c r="QV119" s="546"/>
      <c r="QW119" s="546"/>
      <c r="QX119" s="546"/>
      <c r="QY119" s="546"/>
      <c r="QZ119" s="546"/>
      <c r="RA119" s="546"/>
      <c r="RB119" s="546"/>
      <c r="RC119" s="546"/>
      <c r="RD119" s="546"/>
      <c r="RE119" s="546"/>
      <c r="RF119" s="546"/>
      <c r="RG119" s="546"/>
      <c r="RH119" s="546"/>
      <c r="RI119" s="546"/>
      <c r="RJ119" s="546"/>
      <c r="RK119" s="546"/>
      <c r="RL119" s="546"/>
      <c r="RM119" s="546"/>
      <c r="RN119" s="546"/>
      <c r="RO119" s="546"/>
      <c r="RP119" s="546"/>
      <c r="RQ119" s="546"/>
      <c r="RR119" s="546"/>
      <c r="RS119" s="546"/>
      <c r="RT119" s="546"/>
      <c r="RU119" s="546"/>
      <c r="RV119" s="546"/>
      <c r="RW119" s="546"/>
      <c r="RX119" s="546"/>
      <c r="RY119" s="546"/>
      <c r="RZ119" s="546"/>
      <c r="SA119" s="546"/>
      <c r="SB119" s="546"/>
      <c r="SC119" s="546"/>
      <c r="SD119" s="546"/>
      <c r="SE119" s="546"/>
      <c r="SF119" s="546"/>
      <c r="SG119" s="546"/>
      <c r="SH119" s="546"/>
      <c r="SI119" s="546"/>
      <c r="SJ119" s="546"/>
      <c r="SK119" s="546"/>
      <c r="SL119" s="546"/>
      <c r="SM119" s="546"/>
      <c r="SN119" s="546"/>
      <c r="SO119" s="546"/>
      <c r="SP119" s="546"/>
      <c r="SQ119" s="546"/>
      <c r="SR119" s="546"/>
      <c r="SS119" s="546"/>
      <c r="ST119" s="546"/>
      <c r="SU119" s="546"/>
      <c r="SV119" s="546"/>
      <c r="SW119" s="546"/>
      <c r="SX119" s="546"/>
      <c r="SY119" s="546"/>
      <c r="SZ119" s="546"/>
      <c r="TA119" s="546"/>
      <c r="TB119" s="546"/>
      <c r="TC119" s="546"/>
      <c r="TD119" s="546"/>
      <c r="TE119" s="546"/>
      <c r="TF119" s="546"/>
      <c r="TG119" s="546"/>
      <c r="TH119" s="546"/>
      <c r="TI119" s="546"/>
      <c r="TJ119" s="546"/>
      <c r="TK119" s="546"/>
      <c r="TL119" s="546"/>
      <c r="TM119" s="546"/>
      <c r="TN119" s="546"/>
      <c r="TO119" s="546"/>
      <c r="TP119" s="546"/>
      <c r="TQ119" s="546"/>
      <c r="TR119" s="546"/>
      <c r="TS119" s="546"/>
      <c r="TT119" s="546"/>
      <c r="TU119" s="546"/>
      <c r="TV119" s="546"/>
      <c r="TW119" s="546"/>
      <c r="TX119" s="546"/>
      <c r="TY119" s="546"/>
      <c r="TZ119" s="546"/>
      <c r="UA119" s="546"/>
      <c r="UB119" s="546"/>
      <c r="UC119" s="546"/>
      <c r="UD119" s="546"/>
      <c r="UE119" s="546"/>
      <c r="UF119" s="546"/>
      <c r="UG119" s="546"/>
      <c r="UH119" s="546"/>
      <c r="UI119" s="546"/>
      <c r="UJ119" s="546"/>
      <c r="UK119" s="546"/>
      <c r="UL119" s="546"/>
      <c r="UM119" s="546"/>
      <c r="UN119" s="546"/>
      <c r="UO119" s="546"/>
      <c r="UP119" s="546"/>
      <c r="UQ119" s="546"/>
      <c r="UR119" s="546"/>
      <c r="US119" s="546"/>
      <c r="UT119" s="546"/>
      <c r="UU119" s="546"/>
      <c r="UV119" s="546"/>
      <c r="UW119" s="546"/>
      <c r="UX119" s="546"/>
      <c r="UY119" s="546"/>
      <c r="UZ119" s="546"/>
      <c r="VA119" s="546"/>
      <c r="VB119" s="546"/>
      <c r="VC119" s="546"/>
      <c r="VD119" s="546"/>
      <c r="VE119" s="546"/>
      <c r="VF119" s="546"/>
      <c r="VG119" s="546"/>
      <c r="VH119" s="546"/>
      <c r="VI119" s="546"/>
      <c r="VJ119" s="546"/>
      <c r="VK119" s="546"/>
      <c r="VL119" s="546"/>
      <c r="VM119" s="546"/>
      <c r="VN119" s="546"/>
      <c r="VO119" s="546"/>
      <c r="VP119" s="546"/>
      <c r="VQ119" s="546"/>
      <c r="VR119" s="546"/>
      <c r="VS119" s="546"/>
      <c r="VT119" s="546"/>
      <c r="VU119" s="546"/>
      <c r="VV119" s="546"/>
      <c r="VW119" s="546"/>
      <c r="VX119" s="546"/>
      <c r="VY119" s="546"/>
      <c r="VZ119" s="546"/>
      <c r="WA119" s="546"/>
      <c r="WB119" s="546"/>
      <c r="WC119" s="546"/>
      <c r="WD119" s="546"/>
      <c r="WE119" s="546"/>
      <c r="WF119" s="546"/>
      <c r="WG119" s="546"/>
      <c r="WH119" s="546"/>
      <c r="WI119" s="546"/>
      <c r="WJ119" s="546"/>
      <c r="WK119" s="546"/>
      <c r="WL119" s="546"/>
      <c r="WM119" s="546"/>
      <c r="WN119" s="546"/>
      <c r="WO119" s="546"/>
      <c r="WP119" s="546"/>
      <c r="WQ119" s="546"/>
      <c r="WR119" s="546"/>
      <c r="WS119" s="546"/>
      <c r="WT119" s="546"/>
      <c r="WU119" s="546"/>
      <c r="WV119" s="546"/>
      <c r="WW119" s="546"/>
      <c r="WX119" s="546"/>
      <c r="WY119" s="546"/>
      <c r="WZ119" s="546"/>
      <c r="XA119" s="546"/>
      <c r="XB119" s="546"/>
      <c r="XC119" s="546"/>
      <c r="XD119" s="546"/>
      <c r="XE119" s="546"/>
      <c r="XF119" s="546"/>
      <c r="XG119" s="546"/>
      <c r="XH119" s="546"/>
      <c r="XI119" s="546"/>
      <c r="XJ119" s="546"/>
      <c r="XK119" s="546"/>
      <c r="XL119" s="546"/>
      <c r="XM119" s="546"/>
      <c r="XN119" s="546"/>
      <c r="XO119" s="546"/>
      <c r="XP119" s="546"/>
      <c r="XQ119" s="546"/>
      <c r="XR119" s="546"/>
      <c r="XS119" s="546"/>
      <c r="XT119" s="546"/>
      <c r="XU119" s="546"/>
      <c r="XV119" s="546"/>
      <c r="XW119" s="546"/>
      <c r="XX119" s="546"/>
      <c r="XY119" s="546"/>
      <c r="XZ119" s="546"/>
      <c r="YA119" s="546"/>
      <c r="YB119" s="546"/>
      <c r="YC119" s="546"/>
      <c r="YD119" s="546"/>
      <c r="YE119" s="546"/>
      <c r="YF119" s="546"/>
      <c r="YG119" s="546"/>
      <c r="YH119" s="546"/>
      <c r="YI119" s="546"/>
      <c r="YJ119" s="546"/>
      <c r="YK119" s="546"/>
      <c r="YL119" s="546"/>
      <c r="YM119" s="546"/>
      <c r="YN119" s="546"/>
      <c r="YO119" s="546"/>
      <c r="YP119" s="546"/>
      <c r="YQ119" s="546"/>
      <c r="YR119" s="546"/>
      <c r="YS119" s="546"/>
      <c r="YT119" s="546"/>
      <c r="YU119" s="546"/>
      <c r="YV119" s="546"/>
      <c r="YW119" s="546"/>
      <c r="YX119" s="546"/>
      <c r="YY119" s="546"/>
      <c r="YZ119" s="546"/>
      <c r="ZA119" s="546"/>
      <c r="ZB119" s="546"/>
      <c r="ZC119" s="546"/>
      <c r="ZD119" s="546"/>
      <c r="ZE119" s="546"/>
      <c r="ZF119" s="546"/>
      <c r="ZG119" s="546"/>
      <c r="ZH119" s="546"/>
      <c r="ZI119" s="546"/>
      <c r="ZJ119" s="546"/>
      <c r="ZK119" s="546"/>
      <c r="ZL119" s="546"/>
      <c r="ZM119" s="546"/>
      <c r="ZN119" s="546"/>
      <c r="ZO119" s="546"/>
      <c r="ZP119" s="546"/>
      <c r="ZQ119" s="546"/>
      <c r="ZR119" s="546"/>
      <c r="ZS119" s="546"/>
      <c r="ZT119" s="546"/>
      <c r="ZU119" s="546"/>
      <c r="ZV119" s="546"/>
      <c r="ZW119" s="546"/>
      <c r="ZX119" s="546"/>
      <c r="ZY119" s="546"/>
      <c r="ZZ119" s="546"/>
      <c r="AAA119" s="546"/>
      <c r="AAB119" s="546"/>
      <c r="AAC119" s="546"/>
      <c r="AAD119" s="546"/>
      <c r="AAE119" s="546"/>
      <c r="AAF119" s="546"/>
      <c r="AAG119" s="546"/>
      <c r="AAH119" s="546"/>
      <c r="AAI119" s="546"/>
      <c r="AAJ119" s="546"/>
      <c r="AAK119" s="546"/>
      <c r="AAL119" s="546"/>
      <c r="AAM119" s="546"/>
      <c r="AAN119" s="546"/>
      <c r="AAO119" s="546"/>
      <c r="AAP119" s="546"/>
      <c r="AAQ119" s="546"/>
      <c r="AAR119" s="546"/>
      <c r="AAS119" s="546"/>
      <c r="AAT119" s="546"/>
      <c r="AAU119" s="546"/>
      <c r="AAV119" s="546"/>
      <c r="AAW119" s="546"/>
      <c r="AAX119" s="546"/>
      <c r="AAY119" s="546"/>
      <c r="AAZ119" s="546"/>
      <c r="ABA119" s="546"/>
      <c r="ABB119" s="546"/>
      <c r="ABC119" s="546"/>
      <c r="ABD119" s="546"/>
      <c r="ABE119" s="546"/>
      <c r="ABF119" s="546"/>
      <c r="ABG119" s="546"/>
      <c r="ABH119" s="546"/>
      <c r="ABI119" s="546"/>
      <c r="ABJ119" s="546"/>
      <c r="ABK119" s="546"/>
      <c r="ABL119" s="546"/>
      <c r="ABM119" s="546"/>
      <c r="ABN119" s="546"/>
      <c r="ABO119" s="546"/>
      <c r="ABP119" s="546"/>
      <c r="ABQ119" s="546"/>
      <c r="ABR119" s="546"/>
      <c r="ABS119" s="546"/>
      <c r="ABT119" s="546"/>
      <c r="ABU119" s="546"/>
      <c r="ABV119" s="546"/>
      <c r="ABW119" s="546"/>
      <c r="ABX119" s="546"/>
      <c r="ABY119" s="546"/>
      <c r="ABZ119" s="546"/>
      <c r="ACA119" s="546"/>
      <c r="ACB119" s="546"/>
      <c r="ACC119" s="546"/>
      <c r="ACD119" s="546"/>
      <c r="ACE119" s="546"/>
      <c r="ACF119" s="546"/>
      <c r="ACG119" s="546"/>
      <c r="ACH119" s="546"/>
      <c r="ACI119" s="546"/>
      <c r="ACJ119" s="546"/>
      <c r="ACK119" s="546"/>
      <c r="ACL119" s="546"/>
      <c r="ACM119" s="546"/>
      <c r="ACN119" s="546"/>
      <c r="ACO119" s="546"/>
      <c r="ACP119" s="546"/>
      <c r="ACQ119" s="546"/>
      <c r="ACR119" s="546"/>
      <c r="ACS119" s="546"/>
      <c r="ACT119" s="546"/>
      <c r="ACU119" s="546"/>
      <c r="ACV119" s="546"/>
      <c r="ACW119" s="546"/>
      <c r="ACX119" s="546"/>
      <c r="ACY119" s="546"/>
      <c r="ACZ119" s="546"/>
      <c r="ADA119" s="546"/>
      <c r="ADB119" s="546"/>
      <c r="ADC119" s="546"/>
      <c r="ADD119" s="546"/>
      <c r="ADE119" s="546"/>
      <c r="ADF119" s="546"/>
      <c r="ADG119" s="546"/>
      <c r="ADH119" s="546"/>
      <c r="ADI119" s="546"/>
      <c r="ADJ119" s="546"/>
      <c r="ADK119" s="546"/>
      <c r="ADL119" s="546"/>
      <c r="ADM119" s="546"/>
      <c r="ADN119" s="546"/>
      <c r="ADO119" s="546"/>
      <c r="ADP119" s="546"/>
      <c r="ADQ119" s="546"/>
      <c r="ADR119" s="546"/>
      <c r="ADS119" s="546"/>
      <c r="ADT119" s="546"/>
      <c r="ADU119" s="546"/>
      <c r="ADV119" s="546"/>
      <c r="ADW119" s="546"/>
      <c r="ADX119" s="546"/>
      <c r="ADY119" s="546"/>
      <c r="ADZ119" s="546"/>
      <c r="AEA119" s="546"/>
      <c r="AEB119" s="546"/>
      <c r="AEC119" s="546"/>
      <c r="AED119" s="546"/>
      <c r="AEE119" s="546"/>
      <c r="AEF119" s="546"/>
      <c r="AEG119" s="546"/>
      <c r="AEH119" s="546"/>
      <c r="AEI119" s="546"/>
      <c r="AEJ119" s="546"/>
      <c r="AEK119" s="546"/>
      <c r="AEL119" s="546"/>
      <c r="AEM119" s="546"/>
      <c r="AEN119" s="546"/>
      <c r="AEO119" s="546"/>
      <c r="AEP119" s="546"/>
      <c r="AEQ119" s="546"/>
      <c r="AER119" s="546"/>
      <c r="AES119" s="546"/>
      <c r="AET119" s="546"/>
      <c r="AEU119" s="546"/>
      <c r="AEV119" s="546"/>
      <c r="AEW119" s="546"/>
      <c r="AEX119" s="546"/>
      <c r="AEY119" s="546"/>
      <c r="AEZ119" s="546"/>
      <c r="AFA119" s="546"/>
      <c r="AFB119" s="546"/>
      <c r="AFC119" s="546"/>
      <c r="AFD119" s="546"/>
      <c r="AFE119" s="546"/>
      <c r="AFF119" s="546"/>
      <c r="AFG119" s="546"/>
      <c r="AFH119" s="546"/>
      <c r="AFI119" s="546"/>
      <c r="AFJ119" s="546"/>
      <c r="AFK119" s="546"/>
      <c r="AFL119" s="546"/>
      <c r="AFM119" s="546"/>
      <c r="AFN119" s="546"/>
      <c r="AFO119" s="546"/>
      <c r="AFP119" s="546"/>
      <c r="AFQ119" s="546"/>
      <c r="AFR119" s="546"/>
      <c r="AFS119" s="546"/>
      <c r="AFT119" s="546"/>
      <c r="AFU119" s="546"/>
      <c r="AFV119" s="546"/>
      <c r="AFW119" s="546"/>
      <c r="AFX119" s="546"/>
      <c r="AFY119" s="546"/>
      <c r="AFZ119" s="546"/>
      <c r="AGA119" s="546"/>
      <c r="AGB119" s="546"/>
      <c r="AGC119" s="546"/>
      <c r="AGD119" s="546"/>
      <c r="AGE119" s="546"/>
      <c r="AGF119" s="546"/>
      <c r="AGG119" s="546"/>
      <c r="AGH119" s="546"/>
      <c r="AGI119" s="546"/>
      <c r="AGJ119" s="546"/>
      <c r="AGK119" s="546"/>
      <c r="AGL119" s="546"/>
      <c r="AGM119" s="546"/>
      <c r="AGN119" s="546"/>
      <c r="AGO119" s="546"/>
      <c r="AGP119" s="546"/>
      <c r="AGQ119" s="546"/>
      <c r="AGR119" s="546"/>
      <c r="AGS119" s="546"/>
      <c r="AGT119" s="546"/>
      <c r="AGU119" s="546"/>
      <c r="AGV119" s="546"/>
      <c r="AGW119" s="546"/>
      <c r="AGX119" s="546"/>
      <c r="AGY119" s="546"/>
      <c r="AGZ119" s="546"/>
      <c r="AHA119" s="546"/>
      <c r="AHB119" s="546"/>
      <c r="AHC119" s="546"/>
      <c r="AHD119" s="546"/>
      <c r="AHE119" s="546"/>
      <c r="AHF119" s="546"/>
      <c r="AHG119" s="546"/>
      <c r="AHH119" s="546"/>
      <c r="AHI119" s="546"/>
      <c r="AHJ119" s="546"/>
      <c r="AHK119" s="546"/>
      <c r="AHL119" s="546"/>
      <c r="AHM119" s="546"/>
      <c r="AHN119" s="546"/>
      <c r="AHO119" s="546"/>
      <c r="AHP119" s="546"/>
      <c r="AHQ119" s="546"/>
      <c r="AHR119" s="546"/>
      <c r="AHS119" s="546"/>
      <c r="AHT119" s="546"/>
      <c r="AHU119" s="546"/>
      <c r="AHV119" s="546"/>
      <c r="AHW119" s="546"/>
      <c r="AHX119" s="546"/>
      <c r="AHY119" s="546"/>
      <c r="AHZ119" s="546"/>
      <c r="AIA119" s="546"/>
      <c r="AIB119" s="546"/>
      <c r="AIC119" s="546"/>
      <c r="AID119" s="546"/>
      <c r="AIE119" s="546"/>
      <c r="AIF119" s="546"/>
      <c r="AIG119" s="546"/>
      <c r="AIH119" s="546"/>
      <c r="AII119" s="546"/>
      <c r="AIJ119" s="546"/>
      <c r="AIK119" s="546"/>
      <c r="AIL119" s="546"/>
      <c r="AIM119" s="546"/>
      <c r="AIN119" s="546"/>
      <c r="AIO119" s="546"/>
      <c r="AIP119" s="546"/>
      <c r="AIQ119" s="546"/>
      <c r="AIR119" s="546"/>
      <c r="AIS119" s="546"/>
      <c r="AIT119" s="546"/>
      <c r="AIU119" s="546"/>
      <c r="AIV119" s="546"/>
      <c r="AIW119" s="546"/>
      <c r="AIX119" s="546"/>
      <c r="AIY119" s="546"/>
      <c r="AIZ119" s="546"/>
      <c r="AJA119" s="546"/>
      <c r="AJB119" s="546"/>
      <c r="AJC119" s="546"/>
      <c r="AJD119" s="546"/>
      <c r="AJE119" s="546"/>
      <c r="AJF119" s="546"/>
      <c r="AJG119" s="546"/>
      <c r="AJH119" s="546"/>
      <c r="AJI119" s="546"/>
      <c r="AJJ119" s="546"/>
      <c r="AJK119" s="546"/>
      <c r="AJL119" s="546"/>
      <c r="AJM119" s="546"/>
      <c r="AJN119" s="546"/>
      <c r="AJO119" s="546"/>
      <c r="AJP119" s="546"/>
      <c r="AJQ119" s="546"/>
      <c r="AJR119" s="546"/>
      <c r="AJS119" s="546"/>
      <c r="AJT119" s="546"/>
      <c r="AJU119" s="546"/>
      <c r="AJV119" s="546"/>
      <c r="AJW119" s="546"/>
      <c r="AJX119" s="546"/>
      <c r="AJY119" s="546"/>
      <c r="AJZ119" s="546"/>
      <c r="AKA119" s="546"/>
      <c r="AKB119" s="546"/>
      <c r="AKC119" s="546"/>
      <c r="AKD119" s="546"/>
      <c r="AKE119" s="546"/>
      <c r="AKF119" s="546"/>
      <c r="AKG119" s="546"/>
      <c r="AKH119" s="546"/>
      <c r="AKI119" s="546"/>
      <c r="AKJ119" s="546"/>
      <c r="AKK119" s="546"/>
      <c r="AKL119" s="546"/>
      <c r="AKM119" s="546"/>
      <c r="AKN119" s="546"/>
      <c r="AKO119" s="546"/>
      <c r="AKP119" s="546"/>
      <c r="AKQ119" s="546"/>
      <c r="AKR119" s="546"/>
      <c r="AKS119" s="546"/>
      <c r="AKT119" s="546"/>
      <c r="AKU119" s="546"/>
      <c r="AKV119" s="546"/>
      <c r="AKW119" s="546"/>
      <c r="AKX119" s="546"/>
      <c r="AKY119" s="546"/>
      <c r="AKZ119" s="546"/>
      <c r="ALA119" s="546"/>
      <c r="ALB119" s="546"/>
      <c r="ALC119" s="546"/>
      <c r="ALD119" s="546"/>
      <c r="ALE119" s="546"/>
      <c r="ALF119" s="546"/>
      <c r="ALG119" s="546"/>
      <c r="ALH119" s="546"/>
      <c r="ALI119" s="546"/>
      <c r="ALJ119" s="546"/>
      <c r="ALK119" s="546"/>
      <c r="ALL119" s="546"/>
      <c r="ALM119" s="546"/>
      <c r="ALN119" s="546"/>
      <c r="ALO119" s="546"/>
      <c r="ALP119" s="546"/>
      <c r="ALQ119" s="546"/>
      <c r="ALR119" s="546"/>
      <c r="ALS119" s="546"/>
      <c r="ALT119" s="546"/>
      <c r="ALU119" s="546"/>
      <c r="ALV119" s="546"/>
      <c r="ALW119" s="546"/>
      <c r="ALX119" s="546"/>
      <c r="ALY119" s="546"/>
      <c r="ALZ119" s="546"/>
      <c r="AMA119" s="546"/>
      <c r="AMB119" s="546"/>
    </row>
    <row r="120" spans="1:1016" ht="67.5" customHeight="1">
      <c r="A120" s="525" t="s">
        <v>260</v>
      </c>
      <c r="B120" s="561">
        <v>140108</v>
      </c>
      <c r="C120" s="503" t="s">
        <v>27</v>
      </c>
      <c r="D120" s="562" t="s">
        <v>261</v>
      </c>
      <c r="E120" s="493" t="s">
        <v>47</v>
      </c>
      <c r="F120" s="523">
        <v>1</v>
      </c>
      <c r="G120" s="497">
        <f t="shared" si="10"/>
        <v>5550.24</v>
      </c>
      <c r="H120" s="498">
        <f t="shared" si="11"/>
        <v>5550.24</v>
      </c>
      <c r="J120" s="547">
        <v>4383.7299999999996</v>
      </c>
      <c r="L120" s="466">
        <f t="shared" si="9"/>
        <v>5550.24</v>
      </c>
    </row>
    <row r="121" spans="1:1016" ht="67.5" customHeight="1">
      <c r="A121" s="525" t="s">
        <v>262</v>
      </c>
      <c r="B121" s="561">
        <v>140109</v>
      </c>
      <c r="C121" s="503" t="s">
        <v>27</v>
      </c>
      <c r="D121" s="562" t="s">
        <v>263</v>
      </c>
      <c r="E121" s="493" t="s">
        <v>47</v>
      </c>
      <c r="F121" s="523">
        <v>1</v>
      </c>
      <c r="G121" s="497">
        <f t="shared" si="10"/>
        <v>5474.35</v>
      </c>
      <c r="H121" s="498">
        <f t="shared" si="11"/>
        <v>5474.35</v>
      </c>
      <c r="J121" s="547">
        <v>4323.79</v>
      </c>
      <c r="L121" s="466">
        <f t="shared" si="9"/>
        <v>5474.35</v>
      </c>
    </row>
    <row r="122" spans="1:1016" ht="59.25" customHeight="1">
      <c r="A122" s="525" t="s">
        <v>264</v>
      </c>
      <c r="B122" s="561">
        <v>98080</v>
      </c>
      <c r="C122" s="503" t="s">
        <v>117</v>
      </c>
      <c r="D122" s="562" t="s">
        <v>265</v>
      </c>
      <c r="E122" s="493" t="s">
        <v>47</v>
      </c>
      <c r="F122" s="523">
        <v>1</v>
      </c>
      <c r="G122" s="497">
        <f t="shared" si="10"/>
        <v>9668.5300000000007</v>
      </c>
      <c r="H122" s="498">
        <f t="shared" si="11"/>
        <v>9668.5300000000007</v>
      </c>
      <c r="J122" s="547">
        <v>7636.47</v>
      </c>
      <c r="L122" s="466">
        <f t="shared" si="9"/>
        <v>9668.5300000000007</v>
      </c>
    </row>
    <row r="123" spans="1:1016" s="458" customFormat="1" ht="36.950000000000003" customHeight="1">
      <c r="A123" s="509" t="s">
        <v>266</v>
      </c>
      <c r="B123" s="516"/>
      <c r="C123" s="518"/>
      <c r="D123" s="512" t="s">
        <v>267</v>
      </c>
      <c r="E123" s="519"/>
      <c r="F123" s="520"/>
      <c r="G123" s="499"/>
      <c r="H123" s="521" t="str">
        <f t="shared" si="11"/>
        <v/>
      </c>
      <c r="I123" s="546"/>
      <c r="J123" s="549"/>
      <c r="K123" s="546"/>
      <c r="L123" s="546">
        <f t="shared" si="9"/>
        <v>0</v>
      </c>
      <c r="M123" s="546"/>
      <c r="N123" s="546"/>
      <c r="O123" s="546"/>
      <c r="P123" s="546"/>
      <c r="Q123" s="546"/>
      <c r="R123" s="546"/>
      <c r="S123" s="546"/>
      <c r="T123" s="546"/>
      <c r="U123" s="546"/>
      <c r="V123" s="546"/>
      <c r="W123" s="546"/>
      <c r="X123" s="546"/>
      <c r="Y123" s="546"/>
      <c r="Z123" s="546"/>
      <c r="AA123" s="546"/>
      <c r="AB123" s="546"/>
      <c r="AC123" s="546"/>
      <c r="AD123" s="546"/>
      <c r="AE123" s="546"/>
      <c r="AF123" s="546"/>
      <c r="AG123" s="546"/>
      <c r="AH123" s="546"/>
      <c r="AI123" s="546"/>
      <c r="AJ123" s="546"/>
      <c r="AK123" s="546"/>
      <c r="AL123" s="546"/>
      <c r="AM123" s="546"/>
      <c r="AN123" s="546"/>
      <c r="AO123" s="546"/>
      <c r="AP123" s="546"/>
      <c r="AQ123" s="546"/>
      <c r="AR123" s="546"/>
      <c r="AS123" s="546"/>
      <c r="AT123" s="546"/>
      <c r="AU123" s="546"/>
      <c r="AV123" s="546"/>
      <c r="AW123" s="546"/>
      <c r="AX123" s="546"/>
      <c r="AY123" s="546"/>
      <c r="AZ123" s="546"/>
      <c r="BA123" s="546"/>
      <c r="BB123" s="546"/>
      <c r="BC123" s="546"/>
      <c r="BD123" s="546"/>
      <c r="BE123" s="546"/>
      <c r="BF123" s="546"/>
      <c r="BG123" s="546"/>
      <c r="BH123" s="546"/>
      <c r="BI123" s="546"/>
      <c r="BJ123" s="546"/>
      <c r="BK123" s="546"/>
      <c r="BL123" s="546"/>
      <c r="BM123" s="546"/>
      <c r="BN123" s="546"/>
      <c r="BO123" s="546"/>
      <c r="BP123" s="546"/>
      <c r="BQ123" s="546"/>
      <c r="BR123" s="546"/>
      <c r="BS123" s="546"/>
      <c r="BT123" s="546"/>
      <c r="BU123" s="546"/>
      <c r="BV123" s="546"/>
      <c r="BW123" s="546"/>
      <c r="BX123" s="546"/>
      <c r="BY123" s="546"/>
      <c r="BZ123" s="546"/>
      <c r="CA123" s="546"/>
      <c r="CB123" s="546"/>
      <c r="CC123" s="546"/>
      <c r="CD123" s="546"/>
      <c r="CE123" s="546"/>
      <c r="CF123" s="546"/>
      <c r="CG123" s="546"/>
      <c r="CH123" s="546"/>
      <c r="CI123" s="546"/>
      <c r="CJ123" s="546"/>
      <c r="CK123" s="546"/>
      <c r="CL123" s="546"/>
      <c r="CM123" s="546"/>
      <c r="CN123" s="546"/>
      <c r="CO123" s="546"/>
      <c r="CP123" s="546"/>
      <c r="CQ123" s="546"/>
      <c r="CR123" s="546"/>
      <c r="CS123" s="546"/>
      <c r="CT123" s="546"/>
      <c r="CU123" s="546"/>
      <c r="CV123" s="546"/>
      <c r="CW123" s="546"/>
      <c r="CX123" s="546"/>
      <c r="CY123" s="546"/>
      <c r="CZ123" s="546"/>
      <c r="DA123" s="546"/>
      <c r="DB123" s="546"/>
      <c r="DC123" s="546"/>
      <c r="DD123" s="546"/>
      <c r="DE123" s="546"/>
      <c r="DF123" s="546"/>
      <c r="DG123" s="546"/>
      <c r="DH123" s="546"/>
      <c r="DI123" s="546"/>
      <c r="DJ123" s="546"/>
      <c r="DK123" s="546"/>
      <c r="DL123" s="546"/>
      <c r="DM123" s="546"/>
      <c r="DN123" s="546"/>
      <c r="DO123" s="546"/>
      <c r="DP123" s="546"/>
      <c r="DQ123" s="546"/>
      <c r="DR123" s="546"/>
      <c r="DS123" s="546"/>
      <c r="DT123" s="546"/>
      <c r="DU123" s="546"/>
      <c r="DV123" s="546"/>
      <c r="DW123" s="546"/>
      <c r="DX123" s="546"/>
      <c r="DY123" s="546"/>
      <c r="DZ123" s="546"/>
      <c r="EA123" s="546"/>
      <c r="EB123" s="546"/>
      <c r="EC123" s="546"/>
      <c r="ED123" s="546"/>
      <c r="EE123" s="546"/>
      <c r="EF123" s="546"/>
      <c r="EG123" s="546"/>
      <c r="EH123" s="546"/>
      <c r="EI123" s="546"/>
      <c r="EJ123" s="546"/>
      <c r="EK123" s="546"/>
      <c r="EL123" s="546"/>
      <c r="EM123" s="546"/>
      <c r="EN123" s="546"/>
      <c r="EO123" s="546"/>
      <c r="EP123" s="546"/>
      <c r="EQ123" s="546"/>
      <c r="ER123" s="546"/>
      <c r="ES123" s="546"/>
      <c r="ET123" s="546"/>
      <c r="EU123" s="546"/>
      <c r="EV123" s="546"/>
      <c r="EW123" s="546"/>
      <c r="EX123" s="546"/>
      <c r="EY123" s="546"/>
      <c r="EZ123" s="546"/>
      <c r="FA123" s="546"/>
      <c r="FB123" s="546"/>
      <c r="FC123" s="546"/>
      <c r="FD123" s="546"/>
      <c r="FE123" s="546"/>
      <c r="FF123" s="546"/>
      <c r="FG123" s="546"/>
      <c r="FH123" s="546"/>
      <c r="FI123" s="546"/>
      <c r="FJ123" s="546"/>
      <c r="FK123" s="546"/>
      <c r="FL123" s="546"/>
      <c r="FM123" s="546"/>
      <c r="FN123" s="546"/>
      <c r="FO123" s="546"/>
      <c r="FP123" s="546"/>
      <c r="FQ123" s="546"/>
      <c r="FR123" s="546"/>
      <c r="FS123" s="546"/>
      <c r="FT123" s="546"/>
      <c r="FU123" s="546"/>
      <c r="FV123" s="546"/>
      <c r="FW123" s="546"/>
      <c r="FX123" s="546"/>
      <c r="FY123" s="546"/>
      <c r="FZ123" s="546"/>
      <c r="GA123" s="546"/>
      <c r="GB123" s="546"/>
      <c r="GC123" s="546"/>
      <c r="GD123" s="546"/>
      <c r="GE123" s="546"/>
      <c r="GF123" s="546"/>
      <c r="GG123" s="546"/>
      <c r="GH123" s="546"/>
      <c r="GI123" s="546"/>
      <c r="GJ123" s="546"/>
      <c r="GK123" s="546"/>
      <c r="GL123" s="546"/>
      <c r="GM123" s="546"/>
      <c r="GN123" s="546"/>
      <c r="GO123" s="546"/>
      <c r="GP123" s="546"/>
      <c r="GQ123" s="546"/>
      <c r="GR123" s="546"/>
      <c r="GS123" s="546"/>
      <c r="GT123" s="546"/>
      <c r="GU123" s="546"/>
      <c r="GV123" s="546"/>
      <c r="GW123" s="546"/>
      <c r="GX123" s="546"/>
      <c r="GY123" s="546"/>
      <c r="GZ123" s="546"/>
      <c r="HA123" s="546"/>
      <c r="HB123" s="546"/>
      <c r="HC123" s="546"/>
      <c r="HD123" s="546"/>
      <c r="HE123" s="546"/>
      <c r="HF123" s="546"/>
      <c r="HG123" s="546"/>
      <c r="HH123" s="546"/>
      <c r="HI123" s="546"/>
      <c r="HJ123" s="546"/>
      <c r="HK123" s="546"/>
      <c r="HL123" s="546"/>
      <c r="HM123" s="546"/>
      <c r="HN123" s="546"/>
      <c r="HO123" s="546"/>
      <c r="HP123" s="546"/>
      <c r="HQ123" s="546"/>
      <c r="HR123" s="546"/>
      <c r="HS123" s="546"/>
      <c r="HT123" s="546"/>
      <c r="HU123" s="546"/>
      <c r="HV123" s="546"/>
      <c r="HW123" s="546"/>
      <c r="HX123" s="546"/>
      <c r="HY123" s="546"/>
      <c r="HZ123" s="546"/>
      <c r="IA123" s="546"/>
      <c r="IB123" s="546"/>
      <c r="IC123" s="546"/>
      <c r="ID123" s="546"/>
      <c r="IE123" s="546"/>
      <c r="IF123" s="546"/>
      <c r="IG123" s="546"/>
      <c r="IH123" s="546"/>
      <c r="II123" s="546"/>
      <c r="IJ123" s="546"/>
      <c r="IK123" s="546"/>
      <c r="IL123" s="546"/>
      <c r="IM123" s="546"/>
      <c r="IN123" s="546"/>
      <c r="IO123" s="546"/>
      <c r="IP123" s="546"/>
      <c r="IQ123" s="546"/>
      <c r="IR123" s="546"/>
      <c r="IS123" s="546"/>
      <c r="IT123" s="546"/>
      <c r="IU123" s="546"/>
      <c r="IV123" s="546"/>
      <c r="IW123" s="546"/>
      <c r="IX123" s="546"/>
      <c r="IY123" s="546"/>
      <c r="IZ123" s="546"/>
      <c r="JA123" s="546"/>
      <c r="JB123" s="546"/>
      <c r="JC123" s="546"/>
      <c r="JD123" s="546"/>
      <c r="JE123" s="546"/>
      <c r="JF123" s="546"/>
      <c r="JG123" s="546"/>
      <c r="JH123" s="546"/>
      <c r="JI123" s="546"/>
      <c r="JJ123" s="546"/>
      <c r="JK123" s="546"/>
      <c r="JL123" s="546"/>
      <c r="JM123" s="546"/>
      <c r="JN123" s="546"/>
      <c r="JO123" s="546"/>
      <c r="JP123" s="546"/>
      <c r="JQ123" s="546"/>
      <c r="JR123" s="546"/>
      <c r="JS123" s="546"/>
      <c r="JT123" s="546"/>
      <c r="JU123" s="546"/>
      <c r="JV123" s="546"/>
      <c r="JW123" s="546"/>
      <c r="JX123" s="546"/>
      <c r="JY123" s="546"/>
      <c r="JZ123" s="546"/>
      <c r="KA123" s="546"/>
      <c r="KB123" s="546"/>
      <c r="KC123" s="546"/>
      <c r="KD123" s="546"/>
      <c r="KE123" s="546"/>
      <c r="KF123" s="546"/>
      <c r="KG123" s="546"/>
      <c r="KH123" s="546"/>
      <c r="KI123" s="546"/>
      <c r="KJ123" s="546"/>
      <c r="KK123" s="546"/>
      <c r="KL123" s="546"/>
      <c r="KM123" s="546"/>
      <c r="KN123" s="546"/>
      <c r="KO123" s="546"/>
      <c r="KP123" s="546"/>
      <c r="KQ123" s="546"/>
      <c r="KR123" s="546"/>
      <c r="KS123" s="546"/>
      <c r="KT123" s="546"/>
      <c r="KU123" s="546"/>
      <c r="KV123" s="546"/>
      <c r="KW123" s="546"/>
      <c r="KX123" s="546"/>
      <c r="KY123" s="546"/>
      <c r="KZ123" s="546"/>
      <c r="LA123" s="546"/>
      <c r="LB123" s="546"/>
      <c r="LC123" s="546"/>
      <c r="LD123" s="546"/>
      <c r="LE123" s="546"/>
      <c r="LF123" s="546"/>
      <c r="LG123" s="546"/>
      <c r="LH123" s="546"/>
      <c r="LI123" s="546"/>
      <c r="LJ123" s="546"/>
      <c r="LK123" s="546"/>
      <c r="LL123" s="546"/>
      <c r="LM123" s="546"/>
      <c r="LN123" s="546"/>
      <c r="LO123" s="546"/>
      <c r="LP123" s="546"/>
      <c r="LQ123" s="546"/>
      <c r="LR123" s="546"/>
      <c r="LS123" s="546"/>
      <c r="LT123" s="546"/>
      <c r="LU123" s="546"/>
      <c r="LV123" s="546"/>
      <c r="LW123" s="546"/>
      <c r="LX123" s="546"/>
      <c r="LY123" s="546"/>
      <c r="LZ123" s="546"/>
      <c r="MA123" s="546"/>
      <c r="MB123" s="546"/>
      <c r="MC123" s="546"/>
      <c r="MD123" s="546"/>
      <c r="ME123" s="546"/>
      <c r="MF123" s="546"/>
      <c r="MG123" s="546"/>
      <c r="MH123" s="546"/>
      <c r="MI123" s="546"/>
      <c r="MJ123" s="546"/>
      <c r="MK123" s="546"/>
      <c r="ML123" s="546"/>
      <c r="MM123" s="546"/>
      <c r="MN123" s="546"/>
      <c r="MO123" s="546"/>
      <c r="MP123" s="546"/>
      <c r="MQ123" s="546"/>
      <c r="MR123" s="546"/>
      <c r="MS123" s="546"/>
      <c r="MT123" s="546"/>
      <c r="MU123" s="546"/>
      <c r="MV123" s="546"/>
      <c r="MW123" s="546"/>
      <c r="MX123" s="546"/>
      <c r="MY123" s="546"/>
      <c r="MZ123" s="546"/>
      <c r="NA123" s="546"/>
      <c r="NB123" s="546"/>
      <c r="NC123" s="546"/>
      <c r="ND123" s="546"/>
      <c r="NE123" s="546"/>
      <c r="NF123" s="546"/>
      <c r="NG123" s="546"/>
      <c r="NH123" s="546"/>
      <c r="NI123" s="546"/>
      <c r="NJ123" s="546"/>
      <c r="NK123" s="546"/>
      <c r="NL123" s="546"/>
      <c r="NM123" s="546"/>
      <c r="NN123" s="546"/>
      <c r="NO123" s="546"/>
      <c r="NP123" s="546"/>
      <c r="NQ123" s="546"/>
      <c r="NR123" s="546"/>
      <c r="NS123" s="546"/>
      <c r="NT123" s="546"/>
      <c r="NU123" s="546"/>
      <c r="NV123" s="546"/>
      <c r="NW123" s="546"/>
      <c r="NX123" s="546"/>
      <c r="NY123" s="546"/>
      <c r="NZ123" s="546"/>
      <c r="OA123" s="546"/>
      <c r="OB123" s="546"/>
      <c r="OC123" s="546"/>
      <c r="OD123" s="546"/>
      <c r="OE123" s="546"/>
      <c r="OF123" s="546"/>
      <c r="OG123" s="546"/>
      <c r="OH123" s="546"/>
      <c r="OI123" s="546"/>
      <c r="OJ123" s="546"/>
      <c r="OK123" s="546"/>
      <c r="OL123" s="546"/>
      <c r="OM123" s="546"/>
      <c r="ON123" s="546"/>
      <c r="OO123" s="546"/>
      <c r="OP123" s="546"/>
      <c r="OQ123" s="546"/>
      <c r="OR123" s="546"/>
      <c r="OS123" s="546"/>
      <c r="OT123" s="546"/>
      <c r="OU123" s="546"/>
      <c r="OV123" s="546"/>
      <c r="OW123" s="546"/>
      <c r="OX123" s="546"/>
      <c r="OY123" s="546"/>
      <c r="OZ123" s="546"/>
      <c r="PA123" s="546"/>
      <c r="PB123" s="546"/>
      <c r="PC123" s="546"/>
      <c r="PD123" s="546"/>
      <c r="PE123" s="546"/>
      <c r="PF123" s="546"/>
      <c r="PG123" s="546"/>
      <c r="PH123" s="546"/>
      <c r="PI123" s="546"/>
      <c r="PJ123" s="546"/>
      <c r="PK123" s="546"/>
      <c r="PL123" s="546"/>
      <c r="PM123" s="546"/>
      <c r="PN123" s="546"/>
      <c r="PO123" s="546"/>
      <c r="PP123" s="546"/>
      <c r="PQ123" s="546"/>
      <c r="PR123" s="546"/>
      <c r="PS123" s="546"/>
      <c r="PT123" s="546"/>
      <c r="PU123" s="546"/>
      <c r="PV123" s="546"/>
      <c r="PW123" s="546"/>
      <c r="PX123" s="546"/>
      <c r="PY123" s="546"/>
      <c r="PZ123" s="546"/>
      <c r="QA123" s="546"/>
      <c r="QB123" s="546"/>
      <c r="QC123" s="546"/>
      <c r="QD123" s="546"/>
      <c r="QE123" s="546"/>
      <c r="QF123" s="546"/>
      <c r="QG123" s="546"/>
      <c r="QH123" s="546"/>
      <c r="QI123" s="546"/>
      <c r="QJ123" s="546"/>
      <c r="QK123" s="546"/>
      <c r="QL123" s="546"/>
      <c r="QM123" s="546"/>
      <c r="QN123" s="546"/>
      <c r="QO123" s="546"/>
      <c r="QP123" s="546"/>
      <c r="QQ123" s="546"/>
      <c r="QR123" s="546"/>
      <c r="QS123" s="546"/>
      <c r="QT123" s="546"/>
      <c r="QU123" s="546"/>
      <c r="QV123" s="546"/>
      <c r="QW123" s="546"/>
      <c r="QX123" s="546"/>
      <c r="QY123" s="546"/>
      <c r="QZ123" s="546"/>
      <c r="RA123" s="546"/>
      <c r="RB123" s="546"/>
      <c r="RC123" s="546"/>
      <c r="RD123" s="546"/>
      <c r="RE123" s="546"/>
      <c r="RF123" s="546"/>
      <c r="RG123" s="546"/>
      <c r="RH123" s="546"/>
      <c r="RI123" s="546"/>
      <c r="RJ123" s="546"/>
      <c r="RK123" s="546"/>
      <c r="RL123" s="546"/>
      <c r="RM123" s="546"/>
      <c r="RN123" s="546"/>
      <c r="RO123" s="546"/>
      <c r="RP123" s="546"/>
      <c r="RQ123" s="546"/>
      <c r="RR123" s="546"/>
      <c r="RS123" s="546"/>
      <c r="RT123" s="546"/>
      <c r="RU123" s="546"/>
      <c r="RV123" s="546"/>
      <c r="RW123" s="546"/>
      <c r="RX123" s="546"/>
      <c r="RY123" s="546"/>
      <c r="RZ123" s="546"/>
      <c r="SA123" s="546"/>
      <c r="SB123" s="546"/>
      <c r="SC123" s="546"/>
      <c r="SD123" s="546"/>
      <c r="SE123" s="546"/>
      <c r="SF123" s="546"/>
      <c r="SG123" s="546"/>
      <c r="SH123" s="546"/>
      <c r="SI123" s="546"/>
      <c r="SJ123" s="546"/>
      <c r="SK123" s="546"/>
      <c r="SL123" s="546"/>
      <c r="SM123" s="546"/>
      <c r="SN123" s="546"/>
      <c r="SO123" s="546"/>
      <c r="SP123" s="546"/>
      <c r="SQ123" s="546"/>
      <c r="SR123" s="546"/>
      <c r="SS123" s="546"/>
      <c r="ST123" s="546"/>
      <c r="SU123" s="546"/>
      <c r="SV123" s="546"/>
      <c r="SW123" s="546"/>
      <c r="SX123" s="546"/>
      <c r="SY123" s="546"/>
      <c r="SZ123" s="546"/>
      <c r="TA123" s="546"/>
      <c r="TB123" s="546"/>
      <c r="TC123" s="546"/>
      <c r="TD123" s="546"/>
      <c r="TE123" s="546"/>
      <c r="TF123" s="546"/>
      <c r="TG123" s="546"/>
      <c r="TH123" s="546"/>
      <c r="TI123" s="546"/>
      <c r="TJ123" s="546"/>
      <c r="TK123" s="546"/>
      <c r="TL123" s="546"/>
      <c r="TM123" s="546"/>
      <c r="TN123" s="546"/>
      <c r="TO123" s="546"/>
      <c r="TP123" s="546"/>
      <c r="TQ123" s="546"/>
      <c r="TR123" s="546"/>
      <c r="TS123" s="546"/>
      <c r="TT123" s="546"/>
      <c r="TU123" s="546"/>
      <c r="TV123" s="546"/>
      <c r="TW123" s="546"/>
      <c r="TX123" s="546"/>
      <c r="TY123" s="546"/>
      <c r="TZ123" s="546"/>
      <c r="UA123" s="546"/>
      <c r="UB123" s="546"/>
      <c r="UC123" s="546"/>
      <c r="UD123" s="546"/>
      <c r="UE123" s="546"/>
      <c r="UF123" s="546"/>
      <c r="UG123" s="546"/>
      <c r="UH123" s="546"/>
      <c r="UI123" s="546"/>
      <c r="UJ123" s="546"/>
      <c r="UK123" s="546"/>
      <c r="UL123" s="546"/>
      <c r="UM123" s="546"/>
      <c r="UN123" s="546"/>
      <c r="UO123" s="546"/>
      <c r="UP123" s="546"/>
      <c r="UQ123" s="546"/>
      <c r="UR123" s="546"/>
      <c r="US123" s="546"/>
      <c r="UT123" s="546"/>
      <c r="UU123" s="546"/>
      <c r="UV123" s="546"/>
      <c r="UW123" s="546"/>
      <c r="UX123" s="546"/>
      <c r="UY123" s="546"/>
      <c r="UZ123" s="546"/>
      <c r="VA123" s="546"/>
      <c r="VB123" s="546"/>
      <c r="VC123" s="546"/>
      <c r="VD123" s="546"/>
      <c r="VE123" s="546"/>
      <c r="VF123" s="546"/>
      <c r="VG123" s="546"/>
      <c r="VH123" s="546"/>
      <c r="VI123" s="546"/>
      <c r="VJ123" s="546"/>
      <c r="VK123" s="546"/>
      <c r="VL123" s="546"/>
      <c r="VM123" s="546"/>
      <c r="VN123" s="546"/>
      <c r="VO123" s="546"/>
      <c r="VP123" s="546"/>
      <c r="VQ123" s="546"/>
      <c r="VR123" s="546"/>
      <c r="VS123" s="546"/>
      <c r="VT123" s="546"/>
      <c r="VU123" s="546"/>
      <c r="VV123" s="546"/>
      <c r="VW123" s="546"/>
      <c r="VX123" s="546"/>
      <c r="VY123" s="546"/>
      <c r="VZ123" s="546"/>
      <c r="WA123" s="546"/>
      <c r="WB123" s="546"/>
      <c r="WC123" s="546"/>
      <c r="WD123" s="546"/>
      <c r="WE123" s="546"/>
      <c r="WF123" s="546"/>
      <c r="WG123" s="546"/>
      <c r="WH123" s="546"/>
      <c r="WI123" s="546"/>
      <c r="WJ123" s="546"/>
      <c r="WK123" s="546"/>
      <c r="WL123" s="546"/>
      <c r="WM123" s="546"/>
      <c r="WN123" s="546"/>
      <c r="WO123" s="546"/>
      <c r="WP123" s="546"/>
      <c r="WQ123" s="546"/>
      <c r="WR123" s="546"/>
      <c r="WS123" s="546"/>
      <c r="WT123" s="546"/>
      <c r="WU123" s="546"/>
      <c r="WV123" s="546"/>
      <c r="WW123" s="546"/>
      <c r="WX123" s="546"/>
      <c r="WY123" s="546"/>
      <c r="WZ123" s="546"/>
      <c r="XA123" s="546"/>
      <c r="XB123" s="546"/>
      <c r="XC123" s="546"/>
      <c r="XD123" s="546"/>
      <c r="XE123" s="546"/>
      <c r="XF123" s="546"/>
      <c r="XG123" s="546"/>
      <c r="XH123" s="546"/>
      <c r="XI123" s="546"/>
      <c r="XJ123" s="546"/>
      <c r="XK123" s="546"/>
      <c r="XL123" s="546"/>
      <c r="XM123" s="546"/>
      <c r="XN123" s="546"/>
      <c r="XO123" s="546"/>
      <c r="XP123" s="546"/>
      <c r="XQ123" s="546"/>
      <c r="XR123" s="546"/>
      <c r="XS123" s="546"/>
      <c r="XT123" s="546"/>
      <c r="XU123" s="546"/>
      <c r="XV123" s="546"/>
      <c r="XW123" s="546"/>
      <c r="XX123" s="546"/>
      <c r="XY123" s="546"/>
      <c r="XZ123" s="546"/>
      <c r="YA123" s="546"/>
      <c r="YB123" s="546"/>
      <c r="YC123" s="546"/>
      <c r="YD123" s="546"/>
      <c r="YE123" s="546"/>
      <c r="YF123" s="546"/>
      <c r="YG123" s="546"/>
      <c r="YH123" s="546"/>
      <c r="YI123" s="546"/>
      <c r="YJ123" s="546"/>
      <c r="YK123" s="546"/>
      <c r="YL123" s="546"/>
      <c r="YM123" s="546"/>
      <c r="YN123" s="546"/>
      <c r="YO123" s="546"/>
      <c r="YP123" s="546"/>
      <c r="YQ123" s="546"/>
      <c r="YR123" s="546"/>
      <c r="YS123" s="546"/>
      <c r="YT123" s="546"/>
      <c r="YU123" s="546"/>
      <c r="YV123" s="546"/>
      <c r="YW123" s="546"/>
      <c r="YX123" s="546"/>
      <c r="YY123" s="546"/>
      <c r="YZ123" s="546"/>
      <c r="ZA123" s="546"/>
      <c r="ZB123" s="546"/>
      <c r="ZC123" s="546"/>
      <c r="ZD123" s="546"/>
      <c r="ZE123" s="546"/>
      <c r="ZF123" s="546"/>
      <c r="ZG123" s="546"/>
      <c r="ZH123" s="546"/>
      <c r="ZI123" s="546"/>
      <c r="ZJ123" s="546"/>
      <c r="ZK123" s="546"/>
      <c r="ZL123" s="546"/>
      <c r="ZM123" s="546"/>
      <c r="ZN123" s="546"/>
      <c r="ZO123" s="546"/>
      <c r="ZP123" s="546"/>
      <c r="ZQ123" s="546"/>
      <c r="ZR123" s="546"/>
      <c r="ZS123" s="546"/>
      <c r="ZT123" s="546"/>
      <c r="ZU123" s="546"/>
      <c r="ZV123" s="546"/>
      <c r="ZW123" s="546"/>
      <c r="ZX123" s="546"/>
      <c r="ZY123" s="546"/>
      <c r="ZZ123" s="546"/>
      <c r="AAA123" s="546"/>
      <c r="AAB123" s="546"/>
      <c r="AAC123" s="546"/>
      <c r="AAD123" s="546"/>
      <c r="AAE123" s="546"/>
      <c r="AAF123" s="546"/>
      <c r="AAG123" s="546"/>
      <c r="AAH123" s="546"/>
      <c r="AAI123" s="546"/>
      <c r="AAJ123" s="546"/>
      <c r="AAK123" s="546"/>
      <c r="AAL123" s="546"/>
      <c r="AAM123" s="546"/>
      <c r="AAN123" s="546"/>
      <c r="AAO123" s="546"/>
      <c r="AAP123" s="546"/>
      <c r="AAQ123" s="546"/>
      <c r="AAR123" s="546"/>
      <c r="AAS123" s="546"/>
      <c r="AAT123" s="546"/>
      <c r="AAU123" s="546"/>
      <c r="AAV123" s="546"/>
      <c r="AAW123" s="546"/>
      <c r="AAX123" s="546"/>
      <c r="AAY123" s="546"/>
      <c r="AAZ123" s="546"/>
      <c r="ABA123" s="546"/>
      <c r="ABB123" s="546"/>
      <c r="ABC123" s="546"/>
      <c r="ABD123" s="546"/>
      <c r="ABE123" s="546"/>
      <c r="ABF123" s="546"/>
      <c r="ABG123" s="546"/>
      <c r="ABH123" s="546"/>
      <c r="ABI123" s="546"/>
      <c r="ABJ123" s="546"/>
      <c r="ABK123" s="546"/>
      <c r="ABL123" s="546"/>
      <c r="ABM123" s="546"/>
      <c r="ABN123" s="546"/>
      <c r="ABO123" s="546"/>
      <c r="ABP123" s="546"/>
      <c r="ABQ123" s="546"/>
      <c r="ABR123" s="546"/>
      <c r="ABS123" s="546"/>
      <c r="ABT123" s="546"/>
      <c r="ABU123" s="546"/>
      <c r="ABV123" s="546"/>
      <c r="ABW123" s="546"/>
      <c r="ABX123" s="546"/>
      <c r="ABY123" s="546"/>
      <c r="ABZ123" s="546"/>
      <c r="ACA123" s="546"/>
      <c r="ACB123" s="546"/>
      <c r="ACC123" s="546"/>
      <c r="ACD123" s="546"/>
      <c r="ACE123" s="546"/>
      <c r="ACF123" s="546"/>
      <c r="ACG123" s="546"/>
      <c r="ACH123" s="546"/>
      <c r="ACI123" s="546"/>
      <c r="ACJ123" s="546"/>
      <c r="ACK123" s="546"/>
      <c r="ACL123" s="546"/>
      <c r="ACM123" s="546"/>
      <c r="ACN123" s="546"/>
      <c r="ACO123" s="546"/>
      <c r="ACP123" s="546"/>
      <c r="ACQ123" s="546"/>
      <c r="ACR123" s="546"/>
      <c r="ACS123" s="546"/>
      <c r="ACT123" s="546"/>
      <c r="ACU123" s="546"/>
      <c r="ACV123" s="546"/>
      <c r="ACW123" s="546"/>
      <c r="ACX123" s="546"/>
      <c r="ACY123" s="546"/>
      <c r="ACZ123" s="546"/>
      <c r="ADA123" s="546"/>
      <c r="ADB123" s="546"/>
      <c r="ADC123" s="546"/>
      <c r="ADD123" s="546"/>
      <c r="ADE123" s="546"/>
      <c r="ADF123" s="546"/>
      <c r="ADG123" s="546"/>
      <c r="ADH123" s="546"/>
      <c r="ADI123" s="546"/>
      <c r="ADJ123" s="546"/>
      <c r="ADK123" s="546"/>
      <c r="ADL123" s="546"/>
      <c r="ADM123" s="546"/>
      <c r="ADN123" s="546"/>
      <c r="ADO123" s="546"/>
      <c r="ADP123" s="546"/>
      <c r="ADQ123" s="546"/>
      <c r="ADR123" s="546"/>
      <c r="ADS123" s="546"/>
      <c r="ADT123" s="546"/>
      <c r="ADU123" s="546"/>
      <c r="ADV123" s="546"/>
      <c r="ADW123" s="546"/>
      <c r="ADX123" s="546"/>
      <c r="ADY123" s="546"/>
      <c r="ADZ123" s="546"/>
      <c r="AEA123" s="546"/>
      <c r="AEB123" s="546"/>
      <c r="AEC123" s="546"/>
      <c r="AED123" s="546"/>
      <c r="AEE123" s="546"/>
      <c r="AEF123" s="546"/>
      <c r="AEG123" s="546"/>
      <c r="AEH123" s="546"/>
      <c r="AEI123" s="546"/>
      <c r="AEJ123" s="546"/>
      <c r="AEK123" s="546"/>
      <c r="AEL123" s="546"/>
      <c r="AEM123" s="546"/>
      <c r="AEN123" s="546"/>
      <c r="AEO123" s="546"/>
      <c r="AEP123" s="546"/>
      <c r="AEQ123" s="546"/>
      <c r="AER123" s="546"/>
      <c r="AES123" s="546"/>
      <c r="AET123" s="546"/>
      <c r="AEU123" s="546"/>
      <c r="AEV123" s="546"/>
      <c r="AEW123" s="546"/>
      <c r="AEX123" s="546"/>
      <c r="AEY123" s="546"/>
      <c r="AEZ123" s="546"/>
      <c r="AFA123" s="546"/>
      <c r="AFB123" s="546"/>
      <c r="AFC123" s="546"/>
      <c r="AFD123" s="546"/>
      <c r="AFE123" s="546"/>
      <c r="AFF123" s="546"/>
      <c r="AFG123" s="546"/>
      <c r="AFH123" s="546"/>
      <c r="AFI123" s="546"/>
      <c r="AFJ123" s="546"/>
      <c r="AFK123" s="546"/>
      <c r="AFL123" s="546"/>
      <c r="AFM123" s="546"/>
      <c r="AFN123" s="546"/>
      <c r="AFO123" s="546"/>
      <c r="AFP123" s="546"/>
      <c r="AFQ123" s="546"/>
      <c r="AFR123" s="546"/>
      <c r="AFS123" s="546"/>
      <c r="AFT123" s="546"/>
      <c r="AFU123" s="546"/>
      <c r="AFV123" s="546"/>
      <c r="AFW123" s="546"/>
      <c r="AFX123" s="546"/>
      <c r="AFY123" s="546"/>
      <c r="AFZ123" s="546"/>
      <c r="AGA123" s="546"/>
      <c r="AGB123" s="546"/>
      <c r="AGC123" s="546"/>
      <c r="AGD123" s="546"/>
      <c r="AGE123" s="546"/>
      <c r="AGF123" s="546"/>
      <c r="AGG123" s="546"/>
      <c r="AGH123" s="546"/>
      <c r="AGI123" s="546"/>
      <c r="AGJ123" s="546"/>
      <c r="AGK123" s="546"/>
      <c r="AGL123" s="546"/>
      <c r="AGM123" s="546"/>
      <c r="AGN123" s="546"/>
      <c r="AGO123" s="546"/>
      <c r="AGP123" s="546"/>
      <c r="AGQ123" s="546"/>
      <c r="AGR123" s="546"/>
      <c r="AGS123" s="546"/>
      <c r="AGT123" s="546"/>
      <c r="AGU123" s="546"/>
      <c r="AGV123" s="546"/>
      <c r="AGW123" s="546"/>
      <c r="AGX123" s="546"/>
      <c r="AGY123" s="546"/>
      <c r="AGZ123" s="546"/>
      <c r="AHA123" s="546"/>
      <c r="AHB123" s="546"/>
      <c r="AHC123" s="546"/>
      <c r="AHD123" s="546"/>
      <c r="AHE123" s="546"/>
      <c r="AHF123" s="546"/>
      <c r="AHG123" s="546"/>
      <c r="AHH123" s="546"/>
      <c r="AHI123" s="546"/>
      <c r="AHJ123" s="546"/>
      <c r="AHK123" s="546"/>
      <c r="AHL123" s="546"/>
      <c r="AHM123" s="546"/>
      <c r="AHN123" s="546"/>
      <c r="AHO123" s="546"/>
      <c r="AHP123" s="546"/>
      <c r="AHQ123" s="546"/>
      <c r="AHR123" s="546"/>
      <c r="AHS123" s="546"/>
      <c r="AHT123" s="546"/>
      <c r="AHU123" s="546"/>
      <c r="AHV123" s="546"/>
      <c r="AHW123" s="546"/>
      <c r="AHX123" s="546"/>
      <c r="AHY123" s="546"/>
      <c r="AHZ123" s="546"/>
      <c r="AIA123" s="546"/>
      <c r="AIB123" s="546"/>
      <c r="AIC123" s="546"/>
      <c r="AID123" s="546"/>
      <c r="AIE123" s="546"/>
      <c r="AIF123" s="546"/>
      <c r="AIG123" s="546"/>
      <c r="AIH123" s="546"/>
      <c r="AII123" s="546"/>
      <c r="AIJ123" s="546"/>
      <c r="AIK123" s="546"/>
      <c r="AIL123" s="546"/>
      <c r="AIM123" s="546"/>
      <c r="AIN123" s="546"/>
      <c r="AIO123" s="546"/>
      <c r="AIP123" s="546"/>
      <c r="AIQ123" s="546"/>
      <c r="AIR123" s="546"/>
      <c r="AIS123" s="546"/>
      <c r="AIT123" s="546"/>
      <c r="AIU123" s="546"/>
      <c r="AIV123" s="546"/>
      <c r="AIW123" s="546"/>
      <c r="AIX123" s="546"/>
      <c r="AIY123" s="546"/>
      <c r="AIZ123" s="546"/>
      <c r="AJA123" s="546"/>
      <c r="AJB123" s="546"/>
      <c r="AJC123" s="546"/>
      <c r="AJD123" s="546"/>
      <c r="AJE123" s="546"/>
      <c r="AJF123" s="546"/>
      <c r="AJG123" s="546"/>
      <c r="AJH123" s="546"/>
      <c r="AJI123" s="546"/>
      <c r="AJJ123" s="546"/>
      <c r="AJK123" s="546"/>
      <c r="AJL123" s="546"/>
      <c r="AJM123" s="546"/>
      <c r="AJN123" s="546"/>
      <c r="AJO123" s="546"/>
      <c r="AJP123" s="546"/>
      <c r="AJQ123" s="546"/>
      <c r="AJR123" s="546"/>
      <c r="AJS123" s="546"/>
      <c r="AJT123" s="546"/>
      <c r="AJU123" s="546"/>
      <c r="AJV123" s="546"/>
      <c r="AJW123" s="546"/>
      <c r="AJX123" s="546"/>
      <c r="AJY123" s="546"/>
      <c r="AJZ123" s="546"/>
      <c r="AKA123" s="546"/>
      <c r="AKB123" s="546"/>
      <c r="AKC123" s="546"/>
      <c r="AKD123" s="546"/>
      <c r="AKE123" s="546"/>
      <c r="AKF123" s="546"/>
      <c r="AKG123" s="546"/>
      <c r="AKH123" s="546"/>
      <c r="AKI123" s="546"/>
      <c r="AKJ123" s="546"/>
      <c r="AKK123" s="546"/>
      <c r="AKL123" s="546"/>
      <c r="AKM123" s="546"/>
      <c r="AKN123" s="546"/>
      <c r="AKO123" s="546"/>
      <c r="AKP123" s="546"/>
      <c r="AKQ123" s="546"/>
      <c r="AKR123" s="546"/>
      <c r="AKS123" s="546"/>
      <c r="AKT123" s="546"/>
      <c r="AKU123" s="546"/>
      <c r="AKV123" s="546"/>
      <c r="AKW123" s="546"/>
      <c r="AKX123" s="546"/>
      <c r="AKY123" s="546"/>
      <c r="AKZ123" s="546"/>
      <c r="ALA123" s="546"/>
      <c r="ALB123" s="546"/>
      <c r="ALC123" s="546"/>
      <c r="ALD123" s="546"/>
      <c r="ALE123" s="546"/>
      <c r="ALF123" s="546"/>
      <c r="ALG123" s="546"/>
      <c r="ALH123" s="546"/>
      <c r="ALI123" s="546"/>
      <c r="ALJ123" s="546"/>
      <c r="ALK123" s="546"/>
      <c r="ALL123" s="546"/>
      <c r="ALM123" s="546"/>
      <c r="ALN123" s="546"/>
      <c r="ALO123" s="546"/>
      <c r="ALP123" s="546"/>
      <c r="ALQ123" s="546"/>
      <c r="ALR123" s="546"/>
      <c r="ALS123" s="546"/>
      <c r="ALT123" s="546"/>
      <c r="ALU123" s="546"/>
      <c r="ALV123" s="546"/>
      <c r="ALW123" s="546"/>
      <c r="ALX123" s="546"/>
      <c r="ALY123" s="546"/>
      <c r="ALZ123" s="546"/>
      <c r="AMA123" s="546"/>
      <c r="AMB123" s="546"/>
    </row>
    <row r="124" spans="1:1016" ht="79.5" customHeight="1">
      <c r="A124" s="525" t="s">
        <v>268</v>
      </c>
      <c r="B124" s="561">
        <v>140208</v>
      </c>
      <c r="C124" s="503" t="s">
        <v>27</v>
      </c>
      <c r="D124" s="562" t="s">
        <v>269</v>
      </c>
      <c r="E124" s="493" t="s">
        <v>47</v>
      </c>
      <c r="F124" s="523">
        <v>1</v>
      </c>
      <c r="G124" s="497">
        <f t="shared" si="10"/>
        <v>630.1</v>
      </c>
      <c r="H124" s="498">
        <f t="shared" si="11"/>
        <v>630.1</v>
      </c>
      <c r="J124" s="547">
        <v>497.67</v>
      </c>
      <c r="L124" s="466">
        <f t="shared" si="9"/>
        <v>630.1</v>
      </c>
    </row>
    <row r="125" spans="1:1016" s="458" customFormat="1" ht="39.950000000000003" customHeight="1">
      <c r="A125" s="509" t="s">
        <v>270</v>
      </c>
      <c r="B125" s="516"/>
      <c r="C125" s="518"/>
      <c r="D125" s="512" t="s">
        <v>271</v>
      </c>
      <c r="E125" s="519"/>
      <c r="F125" s="520"/>
      <c r="G125" s="499"/>
      <c r="H125" s="521" t="str">
        <f t="shared" si="11"/>
        <v/>
      </c>
      <c r="I125" s="546"/>
      <c r="J125" s="549"/>
      <c r="K125" s="546"/>
      <c r="L125" s="546">
        <f t="shared" si="9"/>
        <v>0</v>
      </c>
      <c r="M125" s="546"/>
      <c r="N125" s="546"/>
      <c r="O125" s="546"/>
      <c r="P125" s="546"/>
      <c r="Q125" s="546"/>
      <c r="R125" s="546"/>
      <c r="S125" s="546"/>
      <c r="T125" s="546"/>
      <c r="U125" s="546"/>
      <c r="V125" s="546"/>
      <c r="W125" s="546"/>
      <c r="X125" s="546"/>
      <c r="Y125" s="546"/>
      <c r="Z125" s="546"/>
      <c r="AA125" s="546"/>
      <c r="AB125" s="546"/>
      <c r="AC125" s="546"/>
      <c r="AD125" s="546"/>
      <c r="AE125" s="546"/>
      <c r="AF125" s="546"/>
      <c r="AG125" s="546"/>
      <c r="AH125" s="546"/>
      <c r="AI125" s="546"/>
      <c r="AJ125" s="546"/>
      <c r="AK125" s="546"/>
      <c r="AL125" s="546"/>
      <c r="AM125" s="546"/>
      <c r="AN125" s="546"/>
      <c r="AO125" s="546"/>
      <c r="AP125" s="546"/>
      <c r="AQ125" s="546"/>
      <c r="AR125" s="546"/>
      <c r="AS125" s="546"/>
      <c r="AT125" s="546"/>
      <c r="AU125" s="546"/>
      <c r="AV125" s="546"/>
      <c r="AW125" s="546"/>
      <c r="AX125" s="546"/>
      <c r="AY125" s="546"/>
      <c r="AZ125" s="546"/>
      <c r="BA125" s="546"/>
      <c r="BB125" s="546"/>
      <c r="BC125" s="546"/>
      <c r="BD125" s="546"/>
      <c r="BE125" s="546"/>
      <c r="BF125" s="546"/>
      <c r="BG125" s="546"/>
      <c r="BH125" s="546"/>
      <c r="BI125" s="546"/>
      <c r="BJ125" s="546"/>
      <c r="BK125" s="546"/>
      <c r="BL125" s="546"/>
      <c r="BM125" s="546"/>
      <c r="BN125" s="546"/>
      <c r="BO125" s="546"/>
      <c r="BP125" s="546"/>
      <c r="BQ125" s="546"/>
      <c r="BR125" s="546"/>
      <c r="BS125" s="546"/>
      <c r="BT125" s="546"/>
      <c r="BU125" s="546"/>
      <c r="BV125" s="546"/>
      <c r="BW125" s="546"/>
      <c r="BX125" s="546"/>
      <c r="BY125" s="546"/>
      <c r="BZ125" s="546"/>
      <c r="CA125" s="546"/>
      <c r="CB125" s="546"/>
      <c r="CC125" s="546"/>
      <c r="CD125" s="546"/>
      <c r="CE125" s="546"/>
      <c r="CF125" s="546"/>
      <c r="CG125" s="546"/>
      <c r="CH125" s="546"/>
      <c r="CI125" s="546"/>
      <c r="CJ125" s="546"/>
      <c r="CK125" s="546"/>
      <c r="CL125" s="546"/>
      <c r="CM125" s="546"/>
      <c r="CN125" s="546"/>
      <c r="CO125" s="546"/>
      <c r="CP125" s="546"/>
      <c r="CQ125" s="546"/>
      <c r="CR125" s="546"/>
      <c r="CS125" s="546"/>
      <c r="CT125" s="546"/>
      <c r="CU125" s="546"/>
      <c r="CV125" s="546"/>
      <c r="CW125" s="546"/>
      <c r="CX125" s="546"/>
      <c r="CY125" s="546"/>
      <c r="CZ125" s="546"/>
      <c r="DA125" s="546"/>
      <c r="DB125" s="546"/>
      <c r="DC125" s="546"/>
      <c r="DD125" s="546"/>
      <c r="DE125" s="546"/>
      <c r="DF125" s="546"/>
      <c r="DG125" s="546"/>
      <c r="DH125" s="546"/>
      <c r="DI125" s="546"/>
      <c r="DJ125" s="546"/>
      <c r="DK125" s="546"/>
      <c r="DL125" s="546"/>
      <c r="DM125" s="546"/>
      <c r="DN125" s="546"/>
      <c r="DO125" s="546"/>
      <c r="DP125" s="546"/>
      <c r="DQ125" s="546"/>
      <c r="DR125" s="546"/>
      <c r="DS125" s="546"/>
      <c r="DT125" s="546"/>
      <c r="DU125" s="546"/>
      <c r="DV125" s="546"/>
      <c r="DW125" s="546"/>
      <c r="DX125" s="546"/>
      <c r="DY125" s="546"/>
      <c r="DZ125" s="546"/>
      <c r="EA125" s="546"/>
      <c r="EB125" s="546"/>
      <c r="EC125" s="546"/>
      <c r="ED125" s="546"/>
      <c r="EE125" s="546"/>
      <c r="EF125" s="546"/>
      <c r="EG125" s="546"/>
      <c r="EH125" s="546"/>
      <c r="EI125" s="546"/>
      <c r="EJ125" s="546"/>
      <c r="EK125" s="546"/>
      <c r="EL125" s="546"/>
      <c r="EM125" s="546"/>
      <c r="EN125" s="546"/>
      <c r="EO125" s="546"/>
      <c r="EP125" s="546"/>
      <c r="EQ125" s="546"/>
      <c r="ER125" s="546"/>
      <c r="ES125" s="546"/>
      <c r="ET125" s="546"/>
      <c r="EU125" s="546"/>
      <c r="EV125" s="546"/>
      <c r="EW125" s="546"/>
      <c r="EX125" s="546"/>
      <c r="EY125" s="546"/>
      <c r="EZ125" s="546"/>
      <c r="FA125" s="546"/>
      <c r="FB125" s="546"/>
      <c r="FC125" s="546"/>
      <c r="FD125" s="546"/>
      <c r="FE125" s="546"/>
      <c r="FF125" s="546"/>
      <c r="FG125" s="546"/>
      <c r="FH125" s="546"/>
      <c r="FI125" s="546"/>
      <c r="FJ125" s="546"/>
      <c r="FK125" s="546"/>
      <c r="FL125" s="546"/>
      <c r="FM125" s="546"/>
      <c r="FN125" s="546"/>
      <c r="FO125" s="546"/>
      <c r="FP125" s="546"/>
      <c r="FQ125" s="546"/>
      <c r="FR125" s="546"/>
      <c r="FS125" s="546"/>
      <c r="FT125" s="546"/>
      <c r="FU125" s="546"/>
      <c r="FV125" s="546"/>
      <c r="FW125" s="546"/>
      <c r="FX125" s="546"/>
      <c r="FY125" s="546"/>
      <c r="FZ125" s="546"/>
      <c r="GA125" s="546"/>
      <c r="GB125" s="546"/>
      <c r="GC125" s="546"/>
      <c r="GD125" s="546"/>
      <c r="GE125" s="546"/>
      <c r="GF125" s="546"/>
      <c r="GG125" s="546"/>
      <c r="GH125" s="546"/>
      <c r="GI125" s="546"/>
      <c r="GJ125" s="546"/>
      <c r="GK125" s="546"/>
      <c r="GL125" s="546"/>
      <c r="GM125" s="546"/>
      <c r="GN125" s="546"/>
      <c r="GO125" s="546"/>
      <c r="GP125" s="546"/>
      <c r="GQ125" s="546"/>
      <c r="GR125" s="546"/>
      <c r="GS125" s="546"/>
      <c r="GT125" s="546"/>
      <c r="GU125" s="546"/>
      <c r="GV125" s="546"/>
      <c r="GW125" s="546"/>
      <c r="GX125" s="546"/>
      <c r="GY125" s="546"/>
      <c r="GZ125" s="546"/>
      <c r="HA125" s="546"/>
      <c r="HB125" s="546"/>
      <c r="HC125" s="546"/>
      <c r="HD125" s="546"/>
      <c r="HE125" s="546"/>
      <c r="HF125" s="546"/>
      <c r="HG125" s="546"/>
      <c r="HH125" s="546"/>
      <c r="HI125" s="546"/>
      <c r="HJ125" s="546"/>
      <c r="HK125" s="546"/>
      <c r="HL125" s="546"/>
      <c r="HM125" s="546"/>
      <c r="HN125" s="546"/>
      <c r="HO125" s="546"/>
      <c r="HP125" s="546"/>
      <c r="HQ125" s="546"/>
      <c r="HR125" s="546"/>
      <c r="HS125" s="546"/>
      <c r="HT125" s="546"/>
      <c r="HU125" s="546"/>
      <c r="HV125" s="546"/>
      <c r="HW125" s="546"/>
      <c r="HX125" s="546"/>
      <c r="HY125" s="546"/>
      <c r="HZ125" s="546"/>
      <c r="IA125" s="546"/>
      <c r="IB125" s="546"/>
      <c r="IC125" s="546"/>
      <c r="ID125" s="546"/>
      <c r="IE125" s="546"/>
      <c r="IF125" s="546"/>
      <c r="IG125" s="546"/>
      <c r="IH125" s="546"/>
      <c r="II125" s="546"/>
      <c r="IJ125" s="546"/>
      <c r="IK125" s="546"/>
      <c r="IL125" s="546"/>
      <c r="IM125" s="546"/>
      <c r="IN125" s="546"/>
      <c r="IO125" s="546"/>
      <c r="IP125" s="546"/>
      <c r="IQ125" s="546"/>
      <c r="IR125" s="546"/>
      <c r="IS125" s="546"/>
      <c r="IT125" s="546"/>
      <c r="IU125" s="546"/>
      <c r="IV125" s="546"/>
      <c r="IW125" s="546"/>
      <c r="IX125" s="546"/>
      <c r="IY125" s="546"/>
      <c r="IZ125" s="546"/>
      <c r="JA125" s="546"/>
      <c r="JB125" s="546"/>
      <c r="JC125" s="546"/>
      <c r="JD125" s="546"/>
      <c r="JE125" s="546"/>
      <c r="JF125" s="546"/>
      <c r="JG125" s="546"/>
      <c r="JH125" s="546"/>
      <c r="JI125" s="546"/>
      <c r="JJ125" s="546"/>
      <c r="JK125" s="546"/>
      <c r="JL125" s="546"/>
      <c r="JM125" s="546"/>
      <c r="JN125" s="546"/>
      <c r="JO125" s="546"/>
      <c r="JP125" s="546"/>
      <c r="JQ125" s="546"/>
      <c r="JR125" s="546"/>
      <c r="JS125" s="546"/>
      <c r="JT125" s="546"/>
      <c r="JU125" s="546"/>
      <c r="JV125" s="546"/>
      <c r="JW125" s="546"/>
      <c r="JX125" s="546"/>
      <c r="JY125" s="546"/>
      <c r="JZ125" s="546"/>
      <c r="KA125" s="546"/>
      <c r="KB125" s="546"/>
      <c r="KC125" s="546"/>
      <c r="KD125" s="546"/>
      <c r="KE125" s="546"/>
      <c r="KF125" s="546"/>
      <c r="KG125" s="546"/>
      <c r="KH125" s="546"/>
      <c r="KI125" s="546"/>
      <c r="KJ125" s="546"/>
      <c r="KK125" s="546"/>
      <c r="KL125" s="546"/>
      <c r="KM125" s="546"/>
      <c r="KN125" s="546"/>
      <c r="KO125" s="546"/>
      <c r="KP125" s="546"/>
      <c r="KQ125" s="546"/>
      <c r="KR125" s="546"/>
      <c r="KS125" s="546"/>
      <c r="KT125" s="546"/>
      <c r="KU125" s="546"/>
      <c r="KV125" s="546"/>
      <c r="KW125" s="546"/>
      <c r="KX125" s="546"/>
      <c r="KY125" s="546"/>
      <c r="KZ125" s="546"/>
      <c r="LA125" s="546"/>
      <c r="LB125" s="546"/>
      <c r="LC125" s="546"/>
      <c r="LD125" s="546"/>
      <c r="LE125" s="546"/>
      <c r="LF125" s="546"/>
      <c r="LG125" s="546"/>
      <c r="LH125" s="546"/>
      <c r="LI125" s="546"/>
      <c r="LJ125" s="546"/>
      <c r="LK125" s="546"/>
      <c r="LL125" s="546"/>
      <c r="LM125" s="546"/>
      <c r="LN125" s="546"/>
      <c r="LO125" s="546"/>
      <c r="LP125" s="546"/>
      <c r="LQ125" s="546"/>
      <c r="LR125" s="546"/>
      <c r="LS125" s="546"/>
      <c r="LT125" s="546"/>
      <c r="LU125" s="546"/>
      <c r="LV125" s="546"/>
      <c r="LW125" s="546"/>
      <c r="LX125" s="546"/>
      <c r="LY125" s="546"/>
      <c r="LZ125" s="546"/>
      <c r="MA125" s="546"/>
      <c r="MB125" s="546"/>
      <c r="MC125" s="546"/>
      <c r="MD125" s="546"/>
      <c r="ME125" s="546"/>
      <c r="MF125" s="546"/>
      <c r="MG125" s="546"/>
      <c r="MH125" s="546"/>
      <c r="MI125" s="546"/>
      <c r="MJ125" s="546"/>
      <c r="MK125" s="546"/>
      <c r="ML125" s="546"/>
      <c r="MM125" s="546"/>
      <c r="MN125" s="546"/>
      <c r="MO125" s="546"/>
      <c r="MP125" s="546"/>
      <c r="MQ125" s="546"/>
      <c r="MR125" s="546"/>
      <c r="MS125" s="546"/>
      <c r="MT125" s="546"/>
      <c r="MU125" s="546"/>
      <c r="MV125" s="546"/>
      <c r="MW125" s="546"/>
      <c r="MX125" s="546"/>
      <c r="MY125" s="546"/>
      <c r="MZ125" s="546"/>
      <c r="NA125" s="546"/>
      <c r="NB125" s="546"/>
      <c r="NC125" s="546"/>
      <c r="ND125" s="546"/>
      <c r="NE125" s="546"/>
      <c r="NF125" s="546"/>
      <c r="NG125" s="546"/>
      <c r="NH125" s="546"/>
      <c r="NI125" s="546"/>
      <c r="NJ125" s="546"/>
      <c r="NK125" s="546"/>
      <c r="NL125" s="546"/>
      <c r="NM125" s="546"/>
      <c r="NN125" s="546"/>
      <c r="NO125" s="546"/>
      <c r="NP125" s="546"/>
      <c r="NQ125" s="546"/>
      <c r="NR125" s="546"/>
      <c r="NS125" s="546"/>
      <c r="NT125" s="546"/>
      <c r="NU125" s="546"/>
      <c r="NV125" s="546"/>
      <c r="NW125" s="546"/>
      <c r="NX125" s="546"/>
      <c r="NY125" s="546"/>
      <c r="NZ125" s="546"/>
      <c r="OA125" s="546"/>
      <c r="OB125" s="546"/>
      <c r="OC125" s="546"/>
      <c r="OD125" s="546"/>
      <c r="OE125" s="546"/>
      <c r="OF125" s="546"/>
      <c r="OG125" s="546"/>
      <c r="OH125" s="546"/>
      <c r="OI125" s="546"/>
      <c r="OJ125" s="546"/>
      <c r="OK125" s="546"/>
      <c r="OL125" s="546"/>
      <c r="OM125" s="546"/>
      <c r="ON125" s="546"/>
      <c r="OO125" s="546"/>
      <c r="OP125" s="546"/>
      <c r="OQ125" s="546"/>
      <c r="OR125" s="546"/>
      <c r="OS125" s="546"/>
      <c r="OT125" s="546"/>
      <c r="OU125" s="546"/>
      <c r="OV125" s="546"/>
      <c r="OW125" s="546"/>
      <c r="OX125" s="546"/>
      <c r="OY125" s="546"/>
      <c r="OZ125" s="546"/>
      <c r="PA125" s="546"/>
      <c r="PB125" s="546"/>
      <c r="PC125" s="546"/>
      <c r="PD125" s="546"/>
      <c r="PE125" s="546"/>
      <c r="PF125" s="546"/>
      <c r="PG125" s="546"/>
      <c r="PH125" s="546"/>
      <c r="PI125" s="546"/>
      <c r="PJ125" s="546"/>
      <c r="PK125" s="546"/>
      <c r="PL125" s="546"/>
      <c r="PM125" s="546"/>
      <c r="PN125" s="546"/>
      <c r="PO125" s="546"/>
      <c r="PP125" s="546"/>
      <c r="PQ125" s="546"/>
      <c r="PR125" s="546"/>
      <c r="PS125" s="546"/>
      <c r="PT125" s="546"/>
      <c r="PU125" s="546"/>
      <c r="PV125" s="546"/>
      <c r="PW125" s="546"/>
      <c r="PX125" s="546"/>
      <c r="PY125" s="546"/>
      <c r="PZ125" s="546"/>
      <c r="QA125" s="546"/>
      <c r="QB125" s="546"/>
      <c r="QC125" s="546"/>
      <c r="QD125" s="546"/>
      <c r="QE125" s="546"/>
      <c r="QF125" s="546"/>
      <c r="QG125" s="546"/>
      <c r="QH125" s="546"/>
      <c r="QI125" s="546"/>
      <c r="QJ125" s="546"/>
      <c r="QK125" s="546"/>
      <c r="QL125" s="546"/>
      <c r="QM125" s="546"/>
      <c r="QN125" s="546"/>
      <c r="QO125" s="546"/>
      <c r="QP125" s="546"/>
      <c r="QQ125" s="546"/>
      <c r="QR125" s="546"/>
      <c r="QS125" s="546"/>
      <c r="QT125" s="546"/>
      <c r="QU125" s="546"/>
      <c r="QV125" s="546"/>
      <c r="QW125" s="546"/>
      <c r="QX125" s="546"/>
      <c r="QY125" s="546"/>
      <c r="QZ125" s="546"/>
      <c r="RA125" s="546"/>
      <c r="RB125" s="546"/>
      <c r="RC125" s="546"/>
      <c r="RD125" s="546"/>
      <c r="RE125" s="546"/>
      <c r="RF125" s="546"/>
      <c r="RG125" s="546"/>
      <c r="RH125" s="546"/>
      <c r="RI125" s="546"/>
      <c r="RJ125" s="546"/>
      <c r="RK125" s="546"/>
      <c r="RL125" s="546"/>
      <c r="RM125" s="546"/>
      <c r="RN125" s="546"/>
      <c r="RO125" s="546"/>
      <c r="RP125" s="546"/>
      <c r="RQ125" s="546"/>
      <c r="RR125" s="546"/>
      <c r="RS125" s="546"/>
      <c r="RT125" s="546"/>
      <c r="RU125" s="546"/>
      <c r="RV125" s="546"/>
      <c r="RW125" s="546"/>
      <c r="RX125" s="546"/>
      <c r="RY125" s="546"/>
      <c r="RZ125" s="546"/>
      <c r="SA125" s="546"/>
      <c r="SB125" s="546"/>
      <c r="SC125" s="546"/>
      <c r="SD125" s="546"/>
      <c r="SE125" s="546"/>
      <c r="SF125" s="546"/>
      <c r="SG125" s="546"/>
      <c r="SH125" s="546"/>
      <c r="SI125" s="546"/>
      <c r="SJ125" s="546"/>
      <c r="SK125" s="546"/>
      <c r="SL125" s="546"/>
      <c r="SM125" s="546"/>
      <c r="SN125" s="546"/>
      <c r="SO125" s="546"/>
      <c r="SP125" s="546"/>
      <c r="SQ125" s="546"/>
      <c r="SR125" s="546"/>
      <c r="SS125" s="546"/>
      <c r="ST125" s="546"/>
      <c r="SU125" s="546"/>
      <c r="SV125" s="546"/>
      <c r="SW125" s="546"/>
      <c r="SX125" s="546"/>
      <c r="SY125" s="546"/>
      <c r="SZ125" s="546"/>
      <c r="TA125" s="546"/>
      <c r="TB125" s="546"/>
      <c r="TC125" s="546"/>
      <c r="TD125" s="546"/>
      <c r="TE125" s="546"/>
      <c r="TF125" s="546"/>
      <c r="TG125" s="546"/>
      <c r="TH125" s="546"/>
      <c r="TI125" s="546"/>
      <c r="TJ125" s="546"/>
      <c r="TK125" s="546"/>
      <c r="TL125" s="546"/>
      <c r="TM125" s="546"/>
      <c r="TN125" s="546"/>
      <c r="TO125" s="546"/>
      <c r="TP125" s="546"/>
      <c r="TQ125" s="546"/>
      <c r="TR125" s="546"/>
      <c r="TS125" s="546"/>
      <c r="TT125" s="546"/>
      <c r="TU125" s="546"/>
      <c r="TV125" s="546"/>
      <c r="TW125" s="546"/>
      <c r="TX125" s="546"/>
      <c r="TY125" s="546"/>
      <c r="TZ125" s="546"/>
      <c r="UA125" s="546"/>
      <c r="UB125" s="546"/>
      <c r="UC125" s="546"/>
      <c r="UD125" s="546"/>
      <c r="UE125" s="546"/>
      <c r="UF125" s="546"/>
      <c r="UG125" s="546"/>
      <c r="UH125" s="546"/>
      <c r="UI125" s="546"/>
      <c r="UJ125" s="546"/>
      <c r="UK125" s="546"/>
      <c r="UL125" s="546"/>
      <c r="UM125" s="546"/>
      <c r="UN125" s="546"/>
      <c r="UO125" s="546"/>
      <c r="UP125" s="546"/>
      <c r="UQ125" s="546"/>
      <c r="UR125" s="546"/>
      <c r="US125" s="546"/>
      <c r="UT125" s="546"/>
      <c r="UU125" s="546"/>
      <c r="UV125" s="546"/>
      <c r="UW125" s="546"/>
      <c r="UX125" s="546"/>
      <c r="UY125" s="546"/>
      <c r="UZ125" s="546"/>
      <c r="VA125" s="546"/>
      <c r="VB125" s="546"/>
      <c r="VC125" s="546"/>
      <c r="VD125" s="546"/>
      <c r="VE125" s="546"/>
      <c r="VF125" s="546"/>
      <c r="VG125" s="546"/>
      <c r="VH125" s="546"/>
      <c r="VI125" s="546"/>
      <c r="VJ125" s="546"/>
      <c r="VK125" s="546"/>
      <c r="VL125" s="546"/>
      <c r="VM125" s="546"/>
      <c r="VN125" s="546"/>
      <c r="VO125" s="546"/>
      <c r="VP125" s="546"/>
      <c r="VQ125" s="546"/>
      <c r="VR125" s="546"/>
      <c r="VS125" s="546"/>
      <c r="VT125" s="546"/>
      <c r="VU125" s="546"/>
      <c r="VV125" s="546"/>
      <c r="VW125" s="546"/>
      <c r="VX125" s="546"/>
      <c r="VY125" s="546"/>
      <c r="VZ125" s="546"/>
      <c r="WA125" s="546"/>
      <c r="WB125" s="546"/>
      <c r="WC125" s="546"/>
      <c r="WD125" s="546"/>
      <c r="WE125" s="546"/>
      <c r="WF125" s="546"/>
      <c r="WG125" s="546"/>
      <c r="WH125" s="546"/>
      <c r="WI125" s="546"/>
      <c r="WJ125" s="546"/>
      <c r="WK125" s="546"/>
      <c r="WL125" s="546"/>
      <c r="WM125" s="546"/>
      <c r="WN125" s="546"/>
      <c r="WO125" s="546"/>
      <c r="WP125" s="546"/>
      <c r="WQ125" s="546"/>
      <c r="WR125" s="546"/>
      <c r="WS125" s="546"/>
      <c r="WT125" s="546"/>
      <c r="WU125" s="546"/>
      <c r="WV125" s="546"/>
      <c r="WW125" s="546"/>
      <c r="WX125" s="546"/>
      <c r="WY125" s="546"/>
      <c r="WZ125" s="546"/>
      <c r="XA125" s="546"/>
      <c r="XB125" s="546"/>
      <c r="XC125" s="546"/>
      <c r="XD125" s="546"/>
      <c r="XE125" s="546"/>
      <c r="XF125" s="546"/>
      <c r="XG125" s="546"/>
      <c r="XH125" s="546"/>
      <c r="XI125" s="546"/>
      <c r="XJ125" s="546"/>
      <c r="XK125" s="546"/>
      <c r="XL125" s="546"/>
      <c r="XM125" s="546"/>
      <c r="XN125" s="546"/>
      <c r="XO125" s="546"/>
      <c r="XP125" s="546"/>
      <c r="XQ125" s="546"/>
      <c r="XR125" s="546"/>
      <c r="XS125" s="546"/>
      <c r="XT125" s="546"/>
      <c r="XU125" s="546"/>
      <c r="XV125" s="546"/>
      <c r="XW125" s="546"/>
      <c r="XX125" s="546"/>
      <c r="XY125" s="546"/>
      <c r="XZ125" s="546"/>
      <c r="YA125" s="546"/>
      <c r="YB125" s="546"/>
      <c r="YC125" s="546"/>
      <c r="YD125" s="546"/>
      <c r="YE125" s="546"/>
      <c r="YF125" s="546"/>
      <c r="YG125" s="546"/>
      <c r="YH125" s="546"/>
      <c r="YI125" s="546"/>
      <c r="YJ125" s="546"/>
      <c r="YK125" s="546"/>
      <c r="YL125" s="546"/>
      <c r="YM125" s="546"/>
      <c r="YN125" s="546"/>
      <c r="YO125" s="546"/>
      <c r="YP125" s="546"/>
      <c r="YQ125" s="546"/>
      <c r="YR125" s="546"/>
      <c r="YS125" s="546"/>
      <c r="YT125" s="546"/>
      <c r="YU125" s="546"/>
      <c r="YV125" s="546"/>
      <c r="YW125" s="546"/>
      <c r="YX125" s="546"/>
      <c r="YY125" s="546"/>
      <c r="YZ125" s="546"/>
      <c r="ZA125" s="546"/>
      <c r="ZB125" s="546"/>
      <c r="ZC125" s="546"/>
      <c r="ZD125" s="546"/>
      <c r="ZE125" s="546"/>
      <c r="ZF125" s="546"/>
      <c r="ZG125" s="546"/>
      <c r="ZH125" s="546"/>
      <c r="ZI125" s="546"/>
      <c r="ZJ125" s="546"/>
      <c r="ZK125" s="546"/>
      <c r="ZL125" s="546"/>
      <c r="ZM125" s="546"/>
      <c r="ZN125" s="546"/>
      <c r="ZO125" s="546"/>
      <c r="ZP125" s="546"/>
      <c r="ZQ125" s="546"/>
      <c r="ZR125" s="546"/>
      <c r="ZS125" s="546"/>
      <c r="ZT125" s="546"/>
      <c r="ZU125" s="546"/>
      <c r="ZV125" s="546"/>
      <c r="ZW125" s="546"/>
      <c r="ZX125" s="546"/>
      <c r="ZY125" s="546"/>
      <c r="ZZ125" s="546"/>
      <c r="AAA125" s="546"/>
      <c r="AAB125" s="546"/>
      <c r="AAC125" s="546"/>
      <c r="AAD125" s="546"/>
      <c r="AAE125" s="546"/>
      <c r="AAF125" s="546"/>
      <c r="AAG125" s="546"/>
      <c r="AAH125" s="546"/>
      <c r="AAI125" s="546"/>
      <c r="AAJ125" s="546"/>
      <c r="AAK125" s="546"/>
      <c r="AAL125" s="546"/>
      <c r="AAM125" s="546"/>
      <c r="AAN125" s="546"/>
      <c r="AAO125" s="546"/>
      <c r="AAP125" s="546"/>
      <c r="AAQ125" s="546"/>
      <c r="AAR125" s="546"/>
      <c r="AAS125" s="546"/>
      <c r="AAT125" s="546"/>
      <c r="AAU125" s="546"/>
      <c r="AAV125" s="546"/>
      <c r="AAW125" s="546"/>
      <c r="AAX125" s="546"/>
      <c r="AAY125" s="546"/>
      <c r="AAZ125" s="546"/>
      <c r="ABA125" s="546"/>
      <c r="ABB125" s="546"/>
      <c r="ABC125" s="546"/>
      <c r="ABD125" s="546"/>
      <c r="ABE125" s="546"/>
      <c r="ABF125" s="546"/>
      <c r="ABG125" s="546"/>
      <c r="ABH125" s="546"/>
      <c r="ABI125" s="546"/>
      <c r="ABJ125" s="546"/>
      <c r="ABK125" s="546"/>
      <c r="ABL125" s="546"/>
      <c r="ABM125" s="546"/>
      <c r="ABN125" s="546"/>
      <c r="ABO125" s="546"/>
      <c r="ABP125" s="546"/>
      <c r="ABQ125" s="546"/>
      <c r="ABR125" s="546"/>
      <c r="ABS125" s="546"/>
      <c r="ABT125" s="546"/>
      <c r="ABU125" s="546"/>
      <c r="ABV125" s="546"/>
      <c r="ABW125" s="546"/>
      <c r="ABX125" s="546"/>
      <c r="ABY125" s="546"/>
      <c r="ABZ125" s="546"/>
      <c r="ACA125" s="546"/>
      <c r="ACB125" s="546"/>
      <c r="ACC125" s="546"/>
      <c r="ACD125" s="546"/>
      <c r="ACE125" s="546"/>
      <c r="ACF125" s="546"/>
      <c r="ACG125" s="546"/>
      <c r="ACH125" s="546"/>
      <c r="ACI125" s="546"/>
      <c r="ACJ125" s="546"/>
      <c r="ACK125" s="546"/>
      <c r="ACL125" s="546"/>
      <c r="ACM125" s="546"/>
      <c r="ACN125" s="546"/>
      <c r="ACO125" s="546"/>
      <c r="ACP125" s="546"/>
      <c r="ACQ125" s="546"/>
      <c r="ACR125" s="546"/>
      <c r="ACS125" s="546"/>
      <c r="ACT125" s="546"/>
      <c r="ACU125" s="546"/>
      <c r="ACV125" s="546"/>
      <c r="ACW125" s="546"/>
      <c r="ACX125" s="546"/>
      <c r="ACY125" s="546"/>
      <c r="ACZ125" s="546"/>
      <c r="ADA125" s="546"/>
      <c r="ADB125" s="546"/>
      <c r="ADC125" s="546"/>
      <c r="ADD125" s="546"/>
      <c r="ADE125" s="546"/>
      <c r="ADF125" s="546"/>
      <c r="ADG125" s="546"/>
      <c r="ADH125" s="546"/>
      <c r="ADI125" s="546"/>
      <c r="ADJ125" s="546"/>
      <c r="ADK125" s="546"/>
      <c r="ADL125" s="546"/>
      <c r="ADM125" s="546"/>
      <c r="ADN125" s="546"/>
      <c r="ADO125" s="546"/>
      <c r="ADP125" s="546"/>
      <c r="ADQ125" s="546"/>
      <c r="ADR125" s="546"/>
      <c r="ADS125" s="546"/>
      <c r="ADT125" s="546"/>
      <c r="ADU125" s="546"/>
      <c r="ADV125" s="546"/>
      <c r="ADW125" s="546"/>
      <c r="ADX125" s="546"/>
      <c r="ADY125" s="546"/>
      <c r="ADZ125" s="546"/>
      <c r="AEA125" s="546"/>
      <c r="AEB125" s="546"/>
      <c r="AEC125" s="546"/>
      <c r="AED125" s="546"/>
      <c r="AEE125" s="546"/>
      <c r="AEF125" s="546"/>
      <c r="AEG125" s="546"/>
      <c r="AEH125" s="546"/>
      <c r="AEI125" s="546"/>
      <c r="AEJ125" s="546"/>
      <c r="AEK125" s="546"/>
      <c r="AEL125" s="546"/>
      <c r="AEM125" s="546"/>
      <c r="AEN125" s="546"/>
      <c r="AEO125" s="546"/>
      <c r="AEP125" s="546"/>
      <c r="AEQ125" s="546"/>
      <c r="AER125" s="546"/>
      <c r="AES125" s="546"/>
      <c r="AET125" s="546"/>
      <c r="AEU125" s="546"/>
      <c r="AEV125" s="546"/>
      <c r="AEW125" s="546"/>
      <c r="AEX125" s="546"/>
      <c r="AEY125" s="546"/>
      <c r="AEZ125" s="546"/>
      <c r="AFA125" s="546"/>
      <c r="AFB125" s="546"/>
      <c r="AFC125" s="546"/>
      <c r="AFD125" s="546"/>
      <c r="AFE125" s="546"/>
      <c r="AFF125" s="546"/>
      <c r="AFG125" s="546"/>
      <c r="AFH125" s="546"/>
      <c r="AFI125" s="546"/>
      <c r="AFJ125" s="546"/>
      <c r="AFK125" s="546"/>
      <c r="AFL125" s="546"/>
      <c r="AFM125" s="546"/>
      <c r="AFN125" s="546"/>
      <c r="AFO125" s="546"/>
      <c r="AFP125" s="546"/>
      <c r="AFQ125" s="546"/>
      <c r="AFR125" s="546"/>
      <c r="AFS125" s="546"/>
      <c r="AFT125" s="546"/>
      <c r="AFU125" s="546"/>
      <c r="AFV125" s="546"/>
      <c r="AFW125" s="546"/>
      <c r="AFX125" s="546"/>
      <c r="AFY125" s="546"/>
      <c r="AFZ125" s="546"/>
      <c r="AGA125" s="546"/>
      <c r="AGB125" s="546"/>
      <c r="AGC125" s="546"/>
      <c r="AGD125" s="546"/>
      <c r="AGE125" s="546"/>
      <c r="AGF125" s="546"/>
      <c r="AGG125" s="546"/>
      <c r="AGH125" s="546"/>
      <c r="AGI125" s="546"/>
      <c r="AGJ125" s="546"/>
      <c r="AGK125" s="546"/>
      <c r="AGL125" s="546"/>
      <c r="AGM125" s="546"/>
      <c r="AGN125" s="546"/>
      <c r="AGO125" s="546"/>
      <c r="AGP125" s="546"/>
      <c r="AGQ125" s="546"/>
      <c r="AGR125" s="546"/>
      <c r="AGS125" s="546"/>
      <c r="AGT125" s="546"/>
      <c r="AGU125" s="546"/>
      <c r="AGV125" s="546"/>
      <c r="AGW125" s="546"/>
      <c r="AGX125" s="546"/>
      <c r="AGY125" s="546"/>
      <c r="AGZ125" s="546"/>
      <c r="AHA125" s="546"/>
      <c r="AHB125" s="546"/>
      <c r="AHC125" s="546"/>
      <c r="AHD125" s="546"/>
      <c r="AHE125" s="546"/>
      <c r="AHF125" s="546"/>
      <c r="AHG125" s="546"/>
      <c r="AHH125" s="546"/>
      <c r="AHI125" s="546"/>
      <c r="AHJ125" s="546"/>
      <c r="AHK125" s="546"/>
      <c r="AHL125" s="546"/>
      <c r="AHM125" s="546"/>
      <c r="AHN125" s="546"/>
      <c r="AHO125" s="546"/>
      <c r="AHP125" s="546"/>
      <c r="AHQ125" s="546"/>
      <c r="AHR125" s="546"/>
      <c r="AHS125" s="546"/>
      <c r="AHT125" s="546"/>
      <c r="AHU125" s="546"/>
      <c r="AHV125" s="546"/>
      <c r="AHW125" s="546"/>
      <c r="AHX125" s="546"/>
      <c r="AHY125" s="546"/>
      <c r="AHZ125" s="546"/>
      <c r="AIA125" s="546"/>
      <c r="AIB125" s="546"/>
      <c r="AIC125" s="546"/>
      <c r="AID125" s="546"/>
      <c r="AIE125" s="546"/>
      <c r="AIF125" s="546"/>
      <c r="AIG125" s="546"/>
      <c r="AIH125" s="546"/>
      <c r="AII125" s="546"/>
      <c r="AIJ125" s="546"/>
      <c r="AIK125" s="546"/>
      <c r="AIL125" s="546"/>
      <c r="AIM125" s="546"/>
      <c r="AIN125" s="546"/>
      <c r="AIO125" s="546"/>
      <c r="AIP125" s="546"/>
      <c r="AIQ125" s="546"/>
      <c r="AIR125" s="546"/>
      <c r="AIS125" s="546"/>
      <c r="AIT125" s="546"/>
      <c r="AIU125" s="546"/>
      <c r="AIV125" s="546"/>
      <c r="AIW125" s="546"/>
      <c r="AIX125" s="546"/>
      <c r="AIY125" s="546"/>
      <c r="AIZ125" s="546"/>
      <c r="AJA125" s="546"/>
      <c r="AJB125" s="546"/>
      <c r="AJC125" s="546"/>
      <c r="AJD125" s="546"/>
      <c r="AJE125" s="546"/>
      <c r="AJF125" s="546"/>
      <c r="AJG125" s="546"/>
      <c r="AJH125" s="546"/>
      <c r="AJI125" s="546"/>
      <c r="AJJ125" s="546"/>
      <c r="AJK125" s="546"/>
      <c r="AJL125" s="546"/>
      <c r="AJM125" s="546"/>
      <c r="AJN125" s="546"/>
      <c r="AJO125" s="546"/>
      <c r="AJP125" s="546"/>
      <c r="AJQ125" s="546"/>
      <c r="AJR125" s="546"/>
      <c r="AJS125" s="546"/>
      <c r="AJT125" s="546"/>
      <c r="AJU125" s="546"/>
      <c r="AJV125" s="546"/>
      <c r="AJW125" s="546"/>
      <c r="AJX125" s="546"/>
      <c r="AJY125" s="546"/>
      <c r="AJZ125" s="546"/>
      <c r="AKA125" s="546"/>
      <c r="AKB125" s="546"/>
      <c r="AKC125" s="546"/>
      <c r="AKD125" s="546"/>
      <c r="AKE125" s="546"/>
      <c r="AKF125" s="546"/>
      <c r="AKG125" s="546"/>
      <c r="AKH125" s="546"/>
      <c r="AKI125" s="546"/>
      <c r="AKJ125" s="546"/>
      <c r="AKK125" s="546"/>
      <c r="AKL125" s="546"/>
      <c r="AKM125" s="546"/>
      <c r="AKN125" s="546"/>
      <c r="AKO125" s="546"/>
      <c r="AKP125" s="546"/>
      <c r="AKQ125" s="546"/>
      <c r="AKR125" s="546"/>
      <c r="AKS125" s="546"/>
      <c r="AKT125" s="546"/>
      <c r="AKU125" s="546"/>
      <c r="AKV125" s="546"/>
      <c r="AKW125" s="546"/>
      <c r="AKX125" s="546"/>
      <c r="AKY125" s="546"/>
      <c r="AKZ125" s="546"/>
      <c r="ALA125" s="546"/>
      <c r="ALB125" s="546"/>
      <c r="ALC125" s="546"/>
      <c r="ALD125" s="546"/>
      <c r="ALE125" s="546"/>
      <c r="ALF125" s="546"/>
      <c r="ALG125" s="546"/>
      <c r="ALH125" s="546"/>
      <c r="ALI125" s="546"/>
      <c r="ALJ125" s="546"/>
      <c r="ALK125" s="546"/>
      <c r="ALL125" s="546"/>
      <c r="ALM125" s="546"/>
      <c r="ALN125" s="546"/>
      <c r="ALO125" s="546"/>
      <c r="ALP125" s="546"/>
      <c r="ALQ125" s="546"/>
      <c r="ALR125" s="546"/>
      <c r="ALS125" s="546"/>
      <c r="ALT125" s="546"/>
      <c r="ALU125" s="546"/>
      <c r="ALV125" s="546"/>
      <c r="ALW125" s="546"/>
      <c r="ALX125" s="546"/>
      <c r="ALY125" s="546"/>
      <c r="ALZ125" s="546"/>
      <c r="AMA125" s="546"/>
      <c r="AMB125" s="546"/>
    </row>
    <row r="126" spans="1:1016" ht="59.25" customHeight="1">
      <c r="A126" s="525" t="s">
        <v>272</v>
      </c>
      <c r="B126" s="561">
        <v>140712</v>
      </c>
      <c r="C126" s="503" t="s">
        <v>27</v>
      </c>
      <c r="D126" s="562" t="s">
        <v>273</v>
      </c>
      <c r="E126" s="493" t="s">
        <v>47</v>
      </c>
      <c r="F126" s="523">
        <v>20</v>
      </c>
      <c r="G126" s="497">
        <f t="shared" si="10"/>
        <v>728.03</v>
      </c>
      <c r="H126" s="498">
        <f t="shared" si="11"/>
        <v>14560.599999999999</v>
      </c>
      <c r="J126" s="547">
        <v>575.02</v>
      </c>
      <c r="L126" s="466">
        <f t="shared" si="9"/>
        <v>728.03</v>
      </c>
    </row>
    <row r="127" spans="1:1016" s="458" customFormat="1" ht="39.950000000000003" customHeight="1">
      <c r="A127" s="509" t="s">
        <v>274</v>
      </c>
      <c r="B127" s="516"/>
      <c r="C127" s="518"/>
      <c r="D127" s="512" t="s">
        <v>275</v>
      </c>
      <c r="E127" s="519"/>
      <c r="F127" s="520"/>
      <c r="G127" s="499"/>
      <c r="H127" s="521" t="str">
        <f t="shared" si="11"/>
        <v/>
      </c>
      <c r="I127" s="546"/>
      <c r="J127" s="549"/>
      <c r="K127" s="546"/>
      <c r="L127" s="546">
        <f t="shared" si="9"/>
        <v>0</v>
      </c>
      <c r="M127" s="546"/>
      <c r="N127" s="546"/>
      <c r="O127" s="546"/>
      <c r="P127" s="546"/>
      <c r="Q127" s="546"/>
      <c r="R127" s="546"/>
      <c r="S127" s="546"/>
      <c r="T127" s="546"/>
      <c r="U127" s="546"/>
      <c r="V127" s="546"/>
      <c r="W127" s="546"/>
      <c r="X127" s="546"/>
      <c r="Y127" s="546"/>
      <c r="Z127" s="546"/>
      <c r="AA127" s="546"/>
      <c r="AB127" s="546"/>
      <c r="AC127" s="546"/>
      <c r="AD127" s="546"/>
      <c r="AE127" s="546"/>
      <c r="AF127" s="546"/>
      <c r="AG127" s="546"/>
      <c r="AH127" s="546"/>
      <c r="AI127" s="546"/>
      <c r="AJ127" s="546"/>
      <c r="AK127" s="546"/>
      <c r="AL127" s="546"/>
      <c r="AM127" s="546"/>
      <c r="AN127" s="546"/>
      <c r="AO127" s="546"/>
      <c r="AP127" s="546"/>
      <c r="AQ127" s="546"/>
      <c r="AR127" s="546"/>
      <c r="AS127" s="546"/>
      <c r="AT127" s="546"/>
      <c r="AU127" s="546"/>
      <c r="AV127" s="546"/>
      <c r="AW127" s="546"/>
      <c r="AX127" s="546"/>
      <c r="AY127" s="546"/>
      <c r="AZ127" s="546"/>
      <c r="BA127" s="546"/>
      <c r="BB127" s="546"/>
      <c r="BC127" s="546"/>
      <c r="BD127" s="546"/>
      <c r="BE127" s="546"/>
      <c r="BF127" s="546"/>
      <c r="BG127" s="546"/>
      <c r="BH127" s="546"/>
      <c r="BI127" s="546"/>
      <c r="BJ127" s="546"/>
      <c r="BK127" s="546"/>
      <c r="BL127" s="546"/>
      <c r="BM127" s="546"/>
      <c r="BN127" s="546"/>
      <c r="BO127" s="546"/>
      <c r="BP127" s="546"/>
      <c r="BQ127" s="546"/>
      <c r="BR127" s="546"/>
      <c r="BS127" s="546"/>
      <c r="BT127" s="546"/>
      <c r="BU127" s="546"/>
      <c r="BV127" s="546"/>
      <c r="BW127" s="546"/>
      <c r="BX127" s="546"/>
      <c r="BY127" s="546"/>
      <c r="BZ127" s="546"/>
      <c r="CA127" s="546"/>
      <c r="CB127" s="546"/>
      <c r="CC127" s="546"/>
      <c r="CD127" s="546"/>
      <c r="CE127" s="546"/>
      <c r="CF127" s="546"/>
      <c r="CG127" s="546"/>
      <c r="CH127" s="546"/>
      <c r="CI127" s="546"/>
      <c r="CJ127" s="546"/>
      <c r="CK127" s="546"/>
      <c r="CL127" s="546"/>
      <c r="CM127" s="546"/>
      <c r="CN127" s="546"/>
      <c r="CO127" s="546"/>
      <c r="CP127" s="546"/>
      <c r="CQ127" s="546"/>
      <c r="CR127" s="546"/>
      <c r="CS127" s="546"/>
      <c r="CT127" s="546"/>
      <c r="CU127" s="546"/>
      <c r="CV127" s="546"/>
      <c r="CW127" s="546"/>
      <c r="CX127" s="546"/>
      <c r="CY127" s="546"/>
      <c r="CZ127" s="546"/>
      <c r="DA127" s="546"/>
      <c r="DB127" s="546"/>
      <c r="DC127" s="546"/>
      <c r="DD127" s="546"/>
      <c r="DE127" s="546"/>
      <c r="DF127" s="546"/>
      <c r="DG127" s="546"/>
      <c r="DH127" s="546"/>
      <c r="DI127" s="546"/>
      <c r="DJ127" s="546"/>
      <c r="DK127" s="546"/>
      <c r="DL127" s="546"/>
      <c r="DM127" s="546"/>
      <c r="DN127" s="546"/>
      <c r="DO127" s="546"/>
      <c r="DP127" s="546"/>
      <c r="DQ127" s="546"/>
      <c r="DR127" s="546"/>
      <c r="DS127" s="546"/>
      <c r="DT127" s="546"/>
      <c r="DU127" s="546"/>
      <c r="DV127" s="546"/>
      <c r="DW127" s="546"/>
      <c r="DX127" s="546"/>
      <c r="DY127" s="546"/>
      <c r="DZ127" s="546"/>
      <c r="EA127" s="546"/>
      <c r="EB127" s="546"/>
      <c r="EC127" s="546"/>
      <c r="ED127" s="546"/>
      <c r="EE127" s="546"/>
      <c r="EF127" s="546"/>
      <c r="EG127" s="546"/>
      <c r="EH127" s="546"/>
      <c r="EI127" s="546"/>
      <c r="EJ127" s="546"/>
      <c r="EK127" s="546"/>
      <c r="EL127" s="546"/>
      <c r="EM127" s="546"/>
      <c r="EN127" s="546"/>
      <c r="EO127" s="546"/>
      <c r="EP127" s="546"/>
      <c r="EQ127" s="546"/>
      <c r="ER127" s="546"/>
      <c r="ES127" s="546"/>
      <c r="ET127" s="546"/>
      <c r="EU127" s="546"/>
      <c r="EV127" s="546"/>
      <c r="EW127" s="546"/>
      <c r="EX127" s="546"/>
      <c r="EY127" s="546"/>
      <c r="EZ127" s="546"/>
      <c r="FA127" s="546"/>
      <c r="FB127" s="546"/>
      <c r="FC127" s="546"/>
      <c r="FD127" s="546"/>
      <c r="FE127" s="546"/>
      <c r="FF127" s="546"/>
      <c r="FG127" s="546"/>
      <c r="FH127" s="546"/>
      <c r="FI127" s="546"/>
      <c r="FJ127" s="546"/>
      <c r="FK127" s="546"/>
      <c r="FL127" s="546"/>
      <c r="FM127" s="546"/>
      <c r="FN127" s="546"/>
      <c r="FO127" s="546"/>
      <c r="FP127" s="546"/>
      <c r="FQ127" s="546"/>
      <c r="FR127" s="546"/>
      <c r="FS127" s="546"/>
      <c r="FT127" s="546"/>
      <c r="FU127" s="546"/>
      <c r="FV127" s="546"/>
      <c r="FW127" s="546"/>
      <c r="FX127" s="546"/>
      <c r="FY127" s="546"/>
      <c r="FZ127" s="546"/>
      <c r="GA127" s="546"/>
      <c r="GB127" s="546"/>
      <c r="GC127" s="546"/>
      <c r="GD127" s="546"/>
      <c r="GE127" s="546"/>
      <c r="GF127" s="546"/>
      <c r="GG127" s="546"/>
      <c r="GH127" s="546"/>
      <c r="GI127" s="546"/>
      <c r="GJ127" s="546"/>
      <c r="GK127" s="546"/>
      <c r="GL127" s="546"/>
      <c r="GM127" s="546"/>
      <c r="GN127" s="546"/>
      <c r="GO127" s="546"/>
      <c r="GP127" s="546"/>
      <c r="GQ127" s="546"/>
      <c r="GR127" s="546"/>
      <c r="GS127" s="546"/>
      <c r="GT127" s="546"/>
      <c r="GU127" s="546"/>
      <c r="GV127" s="546"/>
      <c r="GW127" s="546"/>
      <c r="GX127" s="546"/>
      <c r="GY127" s="546"/>
      <c r="GZ127" s="546"/>
      <c r="HA127" s="546"/>
      <c r="HB127" s="546"/>
      <c r="HC127" s="546"/>
      <c r="HD127" s="546"/>
      <c r="HE127" s="546"/>
      <c r="HF127" s="546"/>
      <c r="HG127" s="546"/>
      <c r="HH127" s="546"/>
      <c r="HI127" s="546"/>
      <c r="HJ127" s="546"/>
      <c r="HK127" s="546"/>
      <c r="HL127" s="546"/>
      <c r="HM127" s="546"/>
      <c r="HN127" s="546"/>
      <c r="HO127" s="546"/>
      <c r="HP127" s="546"/>
      <c r="HQ127" s="546"/>
      <c r="HR127" s="546"/>
      <c r="HS127" s="546"/>
      <c r="HT127" s="546"/>
      <c r="HU127" s="546"/>
      <c r="HV127" s="546"/>
      <c r="HW127" s="546"/>
      <c r="HX127" s="546"/>
      <c r="HY127" s="546"/>
      <c r="HZ127" s="546"/>
      <c r="IA127" s="546"/>
      <c r="IB127" s="546"/>
      <c r="IC127" s="546"/>
      <c r="ID127" s="546"/>
      <c r="IE127" s="546"/>
      <c r="IF127" s="546"/>
      <c r="IG127" s="546"/>
      <c r="IH127" s="546"/>
      <c r="II127" s="546"/>
      <c r="IJ127" s="546"/>
      <c r="IK127" s="546"/>
      <c r="IL127" s="546"/>
      <c r="IM127" s="546"/>
      <c r="IN127" s="546"/>
      <c r="IO127" s="546"/>
      <c r="IP127" s="546"/>
      <c r="IQ127" s="546"/>
      <c r="IR127" s="546"/>
      <c r="IS127" s="546"/>
      <c r="IT127" s="546"/>
      <c r="IU127" s="546"/>
      <c r="IV127" s="546"/>
      <c r="IW127" s="546"/>
      <c r="IX127" s="546"/>
      <c r="IY127" s="546"/>
      <c r="IZ127" s="546"/>
      <c r="JA127" s="546"/>
      <c r="JB127" s="546"/>
      <c r="JC127" s="546"/>
      <c r="JD127" s="546"/>
      <c r="JE127" s="546"/>
      <c r="JF127" s="546"/>
      <c r="JG127" s="546"/>
      <c r="JH127" s="546"/>
      <c r="JI127" s="546"/>
      <c r="JJ127" s="546"/>
      <c r="JK127" s="546"/>
      <c r="JL127" s="546"/>
      <c r="JM127" s="546"/>
      <c r="JN127" s="546"/>
      <c r="JO127" s="546"/>
      <c r="JP127" s="546"/>
      <c r="JQ127" s="546"/>
      <c r="JR127" s="546"/>
      <c r="JS127" s="546"/>
      <c r="JT127" s="546"/>
      <c r="JU127" s="546"/>
      <c r="JV127" s="546"/>
      <c r="JW127" s="546"/>
      <c r="JX127" s="546"/>
      <c r="JY127" s="546"/>
      <c r="JZ127" s="546"/>
      <c r="KA127" s="546"/>
      <c r="KB127" s="546"/>
      <c r="KC127" s="546"/>
      <c r="KD127" s="546"/>
      <c r="KE127" s="546"/>
      <c r="KF127" s="546"/>
      <c r="KG127" s="546"/>
      <c r="KH127" s="546"/>
      <c r="KI127" s="546"/>
      <c r="KJ127" s="546"/>
      <c r="KK127" s="546"/>
      <c r="KL127" s="546"/>
      <c r="KM127" s="546"/>
      <c r="KN127" s="546"/>
      <c r="KO127" s="546"/>
      <c r="KP127" s="546"/>
      <c r="KQ127" s="546"/>
      <c r="KR127" s="546"/>
      <c r="KS127" s="546"/>
      <c r="KT127" s="546"/>
      <c r="KU127" s="546"/>
      <c r="KV127" s="546"/>
      <c r="KW127" s="546"/>
      <c r="KX127" s="546"/>
      <c r="KY127" s="546"/>
      <c r="KZ127" s="546"/>
      <c r="LA127" s="546"/>
      <c r="LB127" s="546"/>
      <c r="LC127" s="546"/>
      <c r="LD127" s="546"/>
      <c r="LE127" s="546"/>
      <c r="LF127" s="546"/>
      <c r="LG127" s="546"/>
      <c r="LH127" s="546"/>
      <c r="LI127" s="546"/>
      <c r="LJ127" s="546"/>
      <c r="LK127" s="546"/>
      <c r="LL127" s="546"/>
      <c r="LM127" s="546"/>
      <c r="LN127" s="546"/>
      <c r="LO127" s="546"/>
      <c r="LP127" s="546"/>
      <c r="LQ127" s="546"/>
      <c r="LR127" s="546"/>
      <c r="LS127" s="546"/>
      <c r="LT127" s="546"/>
      <c r="LU127" s="546"/>
      <c r="LV127" s="546"/>
      <c r="LW127" s="546"/>
      <c r="LX127" s="546"/>
      <c r="LY127" s="546"/>
      <c r="LZ127" s="546"/>
      <c r="MA127" s="546"/>
      <c r="MB127" s="546"/>
      <c r="MC127" s="546"/>
      <c r="MD127" s="546"/>
      <c r="ME127" s="546"/>
      <c r="MF127" s="546"/>
      <c r="MG127" s="546"/>
      <c r="MH127" s="546"/>
      <c r="MI127" s="546"/>
      <c r="MJ127" s="546"/>
      <c r="MK127" s="546"/>
      <c r="ML127" s="546"/>
      <c r="MM127" s="546"/>
      <c r="MN127" s="546"/>
      <c r="MO127" s="546"/>
      <c r="MP127" s="546"/>
      <c r="MQ127" s="546"/>
      <c r="MR127" s="546"/>
      <c r="MS127" s="546"/>
      <c r="MT127" s="546"/>
      <c r="MU127" s="546"/>
      <c r="MV127" s="546"/>
      <c r="MW127" s="546"/>
      <c r="MX127" s="546"/>
      <c r="MY127" s="546"/>
      <c r="MZ127" s="546"/>
      <c r="NA127" s="546"/>
      <c r="NB127" s="546"/>
      <c r="NC127" s="546"/>
      <c r="ND127" s="546"/>
      <c r="NE127" s="546"/>
      <c r="NF127" s="546"/>
      <c r="NG127" s="546"/>
      <c r="NH127" s="546"/>
      <c r="NI127" s="546"/>
      <c r="NJ127" s="546"/>
      <c r="NK127" s="546"/>
      <c r="NL127" s="546"/>
      <c r="NM127" s="546"/>
      <c r="NN127" s="546"/>
      <c r="NO127" s="546"/>
      <c r="NP127" s="546"/>
      <c r="NQ127" s="546"/>
      <c r="NR127" s="546"/>
      <c r="NS127" s="546"/>
      <c r="NT127" s="546"/>
      <c r="NU127" s="546"/>
      <c r="NV127" s="546"/>
      <c r="NW127" s="546"/>
      <c r="NX127" s="546"/>
      <c r="NY127" s="546"/>
      <c r="NZ127" s="546"/>
      <c r="OA127" s="546"/>
      <c r="OB127" s="546"/>
      <c r="OC127" s="546"/>
      <c r="OD127" s="546"/>
      <c r="OE127" s="546"/>
      <c r="OF127" s="546"/>
      <c r="OG127" s="546"/>
      <c r="OH127" s="546"/>
      <c r="OI127" s="546"/>
      <c r="OJ127" s="546"/>
      <c r="OK127" s="546"/>
      <c r="OL127" s="546"/>
      <c r="OM127" s="546"/>
      <c r="ON127" s="546"/>
      <c r="OO127" s="546"/>
      <c r="OP127" s="546"/>
      <c r="OQ127" s="546"/>
      <c r="OR127" s="546"/>
      <c r="OS127" s="546"/>
      <c r="OT127" s="546"/>
      <c r="OU127" s="546"/>
      <c r="OV127" s="546"/>
      <c r="OW127" s="546"/>
      <c r="OX127" s="546"/>
      <c r="OY127" s="546"/>
      <c r="OZ127" s="546"/>
      <c r="PA127" s="546"/>
      <c r="PB127" s="546"/>
      <c r="PC127" s="546"/>
      <c r="PD127" s="546"/>
      <c r="PE127" s="546"/>
      <c r="PF127" s="546"/>
      <c r="PG127" s="546"/>
      <c r="PH127" s="546"/>
      <c r="PI127" s="546"/>
      <c r="PJ127" s="546"/>
      <c r="PK127" s="546"/>
      <c r="PL127" s="546"/>
      <c r="PM127" s="546"/>
      <c r="PN127" s="546"/>
      <c r="PO127" s="546"/>
      <c r="PP127" s="546"/>
      <c r="PQ127" s="546"/>
      <c r="PR127" s="546"/>
      <c r="PS127" s="546"/>
      <c r="PT127" s="546"/>
      <c r="PU127" s="546"/>
      <c r="PV127" s="546"/>
      <c r="PW127" s="546"/>
      <c r="PX127" s="546"/>
      <c r="PY127" s="546"/>
      <c r="PZ127" s="546"/>
      <c r="QA127" s="546"/>
      <c r="QB127" s="546"/>
      <c r="QC127" s="546"/>
      <c r="QD127" s="546"/>
      <c r="QE127" s="546"/>
      <c r="QF127" s="546"/>
      <c r="QG127" s="546"/>
      <c r="QH127" s="546"/>
      <c r="QI127" s="546"/>
      <c r="QJ127" s="546"/>
      <c r="QK127" s="546"/>
      <c r="QL127" s="546"/>
      <c r="QM127" s="546"/>
      <c r="QN127" s="546"/>
      <c r="QO127" s="546"/>
      <c r="QP127" s="546"/>
      <c r="QQ127" s="546"/>
      <c r="QR127" s="546"/>
      <c r="QS127" s="546"/>
      <c r="QT127" s="546"/>
      <c r="QU127" s="546"/>
      <c r="QV127" s="546"/>
      <c r="QW127" s="546"/>
      <c r="QX127" s="546"/>
      <c r="QY127" s="546"/>
      <c r="QZ127" s="546"/>
      <c r="RA127" s="546"/>
      <c r="RB127" s="546"/>
      <c r="RC127" s="546"/>
      <c r="RD127" s="546"/>
      <c r="RE127" s="546"/>
      <c r="RF127" s="546"/>
      <c r="RG127" s="546"/>
      <c r="RH127" s="546"/>
      <c r="RI127" s="546"/>
      <c r="RJ127" s="546"/>
      <c r="RK127" s="546"/>
      <c r="RL127" s="546"/>
      <c r="RM127" s="546"/>
      <c r="RN127" s="546"/>
      <c r="RO127" s="546"/>
      <c r="RP127" s="546"/>
      <c r="RQ127" s="546"/>
      <c r="RR127" s="546"/>
      <c r="RS127" s="546"/>
      <c r="RT127" s="546"/>
      <c r="RU127" s="546"/>
      <c r="RV127" s="546"/>
      <c r="RW127" s="546"/>
      <c r="RX127" s="546"/>
      <c r="RY127" s="546"/>
      <c r="RZ127" s="546"/>
      <c r="SA127" s="546"/>
      <c r="SB127" s="546"/>
      <c r="SC127" s="546"/>
      <c r="SD127" s="546"/>
      <c r="SE127" s="546"/>
      <c r="SF127" s="546"/>
      <c r="SG127" s="546"/>
      <c r="SH127" s="546"/>
      <c r="SI127" s="546"/>
      <c r="SJ127" s="546"/>
      <c r="SK127" s="546"/>
      <c r="SL127" s="546"/>
      <c r="SM127" s="546"/>
      <c r="SN127" s="546"/>
      <c r="SO127" s="546"/>
      <c r="SP127" s="546"/>
      <c r="SQ127" s="546"/>
      <c r="SR127" s="546"/>
      <c r="SS127" s="546"/>
      <c r="ST127" s="546"/>
      <c r="SU127" s="546"/>
      <c r="SV127" s="546"/>
      <c r="SW127" s="546"/>
      <c r="SX127" s="546"/>
      <c r="SY127" s="546"/>
      <c r="SZ127" s="546"/>
      <c r="TA127" s="546"/>
      <c r="TB127" s="546"/>
      <c r="TC127" s="546"/>
      <c r="TD127" s="546"/>
      <c r="TE127" s="546"/>
      <c r="TF127" s="546"/>
      <c r="TG127" s="546"/>
      <c r="TH127" s="546"/>
      <c r="TI127" s="546"/>
      <c r="TJ127" s="546"/>
      <c r="TK127" s="546"/>
      <c r="TL127" s="546"/>
      <c r="TM127" s="546"/>
      <c r="TN127" s="546"/>
      <c r="TO127" s="546"/>
      <c r="TP127" s="546"/>
      <c r="TQ127" s="546"/>
      <c r="TR127" s="546"/>
      <c r="TS127" s="546"/>
      <c r="TT127" s="546"/>
      <c r="TU127" s="546"/>
      <c r="TV127" s="546"/>
      <c r="TW127" s="546"/>
      <c r="TX127" s="546"/>
      <c r="TY127" s="546"/>
      <c r="TZ127" s="546"/>
      <c r="UA127" s="546"/>
      <c r="UB127" s="546"/>
      <c r="UC127" s="546"/>
      <c r="UD127" s="546"/>
      <c r="UE127" s="546"/>
      <c r="UF127" s="546"/>
      <c r="UG127" s="546"/>
      <c r="UH127" s="546"/>
      <c r="UI127" s="546"/>
      <c r="UJ127" s="546"/>
      <c r="UK127" s="546"/>
      <c r="UL127" s="546"/>
      <c r="UM127" s="546"/>
      <c r="UN127" s="546"/>
      <c r="UO127" s="546"/>
      <c r="UP127" s="546"/>
      <c r="UQ127" s="546"/>
      <c r="UR127" s="546"/>
      <c r="US127" s="546"/>
      <c r="UT127" s="546"/>
      <c r="UU127" s="546"/>
      <c r="UV127" s="546"/>
      <c r="UW127" s="546"/>
      <c r="UX127" s="546"/>
      <c r="UY127" s="546"/>
      <c r="UZ127" s="546"/>
      <c r="VA127" s="546"/>
      <c r="VB127" s="546"/>
      <c r="VC127" s="546"/>
      <c r="VD127" s="546"/>
      <c r="VE127" s="546"/>
      <c r="VF127" s="546"/>
      <c r="VG127" s="546"/>
      <c r="VH127" s="546"/>
      <c r="VI127" s="546"/>
      <c r="VJ127" s="546"/>
      <c r="VK127" s="546"/>
      <c r="VL127" s="546"/>
      <c r="VM127" s="546"/>
      <c r="VN127" s="546"/>
      <c r="VO127" s="546"/>
      <c r="VP127" s="546"/>
      <c r="VQ127" s="546"/>
      <c r="VR127" s="546"/>
      <c r="VS127" s="546"/>
      <c r="VT127" s="546"/>
      <c r="VU127" s="546"/>
      <c r="VV127" s="546"/>
      <c r="VW127" s="546"/>
      <c r="VX127" s="546"/>
      <c r="VY127" s="546"/>
      <c r="VZ127" s="546"/>
      <c r="WA127" s="546"/>
      <c r="WB127" s="546"/>
      <c r="WC127" s="546"/>
      <c r="WD127" s="546"/>
      <c r="WE127" s="546"/>
      <c r="WF127" s="546"/>
      <c r="WG127" s="546"/>
      <c r="WH127" s="546"/>
      <c r="WI127" s="546"/>
      <c r="WJ127" s="546"/>
      <c r="WK127" s="546"/>
      <c r="WL127" s="546"/>
      <c r="WM127" s="546"/>
      <c r="WN127" s="546"/>
      <c r="WO127" s="546"/>
      <c r="WP127" s="546"/>
      <c r="WQ127" s="546"/>
      <c r="WR127" s="546"/>
      <c r="WS127" s="546"/>
      <c r="WT127" s="546"/>
      <c r="WU127" s="546"/>
      <c r="WV127" s="546"/>
      <c r="WW127" s="546"/>
      <c r="WX127" s="546"/>
      <c r="WY127" s="546"/>
      <c r="WZ127" s="546"/>
      <c r="XA127" s="546"/>
      <c r="XB127" s="546"/>
      <c r="XC127" s="546"/>
      <c r="XD127" s="546"/>
      <c r="XE127" s="546"/>
      <c r="XF127" s="546"/>
      <c r="XG127" s="546"/>
      <c r="XH127" s="546"/>
      <c r="XI127" s="546"/>
      <c r="XJ127" s="546"/>
      <c r="XK127" s="546"/>
      <c r="XL127" s="546"/>
      <c r="XM127" s="546"/>
      <c r="XN127" s="546"/>
      <c r="XO127" s="546"/>
      <c r="XP127" s="546"/>
      <c r="XQ127" s="546"/>
      <c r="XR127" s="546"/>
      <c r="XS127" s="546"/>
      <c r="XT127" s="546"/>
      <c r="XU127" s="546"/>
      <c r="XV127" s="546"/>
      <c r="XW127" s="546"/>
      <c r="XX127" s="546"/>
      <c r="XY127" s="546"/>
      <c r="XZ127" s="546"/>
      <c r="YA127" s="546"/>
      <c r="YB127" s="546"/>
      <c r="YC127" s="546"/>
      <c r="YD127" s="546"/>
      <c r="YE127" s="546"/>
      <c r="YF127" s="546"/>
      <c r="YG127" s="546"/>
      <c r="YH127" s="546"/>
      <c r="YI127" s="546"/>
      <c r="YJ127" s="546"/>
      <c r="YK127" s="546"/>
      <c r="YL127" s="546"/>
      <c r="YM127" s="546"/>
      <c r="YN127" s="546"/>
      <c r="YO127" s="546"/>
      <c r="YP127" s="546"/>
      <c r="YQ127" s="546"/>
      <c r="YR127" s="546"/>
      <c r="YS127" s="546"/>
      <c r="YT127" s="546"/>
      <c r="YU127" s="546"/>
      <c r="YV127" s="546"/>
      <c r="YW127" s="546"/>
      <c r="YX127" s="546"/>
      <c r="YY127" s="546"/>
      <c r="YZ127" s="546"/>
      <c r="ZA127" s="546"/>
      <c r="ZB127" s="546"/>
      <c r="ZC127" s="546"/>
      <c r="ZD127" s="546"/>
      <c r="ZE127" s="546"/>
      <c r="ZF127" s="546"/>
      <c r="ZG127" s="546"/>
      <c r="ZH127" s="546"/>
      <c r="ZI127" s="546"/>
      <c r="ZJ127" s="546"/>
      <c r="ZK127" s="546"/>
      <c r="ZL127" s="546"/>
      <c r="ZM127" s="546"/>
      <c r="ZN127" s="546"/>
      <c r="ZO127" s="546"/>
      <c r="ZP127" s="546"/>
      <c r="ZQ127" s="546"/>
      <c r="ZR127" s="546"/>
      <c r="ZS127" s="546"/>
      <c r="ZT127" s="546"/>
      <c r="ZU127" s="546"/>
      <c r="ZV127" s="546"/>
      <c r="ZW127" s="546"/>
      <c r="ZX127" s="546"/>
      <c r="ZY127" s="546"/>
      <c r="ZZ127" s="546"/>
      <c r="AAA127" s="546"/>
      <c r="AAB127" s="546"/>
      <c r="AAC127" s="546"/>
      <c r="AAD127" s="546"/>
      <c r="AAE127" s="546"/>
      <c r="AAF127" s="546"/>
      <c r="AAG127" s="546"/>
      <c r="AAH127" s="546"/>
      <c r="AAI127" s="546"/>
      <c r="AAJ127" s="546"/>
      <c r="AAK127" s="546"/>
      <c r="AAL127" s="546"/>
      <c r="AAM127" s="546"/>
      <c r="AAN127" s="546"/>
      <c r="AAO127" s="546"/>
      <c r="AAP127" s="546"/>
      <c r="AAQ127" s="546"/>
      <c r="AAR127" s="546"/>
      <c r="AAS127" s="546"/>
      <c r="AAT127" s="546"/>
      <c r="AAU127" s="546"/>
      <c r="AAV127" s="546"/>
      <c r="AAW127" s="546"/>
      <c r="AAX127" s="546"/>
      <c r="AAY127" s="546"/>
      <c r="AAZ127" s="546"/>
      <c r="ABA127" s="546"/>
      <c r="ABB127" s="546"/>
      <c r="ABC127" s="546"/>
      <c r="ABD127" s="546"/>
      <c r="ABE127" s="546"/>
      <c r="ABF127" s="546"/>
      <c r="ABG127" s="546"/>
      <c r="ABH127" s="546"/>
      <c r="ABI127" s="546"/>
      <c r="ABJ127" s="546"/>
      <c r="ABK127" s="546"/>
      <c r="ABL127" s="546"/>
      <c r="ABM127" s="546"/>
      <c r="ABN127" s="546"/>
      <c r="ABO127" s="546"/>
      <c r="ABP127" s="546"/>
      <c r="ABQ127" s="546"/>
      <c r="ABR127" s="546"/>
      <c r="ABS127" s="546"/>
      <c r="ABT127" s="546"/>
      <c r="ABU127" s="546"/>
      <c r="ABV127" s="546"/>
      <c r="ABW127" s="546"/>
      <c r="ABX127" s="546"/>
      <c r="ABY127" s="546"/>
      <c r="ABZ127" s="546"/>
      <c r="ACA127" s="546"/>
      <c r="ACB127" s="546"/>
      <c r="ACC127" s="546"/>
      <c r="ACD127" s="546"/>
      <c r="ACE127" s="546"/>
      <c r="ACF127" s="546"/>
      <c r="ACG127" s="546"/>
      <c r="ACH127" s="546"/>
      <c r="ACI127" s="546"/>
      <c r="ACJ127" s="546"/>
      <c r="ACK127" s="546"/>
      <c r="ACL127" s="546"/>
      <c r="ACM127" s="546"/>
      <c r="ACN127" s="546"/>
      <c r="ACO127" s="546"/>
      <c r="ACP127" s="546"/>
      <c r="ACQ127" s="546"/>
      <c r="ACR127" s="546"/>
      <c r="ACS127" s="546"/>
      <c r="ACT127" s="546"/>
      <c r="ACU127" s="546"/>
      <c r="ACV127" s="546"/>
      <c r="ACW127" s="546"/>
      <c r="ACX127" s="546"/>
      <c r="ACY127" s="546"/>
      <c r="ACZ127" s="546"/>
      <c r="ADA127" s="546"/>
      <c r="ADB127" s="546"/>
      <c r="ADC127" s="546"/>
      <c r="ADD127" s="546"/>
      <c r="ADE127" s="546"/>
      <c r="ADF127" s="546"/>
      <c r="ADG127" s="546"/>
      <c r="ADH127" s="546"/>
      <c r="ADI127" s="546"/>
      <c r="ADJ127" s="546"/>
      <c r="ADK127" s="546"/>
      <c r="ADL127" s="546"/>
      <c r="ADM127" s="546"/>
      <c r="ADN127" s="546"/>
      <c r="ADO127" s="546"/>
      <c r="ADP127" s="546"/>
      <c r="ADQ127" s="546"/>
      <c r="ADR127" s="546"/>
      <c r="ADS127" s="546"/>
      <c r="ADT127" s="546"/>
      <c r="ADU127" s="546"/>
      <c r="ADV127" s="546"/>
      <c r="ADW127" s="546"/>
      <c r="ADX127" s="546"/>
      <c r="ADY127" s="546"/>
      <c r="ADZ127" s="546"/>
      <c r="AEA127" s="546"/>
      <c r="AEB127" s="546"/>
      <c r="AEC127" s="546"/>
      <c r="AED127" s="546"/>
      <c r="AEE127" s="546"/>
      <c r="AEF127" s="546"/>
      <c r="AEG127" s="546"/>
      <c r="AEH127" s="546"/>
      <c r="AEI127" s="546"/>
      <c r="AEJ127" s="546"/>
      <c r="AEK127" s="546"/>
      <c r="AEL127" s="546"/>
      <c r="AEM127" s="546"/>
      <c r="AEN127" s="546"/>
      <c r="AEO127" s="546"/>
      <c r="AEP127" s="546"/>
      <c r="AEQ127" s="546"/>
      <c r="AER127" s="546"/>
      <c r="AES127" s="546"/>
      <c r="AET127" s="546"/>
      <c r="AEU127" s="546"/>
      <c r="AEV127" s="546"/>
      <c r="AEW127" s="546"/>
      <c r="AEX127" s="546"/>
      <c r="AEY127" s="546"/>
      <c r="AEZ127" s="546"/>
      <c r="AFA127" s="546"/>
      <c r="AFB127" s="546"/>
      <c r="AFC127" s="546"/>
      <c r="AFD127" s="546"/>
      <c r="AFE127" s="546"/>
      <c r="AFF127" s="546"/>
      <c r="AFG127" s="546"/>
      <c r="AFH127" s="546"/>
      <c r="AFI127" s="546"/>
      <c r="AFJ127" s="546"/>
      <c r="AFK127" s="546"/>
      <c r="AFL127" s="546"/>
      <c r="AFM127" s="546"/>
      <c r="AFN127" s="546"/>
      <c r="AFO127" s="546"/>
      <c r="AFP127" s="546"/>
      <c r="AFQ127" s="546"/>
      <c r="AFR127" s="546"/>
      <c r="AFS127" s="546"/>
      <c r="AFT127" s="546"/>
      <c r="AFU127" s="546"/>
      <c r="AFV127" s="546"/>
      <c r="AFW127" s="546"/>
      <c r="AFX127" s="546"/>
      <c r="AFY127" s="546"/>
      <c r="AFZ127" s="546"/>
      <c r="AGA127" s="546"/>
      <c r="AGB127" s="546"/>
      <c r="AGC127" s="546"/>
      <c r="AGD127" s="546"/>
      <c r="AGE127" s="546"/>
      <c r="AGF127" s="546"/>
      <c r="AGG127" s="546"/>
      <c r="AGH127" s="546"/>
      <c r="AGI127" s="546"/>
      <c r="AGJ127" s="546"/>
      <c r="AGK127" s="546"/>
      <c r="AGL127" s="546"/>
      <c r="AGM127" s="546"/>
      <c r="AGN127" s="546"/>
      <c r="AGO127" s="546"/>
      <c r="AGP127" s="546"/>
      <c r="AGQ127" s="546"/>
      <c r="AGR127" s="546"/>
      <c r="AGS127" s="546"/>
      <c r="AGT127" s="546"/>
      <c r="AGU127" s="546"/>
      <c r="AGV127" s="546"/>
      <c r="AGW127" s="546"/>
      <c r="AGX127" s="546"/>
      <c r="AGY127" s="546"/>
      <c r="AGZ127" s="546"/>
      <c r="AHA127" s="546"/>
      <c r="AHB127" s="546"/>
      <c r="AHC127" s="546"/>
      <c r="AHD127" s="546"/>
      <c r="AHE127" s="546"/>
      <c r="AHF127" s="546"/>
      <c r="AHG127" s="546"/>
      <c r="AHH127" s="546"/>
      <c r="AHI127" s="546"/>
      <c r="AHJ127" s="546"/>
      <c r="AHK127" s="546"/>
      <c r="AHL127" s="546"/>
      <c r="AHM127" s="546"/>
      <c r="AHN127" s="546"/>
      <c r="AHO127" s="546"/>
      <c r="AHP127" s="546"/>
      <c r="AHQ127" s="546"/>
      <c r="AHR127" s="546"/>
      <c r="AHS127" s="546"/>
      <c r="AHT127" s="546"/>
      <c r="AHU127" s="546"/>
      <c r="AHV127" s="546"/>
      <c r="AHW127" s="546"/>
      <c r="AHX127" s="546"/>
      <c r="AHY127" s="546"/>
      <c r="AHZ127" s="546"/>
      <c r="AIA127" s="546"/>
      <c r="AIB127" s="546"/>
      <c r="AIC127" s="546"/>
      <c r="AID127" s="546"/>
      <c r="AIE127" s="546"/>
      <c r="AIF127" s="546"/>
      <c r="AIG127" s="546"/>
      <c r="AIH127" s="546"/>
      <c r="AII127" s="546"/>
      <c r="AIJ127" s="546"/>
      <c r="AIK127" s="546"/>
      <c r="AIL127" s="546"/>
      <c r="AIM127" s="546"/>
      <c r="AIN127" s="546"/>
      <c r="AIO127" s="546"/>
      <c r="AIP127" s="546"/>
      <c r="AIQ127" s="546"/>
      <c r="AIR127" s="546"/>
      <c r="AIS127" s="546"/>
      <c r="AIT127" s="546"/>
      <c r="AIU127" s="546"/>
      <c r="AIV127" s="546"/>
      <c r="AIW127" s="546"/>
      <c r="AIX127" s="546"/>
      <c r="AIY127" s="546"/>
      <c r="AIZ127" s="546"/>
      <c r="AJA127" s="546"/>
      <c r="AJB127" s="546"/>
      <c r="AJC127" s="546"/>
      <c r="AJD127" s="546"/>
      <c r="AJE127" s="546"/>
      <c r="AJF127" s="546"/>
      <c r="AJG127" s="546"/>
      <c r="AJH127" s="546"/>
      <c r="AJI127" s="546"/>
      <c r="AJJ127" s="546"/>
      <c r="AJK127" s="546"/>
      <c r="AJL127" s="546"/>
      <c r="AJM127" s="546"/>
      <c r="AJN127" s="546"/>
      <c r="AJO127" s="546"/>
      <c r="AJP127" s="546"/>
      <c r="AJQ127" s="546"/>
      <c r="AJR127" s="546"/>
      <c r="AJS127" s="546"/>
      <c r="AJT127" s="546"/>
      <c r="AJU127" s="546"/>
      <c r="AJV127" s="546"/>
      <c r="AJW127" s="546"/>
      <c r="AJX127" s="546"/>
      <c r="AJY127" s="546"/>
      <c r="AJZ127" s="546"/>
      <c r="AKA127" s="546"/>
      <c r="AKB127" s="546"/>
      <c r="AKC127" s="546"/>
      <c r="AKD127" s="546"/>
      <c r="AKE127" s="546"/>
      <c r="AKF127" s="546"/>
      <c r="AKG127" s="546"/>
      <c r="AKH127" s="546"/>
      <c r="AKI127" s="546"/>
      <c r="AKJ127" s="546"/>
      <c r="AKK127" s="546"/>
      <c r="AKL127" s="546"/>
      <c r="AKM127" s="546"/>
      <c r="AKN127" s="546"/>
      <c r="AKO127" s="546"/>
      <c r="AKP127" s="546"/>
      <c r="AKQ127" s="546"/>
      <c r="AKR127" s="546"/>
      <c r="AKS127" s="546"/>
      <c r="AKT127" s="546"/>
      <c r="AKU127" s="546"/>
      <c r="AKV127" s="546"/>
      <c r="AKW127" s="546"/>
      <c r="AKX127" s="546"/>
      <c r="AKY127" s="546"/>
      <c r="AKZ127" s="546"/>
      <c r="ALA127" s="546"/>
      <c r="ALB127" s="546"/>
      <c r="ALC127" s="546"/>
      <c r="ALD127" s="546"/>
      <c r="ALE127" s="546"/>
      <c r="ALF127" s="546"/>
      <c r="ALG127" s="546"/>
      <c r="ALH127" s="546"/>
      <c r="ALI127" s="546"/>
      <c r="ALJ127" s="546"/>
      <c r="ALK127" s="546"/>
      <c r="ALL127" s="546"/>
      <c r="ALM127" s="546"/>
      <c r="ALN127" s="546"/>
      <c r="ALO127" s="546"/>
      <c r="ALP127" s="546"/>
      <c r="ALQ127" s="546"/>
      <c r="ALR127" s="546"/>
      <c r="ALS127" s="546"/>
      <c r="ALT127" s="546"/>
      <c r="ALU127" s="546"/>
      <c r="ALV127" s="546"/>
      <c r="ALW127" s="546"/>
      <c r="ALX127" s="546"/>
      <c r="ALY127" s="546"/>
      <c r="ALZ127" s="546"/>
      <c r="AMA127" s="546"/>
      <c r="AMB127" s="546"/>
    </row>
    <row r="128" spans="1:1016" s="40" customFormat="1" ht="59.25" customHeight="1">
      <c r="A128" s="517" t="s">
        <v>276</v>
      </c>
      <c r="B128" s="538">
        <v>140903</v>
      </c>
      <c r="C128" s="500" t="s">
        <v>27</v>
      </c>
      <c r="D128" s="539" t="s">
        <v>277</v>
      </c>
      <c r="E128" s="528" t="s">
        <v>40</v>
      </c>
      <c r="F128" s="496">
        <v>115</v>
      </c>
      <c r="G128" s="497">
        <f t="shared" si="10"/>
        <v>53.89</v>
      </c>
      <c r="H128" s="531">
        <f t="shared" si="11"/>
        <v>6197.35</v>
      </c>
      <c r="I128" s="550"/>
      <c r="J128" s="551">
        <v>42.56</v>
      </c>
      <c r="K128" s="550"/>
      <c r="L128" s="466">
        <f t="shared" si="9"/>
        <v>53.89</v>
      </c>
      <c r="M128" s="550"/>
      <c r="N128" s="550"/>
      <c r="O128" s="550"/>
      <c r="P128" s="550"/>
      <c r="Q128" s="550"/>
      <c r="R128" s="550"/>
      <c r="S128" s="550"/>
      <c r="T128" s="550"/>
      <c r="U128" s="550"/>
      <c r="V128" s="550"/>
      <c r="W128" s="550"/>
      <c r="X128" s="550"/>
      <c r="Y128" s="550"/>
      <c r="Z128" s="550"/>
      <c r="AA128" s="550"/>
      <c r="AB128" s="550"/>
      <c r="AC128" s="550"/>
      <c r="AD128" s="550"/>
      <c r="AE128" s="550"/>
      <c r="AF128" s="550"/>
      <c r="AG128" s="550"/>
      <c r="AH128" s="550"/>
      <c r="AI128" s="550"/>
      <c r="AJ128" s="550"/>
      <c r="AK128" s="550"/>
      <c r="AL128" s="550"/>
      <c r="AM128" s="550"/>
      <c r="AN128" s="550"/>
      <c r="AO128" s="550"/>
      <c r="AP128" s="550"/>
      <c r="AQ128" s="550"/>
      <c r="AR128" s="550"/>
      <c r="AS128" s="550"/>
      <c r="AT128" s="550"/>
      <c r="AU128" s="550"/>
      <c r="AV128" s="550"/>
      <c r="AW128" s="550"/>
      <c r="AX128" s="550"/>
      <c r="AY128" s="550"/>
      <c r="AZ128" s="550"/>
      <c r="BA128" s="550"/>
      <c r="BB128" s="550"/>
      <c r="BC128" s="550"/>
      <c r="BD128" s="550"/>
      <c r="BE128" s="550"/>
      <c r="BF128" s="550"/>
      <c r="BG128" s="550"/>
      <c r="BH128" s="550"/>
      <c r="BI128" s="550"/>
      <c r="BJ128" s="550"/>
      <c r="BK128" s="550"/>
      <c r="BL128" s="550"/>
      <c r="BM128" s="550"/>
      <c r="BN128" s="550"/>
      <c r="BO128" s="550"/>
      <c r="BP128" s="550"/>
      <c r="BQ128" s="550"/>
      <c r="BR128" s="550"/>
      <c r="BS128" s="550"/>
      <c r="BT128" s="550"/>
      <c r="BU128" s="550"/>
      <c r="BV128" s="550"/>
      <c r="BW128" s="550"/>
      <c r="BX128" s="550"/>
      <c r="BY128" s="550"/>
      <c r="BZ128" s="550"/>
      <c r="CA128" s="550"/>
      <c r="CB128" s="550"/>
      <c r="CC128" s="550"/>
      <c r="CD128" s="550"/>
      <c r="CE128" s="550"/>
      <c r="CF128" s="550"/>
      <c r="CG128" s="550"/>
      <c r="CH128" s="550"/>
      <c r="CI128" s="550"/>
      <c r="CJ128" s="550"/>
      <c r="CK128" s="550"/>
      <c r="CL128" s="550"/>
      <c r="CM128" s="550"/>
      <c r="CN128" s="550"/>
      <c r="CO128" s="550"/>
      <c r="CP128" s="550"/>
      <c r="CQ128" s="550"/>
      <c r="CR128" s="550"/>
      <c r="CS128" s="550"/>
      <c r="CT128" s="550"/>
      <c r="CU128" s="550"/>
      <c r="CV128" s="550"/>
      <c r="CW128" s="550"/>
      <c r="CX128" s="550"/>
      <c r="CY128" s="550"/>
      <c r="CZ128" s="550"/>
      <c r="DA128" s="550"/>
      <c r="DB128" s="550"/>
      <c r="DC128" s="550"/>
      <c r="DD128" s="550"/>
      <c r="DE128" s="550"/>
      <c r="DF128" s="550"/>
      <c r="DG128" s="550"/>
      <c r="DH128" s="550"/>
      <c r="DI128" s="550"/>
      <c r="DJ128" s="550"/>
      <c r="DK128" s="550"/>
      <c r="DL128" s="550"/>
      <c r="DM128" s="550"/>
      <c r="DN128" s="550"/>
      <c r="DO128" s="550"/>
      <c r="DP128" s="550"/>
      <c r="DQ128" s="550"/>
      <c r="DR128" s="550"/>
      <c r="DS128" s="550"/>
      <c r="DT128" s="550"/>
      <c r="DU128" s="550"/>
      <c r="DV128" s="550"/>
      <c r="DW128" s="550"/>
      <c r="DX128" s="550"/>
      <c r="DY128" s="550"/>
      <c r="DZ128" s="550"/>
      <c r="EA128" s="550"/>
      <c r="EB128" s="550"/>
      <c r="EC128" s="550"/>
      <c r="ED128" s="550"/>
      <c r="EE128" s="550"/>
      <c r="EF128" s="550"/>
      <c r="EG128" s="550"/>
      <c r="EH128" s="550"/>
      <c r="EI128" s="550"/>
      <c r="EJ128" s="550"/>
      <c r="EK128" s="550"/>
      <c r="EL128" s="550"/>
      <c r="EM128" s="550"/>
      <c r="EN128" s="550"/>
      <c r="EO128" s="550"/>
      <c r="EP128" s="550"/>
      <c r="EQ128" s="550"/>
      <c r="ER128" s="550"/>
      <c r="ES128" s="550"/>
      <c r="ET128" s="550"/>
      <c r="EU128" s="550"/>
      <c r="EV128" s="550"/>
      <c r="EW128" s="550"/>
      <c r="EX128" s="550"/>
      <c r="EY128" s="550"/>
      <c r="EZ128" s="550"/>
      <c r="FA128" s="550"/>
      <c r="FB128" s="550"/>
      <c r="FC128" s="550"/>
      <c r="FD128" s="550"/>
      <c r="FE128" s="550"/>
      <c r="FF128" s="550"/>
      <c r="FG128" s="550"/>
      <c r="FH128" s="550"/>
      <c r="FI128" s="550"/>
      <c r="FJ128" s="550"/>
      <c r="FK128" s="550"/>
      <c r="FL128" s="550"/>
      <c r="FM128" s="550"/>
      <c r="FN128" s="550"/>
      <c r="FO128" s="550"/>
      <c r="FP128" s="550"/>
      <c r="FQ128" s="550"/>
      <c r="FR128" s="550"/>
      <c r="FS128" s="550"/>
      <c r="FT128" s="550"/>
      <c r="FU128" s="550"/>
      <c r="FV128" s="550"/>
      <c r="FW128" s="550"/>
      <c r="FX128" s="550"/>
      <c r="FY128" s="550"/>
      <c r="FZ128" s="550"/>
      <c r="GA128" s="550"/>
      <c r="GB128" s="550"/>
      <c r="GC128" s="550"/>
      <c r="GD128" s="550"/>
      <c r="GE128" s="550"/>
      <c r="GF128" s="550"/>
      <c r="GG128" s="550"/>
      <c r="GH128" s="550"/>
      <c r="GI128" s="550"/>
      <c r="GJ128" s="550"/>
      <c r="GK128" s="550"/>
      <c r="GL128" s="550"/>
      <c r="GM128" s="550"/>
      <c r="GN128" s="550"/>
      <c r="GO128" s="550"/>
      <c r="GP128" s="550"/>
      <c r="GQ128" s="550"/>
      <c r="GR128" s="550"/>
      <c r="GS128" s="550"/>
      <c r="GT128" s="550"/>
      <c r="GU128" s="550"/>
      <c r="GV128" s="550"/>
      <c r="GW128" s="550"/>
      <c r="GX128" s="550"/>
      <c r="GY128" s="550"/>
      <c r="GZ128" s="550"/>
      <c r="HA128" s="550"/>
      <c r="HB128" s="550"/>
      <c r="HC128" s="550"/>
      <c r="HD128" s="550"/>
      <c r="HE128" s="550"/>
      <c r="HF128" s="550"/>
      <c r="HG128" s="550"/>
      <c r="HH128" s="550"/>
      <c r="HI128" s="550"/>
      <c r="HJ128" s="550"/>
      <c r="HK128" s="550"/>
      <c r="HL128" s="550"/>
      <c r="HM128" s="550"/>
      <c r="HN128" s="550"/>
      <c r="HO128" s="550"/>
      <c r="HP128" s="550"/>
      <c r="HQ128" s="550"/>
      <c r="HR128" s="550"/>
      <c r="HS128" s="550"/>
      <c r="HT128" s="550"/>
      <c r="HU128" s="550"/>
      <c r="HV128" s="550"/>
      <c r="HW128" s="550"/>
      <c r="HX128" s="550"/>
      <c r="HY128" s="550"/>
      <c r="HZ128" s="550"/>
      <c r="IA128" s="550"/>
      <c r="IB128" s="550"/>
      <c r="IC128" s="550"/>
      <c r="ID128" s="550"/>
      <c r="IE128" s="550"/>
      <c r="IF128" s="550"/>
      <c r="IG128" s="550"/>
      <c r="IH128" s="550"/>
      <c r="II128" s="550"/>
      <c r="IJ128" s="550"/>
      <c r="IK128" s="550"/>
      <c r="IL128" s="550"/>
      <c r="IM128" s="550"/>
      <c r="IN128" s="550"/>
      <c r="IO128" s="550"/>
      <c r="IP128" s="550"/>
      <c r="IQ128" s="550"/>
      <c r="IR128" s="550"/>
      <c r="IS128" s="550"/>
      <c r="IT128" s="550"/>
      <c r="IU128" s="550"/>
      <c r="IV128" s="550"/>
      <c r="IW128" s="550"/>
      <c r="IX128" s="550"/>
      <c r="IY128" s="550"/>
      <c r="IZ128" s="550"/>
      <c r="JA128" s="550"/>
      <c r="JB128" s="550"/>
      <c r="JC128" s="550"/>
      <c r="JD128" s="550"/>
      <c r="JE128" s="550"/>
      <c r="JF128" s="550"/>
      <c r="JG128" s="550"/>
      <c r="JH128" s="550"/>
      <c r="JI128" s="550"/>
      <c r="JJ128" s="550"/>
      <c r="JK128" s="550"/>
      <c r="JL128" s="550"/>
      <c r="JM128" s="550"/>
      <c r="JN128" s="550"/>
      <c r="JO128" s="550"/>
      <c r="JP128" s="550"/>
      <c r="JQ128" s="550"/>
      <c r="JR128" s="550"/>
      <c r="JS128" s="550"/>
      <c r="JT128" s="550"/>
      <c r="JU128" s="550"/>
      <c r="JV128" s="550"/>
      <c r="JW128" s="550"/>
      <c r="JX128" s="550"/>
      <c r="JY128" s="550"/>
      <c r="JZ128" s="550"/>
      <c r="KA128" s="550"/>
      <c r="KB128" s="550"/>
      <c r="KC128" s="550"/>
      <c r="KD128" s="550"/>
      <c r="KE128" s="550"/>
      <c r="KF128" s="550"/>
      <c r="KG128" s="550"/>
      <c r="KH128" s="550"/>
      <c r="KI128" s="550"/>
      <c r="KJ128" s="550"/>
      <c r="KK128" s="550"/>
      <c r="KL128" s="550"/>
      <c r="KM128" s="550"/>
      <c r="KN128" s="550"/>
      <c r="KO128" s="550"/>
      <c r="KP128" s="550"/>
      <c r="KQ128" s="550"/>
      <c r="KR128" s="550"/>
      <c r="KS128" s="550"/>
      <c r="KT128" s="550"/>
      <c r="KU128" s="550"/>
      <c r="KV128" s="550"/>
      <c r="KW128" s="550"/>
      <c r="KX128" s="550"/>
      <c r="KY128" s="550"/>
      <c r="KZ128" s="550"/>
      <c r="LA128" s="550"/>
      <c r="LB128" s="550"/>
      <c r="LC128" s="550"/>
      <c r="LD128" s="550"/>
      <c r="LE128" s="550"/>
      <c r="LF128" s="550"/>
      <c r="LG128" s="550"/>
      <c r="LH128" s="550"/>
      <c r="LI128" s="550"/>
      <c r="LJ128" s="550"/>
      <c r="LK128" s="550"/>
      <c r="LL128" s="550"/>
      <c r="LM128" s="550"/>
      <c r="LN128" s="550"/>
      <c r="LO128" s="550"/>
      <c r="LP128" s="550"/>
      <c r="LQ128" s="550"/>
      <c r="LR128" s="550"/>
      <c r="LS128" s="550"/>
      <c r="LT128" s="550"/>
      <c r="LU128" s="550"/>
      <c r="LV128" s="550"/>
      <c r="LW128" s="550"/>
      <c r="LX128" s="550"/>
      <c r="LY128" s="550"/>
      <c r="LZ128" s="550"/>
      <c r="MA128" s="550"/>
      <c r="MB128" s="550"/>
      <c r="MC128" s="550"/>
      <c r="MD128" s="550"/>
      <c r="ME128" s="550"/>
      <c r="MF128" s="550"/>
      <c r="MG128" s="550"/>
      <c r="MH128" s="550"/>
      <c r="MI128" s="550"/>
      <c r="MJ128" s="550"/>
      <c r="MK128" s="550"/>
      <c r="ML128" s="550"/>
      <c r="MM128" s="550"/>
      <c r="MN128" s="550"/>
      <c r="MO128" s="550"/>
      <c r="MP128" s="550"/>
      <c r="MQ128" s="550"/>
      <c r="MR128" s="550"/>
      <c r="MS128" s="550"/>
      <c r="MT128" s="550"/>
      <c r="MU128" s="550"/>
      <c r="MV128" s="550"/>
      <c r="MW128" s="550"/>
      <c r="MX128" s="550"/>
      <c r="MY128" s="550"/>
      <c r="MZ128" s="550"/>
      <c r="NA128" s="550"/>
      <c r="NB128" s="550"/>
      <c r="NC128" s="550"/>
      <c r="ND128" s="550"/>
      <c r="NE128" s="550"/>
      <c r="NF128" s="550"/>
      <c r="NG128" s="550"/>
      <c r="NH128" s="550"/>
      <c r="NI128" s="550"/>
      <c r="NJ128" s="550"/>
      <c r="NK128" s="550"/>
      <c r="NL128" s="550"/>
      <c r="NM128" s="550"/>
      <c r="NN128" s="550"/>
      <c r="NO128" s="550"/>
      <c r="NP128" s="550"/>
      <c r="NQ128" s="550"/>
      <c r="NR128" s="550"/>
      <c r="NS128" s="550"/>
      <c r="NT128" s="550"/>
      <c r="NU128" s="550"/>
      <c r="NV128" s="550"/>
      <c r="NW128" s="550"/>
      <c r="NX128" s="550"/>
      <c r="NY128" s="550"/>
      <c r="NZ128" s="550"/>
      <c r="OA128" s="550"/>
      <c r="OB128" s="550"/>
      <c r="OC128" s="550"/>
      <c r="OD128" s="550"/>
      <c r="OE128" s="550"/>
      <c r="OF128" s="550"/>
      <c r="OG128" s="550"/>
      <c r="OH128" s="550"/>
      <c r="OI128" s="550"/>
      <c r="OJ128" s="550"/>
      <c r="OK128" s="550"/>
      <c r="OL128" s="550"/>
      <c r="OM128" s="550"/>
      <c r="ON128" s="550"/>
      <c r="OO128" s="550"/>
      <c r="OP128" s="550"/>
      <c r="OQ128" s="550"/>
      <c r="OR128" s="550"/>
      <c r="OS128" s="550"/>
      <c r="OT128" s="550"/>
      <c r="OU128" s="550"/>
      <c r="OV128" s="550"/>
      <c r="OW128" s="550"/>
      <c r="OX128" s="550"/>
      <c r="OY128" s="550"/>
      <c r="OZ128" s="550"/>
      <c r="PA128" s="550"/>
      <c r="PB128" s="550"/>
      <c r="PC128" s="550"/>
      <c r="PD128" s="550"/>
      <c r="PE128" s="550"/>
      <c r="PF128" s="550"/>
      <c r="PG128" s="550"/>
      <c r="PH128" s="550"/>
      <c r="PI128" s="550"/>
      <c r="PJ128" s="550"/>
      <c r="PK128" s="550"/>
      <c r="PL128" s="550"/>
      <c r="PM128" s="550"/>
      <c r="PN128" s="550"/>
      <c r="PO128" s="550"/>
      <c r="PP128" s="550"/>
      <c r="PQ128" s="550"/>
      <c r="PR128" s="550"/>
      <c r="PS128" s="550"/>
      <c r="PT128" s="550"/>
      <c r="PU128" s="550"/>
      <c r="PV128" s="550"/>
      <c r="PW128" s="550"/>
      <c r="PX128" s="550"/>
      <c r="PY128" s="550"/>
      <c r="PZ128" s="550"/>
      <c r="QA128" s="550"/>
      <c r="QB128" s="550"/>
      <c r="QC128" s="550"/>
      <c r="QD128" s="550"/>
      <c r="QE128" s="550"/>
      <c r="QF128" s="550"/>
      <c r="QG128" s="550"/>
      <c r="QH128" s="550"/>
      <c r="QI128" s="550"/>
      <c r="QJ128" s="550"/>
      <c r="QK128" s="550"/>
      <c r="QL128" s="550"/>
      <c r="QM128" s="550"/>
      <c r="QN128" s="550"/>
      <c r="QO128" s="550"/>
      <c r="QP128" s="550"/>
      <c r="QQ128" s="550"/>
      <c r="QR128" s="550"/>
      <c r="QS128" s="550"/>
      <c r="QT128" s="550"/>
      <c r="QU128" s="550"/>
      <c r="QV128" s="550"/>
      <c r="QW128" s="550"/>
      <c r="QX128" s="550"/>
      <c r="QY128" s="550"/>
      <c r="QZ128" s="550"/>
      <c r="RA128" s="550"/>
      <c r="RB128" s="550"/>
      <c r="RC128" s="550"/>
      <c r="RD128" s="550"/>
      <c r="RE128" s="550"/>
      <c r="RF128" s="550"/>
      <c r="RG128" s="550"/>
      <c r="RH128" s="550"/>
      <c r="RI128" s="550"/>
      <c r="RJ128" s="550"/>
      <c r="RK128" s="550"/>
      <c r="RL128" s="550"/>
      <c r="RM128" s="550"/>
      <c r="RN128" s="550"/>
      <c r="RO128" s="550"/>
      <c r="RP128" s="550"/>
      <c r="RQ128" s="550"/>
      <c r="RR128" s="550"/>
      <c r="RS128" s="550"/>
      <c r="RT128" s="550"/>
      <c r="RU128" s="550"/>
      <c r="RV128" s="550"/>
      <c r="RW128" s="550"/>
      <c r="RX128" s="550"/>
      <c r="RY128" s="550"/>
      <c r="RZ128" s="550"/>
      <c r="SA128" s="550"/>
      <c r="SB128" s="550"/>
      <c r="SC128" s="550"/>
      <c r="SD128" s="550"/>
      <c r="SE128" s="550"/>
      <c r="SF128" s="550"/>
      <c r="SG128" s="550"/>
      <c r="SH128" s="550"/>
      <c r="SI128" s="550"/>
      <c r="SJ128" s="550"/>
      <c r="SK128" s="550"/>
      <c r="SL128" s="550"/>
      <c r="SM128" s="550"/>
      <c r="SN128" s="550"/>
      <c r="SO128" s="550"/>
      <c r="SP128" s="550"/>
      <c r="SQ128" s="550"/>
      <c r="SR128" s="550"/>
      <c r="SS128" s="550"/>
      <c r="ST128" s="550"/>
      <c r="SU128" s="550"/>
      <c r="SV128" s="550"/>
      <c r="SW128" s="550"/>
      <c r="SX128" s="550"/>
      <c r="SY128" s="550"/>
      <c r="SZ128" s="550"/>
      <c r="TA128" s="550"/>
      <c r="TB128" s="550"/>
      <c r="TC128" s="550"/>
      <c r="TD128" s="550"/>
      <c r="TE128" s="550"/>
      <c r="TF128" s="550"/>
      <c r="TG128" s="550"/>
      <c r="TH128" s="550"/>
      <c r="TI128" s="550"/>
      <c r="TJ128" s="550"/>
      <c r="TK128" s="550"/>
      <c r="TL128" s="550"/>
      <c r="TM128" s="550"/>
      <c r="TN128" s="550"/>
      <c r="TO128" s="550"/>
      <c r="TP128" s="550"/>
      <c r="TQ128" s="550"/>
      <c r="TR128" s="550"/>
      <c r="TS128" s="550"/>
      <c r="TT128" s="550"/>
      <c r="TU128" s="550"/>
      <c r="TV128" s="550"/>
      <c r="TW128" s="550"/>
      <c r="TX128" s="550"/>
      <c r="TY128" s="550"/>
      <c r="TZ128" s="550"/>
      <c r="UA128" s="550"/>
      <c r="UB128" s="550"/>
      <c r="UC128" s="550"/>
      <c r="UD128" s="550"/>
      <c r="UE128" s="550"/>
      <c r="UF128" s="550"/>
      <c r="UG128" s="550"/>
      <c r="UH128" s="550"/>
      <c r="UI128" s="550"/>
      <c r="UJ128" s="550"/>
      <c r="UK128" s="550"/>
      <c r="UL128" s="550"/>
      <c r="UM128" s="550"/>
      <c r="UN128" s="550"/>
      <c r="UO128" s="550"/>
      <c r="UP128" s="550"/>
      <c r="UQ128" s="550"/>
      <c r="UR128" s="550"/>
      <c r="US128" s="550"/>
      <c r="UT128" s="550"/>
      <c r="UU128" s="550"/>
      <c r="UV128" s="550"/>
      <c r="UW128" s="550"/>
      <c r="UX128" s="550"/>
      <c r="UY128" s="550"/>
      <c r="UZ128" s="550"/>
      <c r="VA128" s="550"/>
      <c r="VB128" s="550"/>
      <c r="VC128" s="550"/>
      <c r="VD128" s="550"/>
      <c r="VE128" s="550"/>
      <c r="VF128" s="550"/>
      <c r="VG128" s="550"/>
      <c r="VH128" s="550"/>
      <c r="VI128" s="550"/>
      <c r="VJ128" s="550"/>
      <c r="VK128" s="550"/>
      <c r="VL128" s="550"/>
      <c r="VM128" s="550"/>
      <c r="VN128" s="550"/>
      <c r="VO128" s="550"/>
      <c r="VP128" s="550"/>
      <c r="VQ128" s="550"/>
      <c r="VR128" s="550"/>
      <c r="VS128" s="550"/>
      <c r="VT128" s="550"/>
      <c r="VU128" s="550"/>
      <c r="VV128" s="550"/>
      <c r="VW128" s="550"/>
      <c r="VX128" s="550"/>
      <c r="VY128" s="550"/>
      <c r="VZ128" s="550"/>
      <c r="WA128" s="550"/>
      <c r="WB128" s="550"/>
      <c r="WC128" s="550"/>
      <c r="WD128" s="550"/>
      <c r="WE128" s="550"/>
      <c r="WF128" s="550"/>
      <c r="WG128" s="550"/>
      <c r="WH128" s="550"/>
      <c r="WI128" s="550"/>
      <c r="WJ128" s="550"/>
      <c r="WK128" s="550"/>
      <c r="WL128" s="550"/>
      <c r="WM128" s="550"/>
      <c r="WN128" s="550"/>
      <c r="WO128" s="550"/>
      <c r="WP128" s="550"/>
      <c r="WQ128" s="550"/>
      <c r="WR128" s="550"/>
      <c r="WS128" s="550"/>
      <c r="WT128" s="550"/>
      <c r="WU128" s="550"/>
      <c r="WV128" s="550"/>
      <c r="WW128" s="550"/>
      <c r="WX128" s="550"/>
      <c r="WY128" s="550"/>
      <c r="WZ128" s="550"/>
      <c r="XA128" s="550"/>
      <c r="XB128" s="550"/>
      <c r="XC128" s="550"/>
      <c r="XD128" s="550"/>
      <c r="XE128" s="550"/>
      <c r="XF128" s="550"/>
      <c r="XG128" s="550"/>
      <c r="XH128" s="550"/>
      <c r="XI128" s="550"/>
      <c r="XJ128" s="550"/>
      <c r="XK128" s="550"/>
      <c r="XL128" s="550"/>
      <c r="XM128" s="550"/>
      <c r="XN128" s="550"/>
      <c r="XO128" s="550"/>
      <c r="XP128" s="550"/>
      <c r="XQ128" s="550"/>
      <c r="XR128" s="550"/>
      <c r="XS128" s="550"/>
      <c r="XT128" s="550"/>
      <c r="XU128" s="550"/>
      <c r="XV128" s="550"/>
      <c r="XW128" s="550"/>
      <c r="XX128" s="550"/>
      <c r="XY128" s="550"/>
      <c r="XZ128" s="550"/>
      <c r="YA128" s="550"/>
      <c r="YB128" s="550"/>
      <c r="YC128" s="550"/>
      <c r="YD128" s="550"/>
      <c r="YE128" s="550"/>
      <c r="YF128" s="550"/>
      <c r="YG128" s="550"/>
      <c r="YH128" s="550"/>
      <c r="YI128" s="550"/>
      <c r="YJ128" s="550"/>
      <c r="YK128" s="550"/>
      <c r="YL128" s="550"/>
      <c r="YM128" s="550"/>
      <c r="YN128" s="550"/>
      <c r="YO128" s="550"/>
      <c r="YP128" s="550"/>
      <c r="YQ128" s="550"/>
      <c r="YR128" s="550"/>
      <c r="YS128" s="550"/>
      <c r="YT128" s="550"/>
      <c r="YU128" s="550"/>
      <c r="YV128" s="550"/>
      <c r="YW128" s="550"/>
      <c r="YX128" s="550"/>
      <c r="YY128" s="550"/>
      <c r="YZ128" s="550"/>
      <c r="ZA128" s="550"/>
      <c r="ZB128" s="550"/>
      <c r="ZC128" s="550"/>
      <c r="ZD128" s="550"/>
      <c r="ZE128" s="550"/>
      <c r="ZF128" s="550"/>
      <c r="ZG128" s="550"/>
      <c r="ZH128" s="550"/>
      <c r="ZI128" s="550"/>
      <c r="ZJ128" s="550"/>
      <c r="ZK128" s="550"/>
      <c r="ZL128" s="550"/>
      <c r="ZM128" s="550"/>
      <c r="ZN128" s="550"/>
      <c r="ZO128" s="550"/>
      <c r="ZP128" s="550"/>
      <c r="ZQ128" s="550"/>
      <c r="ZR128" s="550"/>
      <c r="ZS128" s="550"/>
      <c r="ZT128" s="550"/>
      <c r="ZU128" s="550"/>
      <c r="ZV128" s="550"/>
      <c r="ZW128" s="550"/>
      <c r="ZX128" s="550"/>
      <c r="ZY128" s="550"/>
      <c r="ZZ128" s="550"/>
      <c r="AAA128" s="550"/>
      <c r="AAB128" s="550"/>
      <c r="AAC128" s="550"/>
      <c r="AAD128" s="550"/>
      <c r="AAE128" s="550"/>
      <c r="AAF128" s="550"/>
      <c r="AAG128" s="550"/>
      <c r="AAH128" s="550"/>
      <c r="AAI128" s="550"/>
      <c r="AAJ128" s="550"/>
      <c r="AAK128" s="550"/>
      <c r="AAL128" s="550"/>
      <c r="AAM128" s="550"/>
      <c r="AAN128" s="550"/>
      <c r="AAO128" s="550"/>
      <c r="AAP128" s="550"/>
      <c r="AAQ128" s="550"/>
      <c r="AAR128" s="550"/>
      <c r="AAS128" s="550"/>
      <c r="AAT128" s="550"/>
      <c r="AAU128" s="550"/>
      <c r="AAV128" s="550"/>
      <c r="AAW128" s="550"/>
      <c r="AAX128" s="550"/>
      <c r="AAY128" s="550"/>
      <c r="AAZ128" s="550"/>
      <c r="ABA128" s="550"/>
      <c r="ABB128" s="550"/>
      <c r="ABC128" s="550"/>
      <c r="ABD128" s="550"/>
      <c r="ABE128" s="550"/>
      <c r="ABF128" s="550"/>
      <c r="ABG128" s="550"/>
      <c r="ABH128" s="550"/>
      <c r="ABI128" s="550"/>
      <c r="ABJ128" s="550"/>
      <c r="ABK128" s="550"/>
      <c r="ABL128" s="550"/>
      <c r="ABM128" s="550"/>
      <c r="ABN128" s="550"/>
      <c r="ABO128" s="550"/>
      <c r="ABP128" s="550"/>
      <c r="ABQ128" s="550"/>
      <c r="ABR128" s="550"/>
      <c r="ABS128" s="550"/>
      <c r="ABT128" s="550"/>
      <c r="ABU128" s="550"/>
      <c r="ABV128" s="550"/>
      <c r="ABW128" s="550"/>
      <c r="ABX128" s="550"/>
      <c r="ABY128" s="550"/>
      <c r="ABZ128" s="550"/>
      <c r="ACA128" s="550"/>
      <c r="ACB128" s="550"/>
      <c r="ACC128" s="550"/>
      <c r="ACD128" s="550"/>
      <c r="ACE128" s="550"/>
      <c r="ACF128" s="550"/>
      <c r="ACG128" s="550"/>
      <c r="ACH128" s="550"/>
      <c r="ACI128" s="550"/>
      <c r="ACJ128" s="550"/>
      <c r="ACK128" s="550"/>
      <c r="ACL128" s="550"/>
      <c r="ACM128" s="550"/>
      <c r="ACN128" s="550"/>
      <c r="ACO128" s="550"/>
      <c r="ACP128" s="550"/>
      <c r="ACQ128" s="550"/>
      <c r="ACR128" s="550"/>
      <c r="ACS128" s="550"/>
      <c r="ACT128" s="550"/>
      <c r="ACU128" s="550"/>
      <c r="ACV128" s="550"/>
      <c r="ACW128" s="550"/>
      <c r="ACX128" s="550"/>
      <c r="ACY128" s="550"/>
      <c r="ACZ128" s="550"/>
      <c r="ADA128" s="550"/>
      <c r="ADB128" s="550"/>
      <c r="ADC128" s="550"/>
      <c r="ADD128" s="550"/>
      <c r="ADE128" s="550"/>
      <c r="ADF128" s="550"/>
      <c r="ADG128" s="550"/>
      <c r="ADH128" s="550"/>
      <c r="ADI128" s="550"/>
      <c r="ADJ128" s="550"/>
      <c r="ADK128" s="550"/>
      <c r="ADL128" s="550"/>
      <c r="ADM128" s="550"/>
      <c r="ADN128" s="550"/>
      <c r="ADO128" s="550"/>
      <c r="ADP128" s="550"/>
      <c r="ADQ128" s="550"/>
      <c r="ADR128" s="550"/>
      <c r="ADS128" s="550"/>
      <c r="ADT128" s="550"/>
      <c r="ADU128" s="550"/>
      <c r="ADV128" s="550"/>
      <c r="ADW128" s="550"/>
      <c r="ADX128" s="550"/>
      <c r="ADY128" s="550"/>
      <c r="ADZ128" s="550"/>
      <c r="AEA128" s="550"/>
      <c r="AEB128" s="550"/>
      <c r="AEC128" s="550"/>
      <c r="AED128" s="550"/>
      <c r="AEE128" s="550"/>
      <c r="AEF128" s="550"/>
      <c r="AEG128" s="550"/>
      <c r="AEH128" s="550"/>
      <c r="AEI128" s="550"/>
      <c r="AEJ128" s="550"/>
      <c r="AEK128" s="550"/>
      <c r="AEL128" s="550"/>
      <c r="AEM128" s="550"/>
      <c r="AEN128" s="550"/>
      <c r="AEO128" s="550"/>
      <c r="AEP128" s="550"/>
      <c r="AEQ128" s="550"/>
      <c r="AER128" s="550"/>
      <c r="AES128" s="550"/>
      <c r="AET128" s="550"/>
      <c r="AEU128" s="550"/>
      <c r="AEV128" s="550"/>
      <c r="AEW128" s="550"/>
      <c r="AEX128" s="550"/>
      <c r="AEY128" s="550"/>
      <c r="AEZ128" s="550"/>
      <c r="AFA128" s="550"/>
      <c r="AFB128" s="550"/>
      <c r="AFC128" s="550"/>
      <c r="AFD128" s="550"/>
      <c r="AFE128" s="550"/>
      <c r="AFF128" s="550"/>
      <c r="AFG128" s="550"/>
      <c r="AFH128" s="550"/>
      <c r="AFI128" s="550"/>
      <c r="AFJ128" s="550"/>
      <c r="AFK128" s="550"/>
      <c r="AFL128" s="550"/>
      <c r="AFM128" s="550"/>
      <c r="AFN128" s="550"/>
      <c r="AFO128" s="550"/>
      <c r="AFP128" s="550"/>
      <c r="AFQ128" s="550"/>
      <c r="AFR128" s="550"/>
      <c r="AFS128" s="550"/>
      <c r="AFT128" s="550"/>
      <c r="AFU128" s="550"/>
      <c r="AFV128" s="550"/>
      <c r="AFW128" s="550"/>
      <c r="AFX128" s="550"/>
      <c r="AFY128" s="550"/>
      <c r="AFZ128" s="550"/>
      <c r="AGA128" s="550"/>
      <c r="AGB128" s="550"/>
      <c r="AGC128" s="550"/>
      <c r="AGD128" s="550"/>
      <c r="AGE128" s="550"/>
      <c r="AGF128" s="550"/>
      <c r="AGG128" s="550"/>
      <c r="AGH128" s="550"/>
      <c r="AGI128" s="550"/>
      <c r="AGJ128" s="550"/>
      <c r="AGK128" s="550"/>
      <c r="AGL128" s="550"/>
      <c r="AGM128" s="550"/>
      <c r="AGN128" s="550"/>
      <c r="AGO128" s="550"/>
      <c r="AGP128" s="550"/>
      <c r="AGQ128" s="550"/>
      <c r="AGR128" s="550"/>
      <c r="AGS128" s="550"/>
      <c r="AGT128" s="550"/>
      <c r="AGU128" s="550"/>
      <c r="AGV128" s="550"/>
      <c r="AGW128" s="550"/>
      <c r="AGX128" s="550"/>
      <c r="AGY128" s="550"/>
      <c r="AGZ128" s="550"/>
      <c r="AHA128" s="550"/>
      <c r="AHB128" s="550"/>
      <c r="AHC128" s="550"/>
      <c r="AHD128" s="550"/>
      <c r="AHE128" s="550"/>
      <c r="AHF128" s="550"/>
      <c r="AHG128" s="550"/>
      <c r="AHH128" s="550"/>
      <c r="AHI128" s="550"/>
      <c r="AHJ128" s="550"/>
      <c r="AHK128" s="550"/>
      <c r="AHL128" s="550"/>
      <c r="AHM128" s="550"/>
      <c r="AHN128" s="550"/>
      <c r="AHO128" s="550"/>
      <c r="AHP128" s="550"/>
      <c r="AHQ128" s="550"/>
      <c r="AHR128" s="550"/>
      <c r="AHS128" s="550"/>
      <c r="AHT128" s="550"/>
      <c r="AHU128" s="550"/>
      <c r="AHV128" s="550"/>
      <c r="AHW128" s="550"/>
      <c r="AHX128" s="550"/>
      <c r="AHY128" s="550"/>
      <c r="AHZ128" s="550"/>
      <c r="AIA128" s="550"/>
      <c r="AIB128" s="550"/>
      <c r="AIC128" s="550"/>
      <c r="AID128" s="550"/>
      <c r="AIE128" s="550"/>
      <c r="AIF128" s="550"/>
      <c r="AIG128" s="550"/>
      <c r="AIH128" s="550"/>
      <c r="AII128" s="550"/>
      <c r="AIJ128" s="550"/>
      <c r="AIK128" s="550"/>
      <c r="AIL128" s="550"/>
      <c r="AIM128" s="550"/>
      <c r="AIN128" s="550"/>
      <c r="AIO128" s="550"/>
      <c r="AIP128" s="550"/>
      <c r="AIQ128" s="550"/>
      <c r="AIR128" s="550"/>
      <c r="AIS128" s="550"/>
      <c r="AIT128" s="550"/>
      <c r="AIU128" s="550"/>
      <c r="AIV128" s="550"/>
      <c r="AIW128" s="550"/>
      <c r="AIX128" s="550"/>
      <c r="AIY128" s="550"/>
      <c r="AIZ128" s="550"/>
      <c r="AJA128" s="550"/>
      <c r="AJB128" s="550"/>
      <c r="AJC128" s="550"/>
      <c r="AJD128" s="550"/>
      <c r="AJE128" s="550"/>
      <c r="AJF128" s="550"/>
      <c r="AJG128" s="550"/>
      <c r="AJH128" s="550"/>
      <c r="AJI128" s="550"/>
      <c r="AJJ128" s="550"/>
      <c r="AJK128" s="550"/>
      <c r="AJL128" s="550"/>
      <c r="AJM128" s="550"/>
      <c r="AJN128" s="550"/>
      <c r="AJO128" s="550"/>
      <c r="AJP128" s="550"/>
      <c r="AJQ128" s="550"/>
      <c r="AJR128" s="550"/>
      <c r="AJS128" s="550"/>
      <c r="AJT128" s="550"/>
      <c r="AJU128" s="550"/>
      <c r="AJV128" s="550"/>
      <c r="AJW128" s="550"/>
      <c r="AJX128" s="550"/>
      <c r="AJY128" s="550"/>
      <c r="AJZ128" s="550"/>
      <c r="AKA128" s="550"/>
      <c r="AKB128" s="550"/>
      <c r="AKC128" s="550"/>
      <c r="AKD128" s="550"/>
      <c r="AKE128" s="550"/>
      <c r="AKF128" s="550"/>
      <c r="AKG128" s="550"/>
      <c r="AKH128" s="550"/>
      <c r="AKI128" s="550"/>
      <c r="AKJ128" s="550"/>
      <c r="AKK128" s="550"/>
      <c r="AKL128" s="550"/>
      <c r="AKM128" s="550"/>
      <c r="AKN128" s="550"/>
      <c r="AKO128" s="550"/>
      <c r="AKP128" s="550"/>
      <c r="AKQ128" s="550"/>
      <c r="AKR128" s="550"/>
      <c r="AKS128" s="550"/>
      <c r="AKT128" s="550"/>
      <c r="AKU128" s="550"/>
      <c r="AKV128" s="550"/>
      <c r="AKW128" s="550"/>
      <c r="AKX128" s="550"/>
      <c r="AKY128" s="550"/>
      <c r="AKZ128" s="550"/>
      <c r="ALA128" s="550"/>
      <c r="ALB128" s="550"/>
      <c r="ALC128" s="550"/>
      <c r="ALD128" s="550"/>
      <c r="ALE128" s="550"/>
      <c r="ALF128" s="550"/>
      <c r="ALG128" s="550"/>
      <c r="ALH128" s="550"/>
      <c r="ALI128" s="550"/>
      <c r="ALJ128" s="550"/>
      <c r="ALK128" s="550"/>
      <c r="ALL128" s="550"/>
      <c r="ALM128" s="550"/>
      <c r="ALN128" s="550"/>
      <c r="ALO128" s="550"/>
      <c r="ALP128" s="550"/>
      <c r="ALQ128" s="550"/>
      <c r="ALR128" s="550"/>
      <c r="ALS128" s="550"/>
      <c r="ALT128" s="550"/>
      <c r="ALU128" s="550"/>
      <c r="ALV128" s="550"/>
      <c r="ALW128" s="550"/>
      <c r="ALX128" s="550"/>
      <c r="ALY128" s="550"/>
      <c r="ALZ128" s="550"/>
      <c r="AMA128" s="550"/>
      <c r="AMB128" s="550"/>
    </row>
    <row r="129" spans="1:1016" s="458" customFormat="1" ht="59.25" customHeight="1">
      <c r="A129" s="509" t="s">
        <v>278</v>
      </c>
      <c r="B129" s="516"/>
      <c r="C129" s="518"/>
      <c r="D129" s="512" t="s">
        <v>279</v>
      </c>
      <c r="E129" s="519"/>
      <c r="F129" s="520"/>
      <c r="G129" s="499"/>
      <c r="H129" s="521" t="str">
        <f t="shared" si="11"/>
        <v/>
      </c>
      <c r="I129" s="546"/>
      <c r="J129" s="549"/>
      <c r="K129" s="546"/>
      <c r="L129" s="546">
        <f t="shared" si="9"/>
        <v>0</v>
      </c>
      <c r="M129" s="546"/>
      <c r="N129" s="546"/>
      <c r="O129" s="546"/>
      <c r="P129" s="546"/>
      <c r="Q129" s="546"/>
      <c r="R129" s="546"/>
      <c r="S129" s="546"/>
      <c r="T129" s="546"/>
      <c r="U129" s="546"/>
      <c r="V129" s="546"/>
      <c r="W129" s="546"/>
      <c r="X129" s="546"/>
      <c r="Y129" s="546"/>
      <c r="Z129" s="546"/>
      <c r="AA129" s="546"/>
      <c r="AB129" s="546"/>
      <c r="AC129" s="546"/>
      <c r="AD129" s="546"/>
      <c r="AE129" s="546"/>
      <c r="AF129" s="546"/>
      <c r="AG129" s="546"/>
      <c r="AH129" s="546"/>
      <c r="AI129" s="546"/>
      <c r="AJ129" s="546"/>
      <c r="AK129" s="546"/>
      <c r="AL129" s="546"/>
      <c r="AM129" s="546"/>
      <c r="AN129" s="546"/>
      <c r="AO129" s="546"/>
      <c r="AP129" s="546"/>
      <c r="AQ129" s="546"/>
      <c r="AR129" s="546"/>
      <c r="AS129" s="546"/>
      <c r="AT129" s="546"/>
      <c r="AU129" s="546"/>
      <c r="AV129" s="546"/>
      <c r="AW129" s="546"/>
      <c r="AX129" s="546"/>
      <c r="AY129" s="546"/>
      <c r="AZ129" s="546"/>
      <c r="BA129" s="546"/>
      <c r="BB129" s="546"/>
      <c r="BC129" s="546"/>
      <c r="BD129" s="546"/>
      <c r="BE129" s="546"/>
      <c r="BF129" s="546"/>
      <c r="BG129" s="546"/>
      <c r="BH129" s="546"/>
      <c r="BI129" s="546"/>
      <c r="BJ129" s="546"/>
      <c r="BK129" s="546"/>
      <c r="BL129" s="546"/>
      <c r="BM129" s="546"/>
      <c r="BN129" s="546"/>
      <c r="BO129" s="546"/>
      <c r="BP129" s="546"/>
      <c r="BQ129" s="546"/>
      <c r="BR129" s="546"/>
      <c r="BS129" s="546"/>
      <c r="BT129" s="546"/>
      <c r="BU129" s="546"/>
      <c r="BV129" s="546"/>
      <c r="BW129" s="546"/>
      <c r="BX129" s="546"/>
      <c r="BY129" s="546"/>
      <c r="BZ129" s="546"/>
      <c r="CA129" s="546"/>
      <c r="CB129" s="546"/>
      <c r="CC129" s="546"/>
      <c r="CD129" s="546"/>
      <c r="CE129" s="546"/>
      <c r="CF129" s="546"/>
      <c r="CG129" s="546"/>
      <c r="CH129" s="546"/>
      <c r="CI129" s="546"/>
      <c r="CJ129" s="546"/>
      <c r="CK129" s="546"/>
      <c r="CL129" s="546"/>
      <c r="CM129" s="546"/>
      <c r="CN129" s="546"/>
      <c r="CO129" s="546"/>
      <c r="CP129" s="546"/>
      <c r="CQ129" s="546"/>
      <c r="CR129" s="546"/>
      <c r="CS129" s="546"/>
      <c r="CT129" s="546"/>
      <c r="CU129" s="546"/>
      <c r="CV129" s="546"/>
      <c r="CW129" s="546"/>
      <c r="CX129" s="546"/>
      <c r="CY129" s="546"/>
      <c r="CZ129" s="546"/>
      <c r="DA129" s="546"/>
      <c r="DB129" s="546"/>
      <c r="DC129" s="546"/>
      <c r="DD129" s="546"/>
      <c r="DE129" s="546"/>
      <c r="DF129" s="546"/>
      <c r="DG129" s="546"/>
      <c r="DH129" s="546"/>
      <c r="DI129" s="546"/>
      <c r="DJ129" s="546"/>
      <c r="DK129" s="546"/>
      <c r="DL129" s="546"/>
      <c r="DM129" s="546"/>
      <c r="DN129" s="546"/>
      <c r="DO129" s="546"/>
      <c r="DP129" s="546"/>
      <c r="DQ129" s="546"/>
      <c r="DR129" s="546"/>
      <c r="DS129" s="546"/>
      <c r="DT129" s="546"/>
      <c r="DU129" s="546"/>
      <c r="DV129" s="546"/>
      <c r="DW129" s="546"/>
      <c r="DX129" s="546"/>
      <c r="DY129" s="546"/>
      <c r="DZ129" s="546"/>
      <c r="EA129" s="546"/>
      <c r="EB129" s="546"/>
      <c r="EC129" s="546"/>
      <c r="ED129" s="546"/>
      <c r="EE129" s="546"/>
      <c r="EF129" s="546"/>
      <c r="EG129" s="546"/>
      <c r="EH129" s="546"/>
      <c r="EI129" s="546"/>
      <c r="EJ129" s="546"/>
      <c r="EK129" s="546"/>
      <c r="EL129" s="546"/>
      <c r="EM129" s="546"/>
      <c r="EN129" s="546"/>
      <c r="EO129" s="546"/>
      <c r="EP129" s="546"/>
      <c r="EQ129" s="546"/>
      <c r="ER129" s="546"/>
      <c r="ES129" s="546"/>
      <c r="ET129" s="546"/>
      <c r="EU129" s="546"/>
      <c r="EV129" s="546"/>
      <c r="EW129" s="546"/>
      <c r="EX129" s="546"/>
      <c r="EY129" s="546"/>
      <c r="EZ129" s="546"/>
      <c r="FA129" s="546"/>
      <c r="FB129" s="546"/>
      <c r="FC129" s="546"/>
      <c r="FD129" s="546"/>
      <c r="FE129" s="546"/>
      <c r="FF129" s="546"/>
      <c r="FG129" s="546"/>
      <c r="FH129" s="546"/>
      <c r="FI129" s="546"/>
      <c r="FJ129" s="546"/>
      <c r="FK129" s="546"/>
      <c r="FL129" s="546"/>
      <c r="FM129" s="546"/>
      <c r="FN129" s="546"/>
      <c r="FO129" s="546"/>
      <c r="FP129" s="546"/>
      <c r="FQ129" s="546"/>
      <c r="FR129" s="546"/>
      <c r="FS129" s="546"/>
      <c r="FT129" s="546"/>
      <c r="FU129" s="546"/>
      <c r="FV129" s="546"/>
      <c r="FW129" s="546"/>
      <c r="FX129" s="546"/>
      <c r="FY129" s="546"/>
      <c r="FZ129" s="546"/>
      <c r="GA129" s="546"/>
      <c r="GB129" s="546"/>
      <c r="GC129" s="546"/>
      <c r="GD129" s="546"/>
      <c r="GE129" s="546"/>
      <c r="GF129" s="546"/>
      <c r="GG129" s="546"/>
      <c r="GH129" s="546"/>
      <c r="GI129" s="546"/>
      <c r="GJ129" s="546"/>
      <c r="GK129" s="546"/>
      <c r="GL129" s="546"/>
      <c r="GM129" s="546"/>
      <c r="GN129" s="546"/>
      <c r="GO129" s="546"/>
      <c r="GP129" s="546"/>
      <c r="GQ129" s="546"/>
      <c r="GR129" s="546"/>
      <c r="GS129" s="546"/>
      <c r="GT129" s="546"/>
      <c r="GU129" s="546"/>
      <c r="GV129" s="546"/>
      <c r="GW129" s="546"/>
      <c r="GX129" s="546"/>
      <c r="GY129" s="546"/>
      <c r="GZ129" s="546"/>
      <c r="HA129" s="546"/>
      <c r="HB129" s="546"/>
      <c r="HC129" s="546"/>
      <c r="HD129" s="546"/>
      <c r="HE129" s="546"/>
      <c r="HF129" s="546"/>
      <c r="HG129" s="546"/>
      <c r="HH129" s="546"/>
      <c r="HI129" s="546"/>
      <c r="HJ129" s="546"/>
      <c r="HK129" s="546"/>
      <c r="HL129" s="546"/>
      <c r="HM129" s="546"/>
      <c r="HN129" s="546"/>
      <c r="HO129" s="546"/>
      <c r="HP129" s="546"/>
      <c r="HQ129" s="546"/>
      <c r="HR129" s="546"/>
      <c r="HS129" s="546"/>
      <c r="HT129" s="546"/>
      <c r="HU129" s="546"/>
      <c r="HV129" s="546"/>
      <c r="HW129" s="546"/>
      <c r="HX129" s="546"/>
      <c r="HY129" s="546"/>
      <c r="HZ129" s="546"/>
      <c r="IA129" s="546"/>
      <c r="IB129" s="546"/>
      <c r="IC129" s="546"/>
      <c r="ID129" s="546"/>
      <c r="IE129" s="546"/>
      <c r="IF129" s="546"/>
      <c r="IG129" s="546"/>
      <c r="IH129" s="546"/>
      <c r="II129" s="546"/>
      <c r="IJ129" s="546"/>
      <c r="IK129" s="546"/>
      <c r="IL129" s="546"/>
      <c r="IM129" s="546"/>
      <c r="IN129" s="546"/>
      <c r="IO129" s="546"/>
      <c r="IP129" s="546"/>
      <c r="IQ129" s="546"/>
      <c r="IR129" s="546"/>
      <c r="IS129" s="546"/>
      <c r="IT129" s="546"/>
      <c r="IU129" s="546"/>
      <c r="IV129" s="546"/>
      <c r="IW129" s="546"/>
      <c r="IX129" s="546"/>
      <c r="IY129" s="546"/>
      <c r="IZ129" s="546"/>
      <c r="JA129" s="546"/>
      <c r="JB129" s="546"/>
      <c r="JC129" s="546"/>
      <c r="JD129" s="546"/>
      <c r="JE129" s="546"/>
      <c r="JF129" s="546"/>
      <c r="JG129" s="546"/>
      <c r="JH129" s="546"/>
      <c r="JI129" s="546"/>
      <c r="JJ129" s="546"/>
      <c r="JK129" s="546"/>
      <c r="JL129" s="546"/>
      <c r="JM129" s="546"/>
      <c r="JN129" s="546"/>
      <c r="JO129" s="546"/>
      <c r="JP129" s="546"/>
      <c r="JQ129" s="546"/>
      <c r="JR129" s="546"/>
      <c r="JS129" s="546"/>
      <c r="JT129" s="546"/>
      <c r="JU129" s="546"/>
      <c r="JV129" s="546"/>
      <c r="JW129" s="546"/>
      <c r="JX129" s="546"/>
      <c r="JY129" s="546"/>
      <c r="JZ129" s="546"/>
      <c r="KA129" s="546"/>
      <c r="KB129" s="546"/>
      <c r="KC129" s="546"/>
      <c r="KD129" s="546"/>
      <c r="KE129" s="546"/>
      <c r="KF129" s="546"/>
      <c r="KG129" s="546"/>
      <c r="KH129" s="546"/>
      <c r="KI129" s="546"/>
      <c r="KJ129" s="546"/>
      <c r="KK129" s="546"/>
      <c r="KL129" s="546"/>
      <c r="KM129" s="546"/>
      <c r="KN129" s="546"/>
      <c r="KO129" s="546"/>
      <c r="KP129" s="546"/>
      <c r="KQ129" s="546"/>
      <c r="KR129" s="546"/>
      <c r="KS129" s="546"/>
      <c r="KT129" s="546"/>
      <c r="KU129" s="546"/>
      <c r="KV129" s="546"/>
      <c r="KW129" s="546"/>
      <c r="KX129" s="546"/>
      <c r="KY129" s="546"/>
      <c r="KZ129" s="546"/>
      <c r="LA129" s="546"/>
      <c r="LB129" s="546"/>
      <c r="LC129" s="546"/>
      <c r="LD129" s="546"/>
      <c r="LE129" s="546"/>
      <c r="LF129" s="546"/>
      <c r="LG129" s="546"/>
      <c r="LH129" s="546"/>
      <c r="LI129" s="546"/>
      <c r="LJ129" s="546"/>
      <c r="LK129" s="546"/>
      <c r="LL129" s="546"/>
      <c r="LM129" s="546"/>
      <c r="LN129" s="546"/>
      <c r="LO129" s="546"/>
      <c r="LP129" s="546"/>
      <c r="LQ129" s="546"/>
      <c r="LR129" s="546"/>
      <c r="LS129" s="546"/>
      <c r="LT129" s="546"/>
      <c r="LU129" s="546"/>
      <c r="LV129" s="546"/>
      <c r="LW129" s="546"/>
      <c r="LX129" s="546"/>
      <c r="LY129" s="546"/>
      <c r="LZ129" s="546"/>
      <c r="MA129" s="546"/>
      <c r="MB129" s="546"/>
      <c r="MC129" s="546"/>
      <c r="MD129" s="546"/>
      <c r="ME129" s="546"/>
      <c r="MF129" s="546"/>
      <c r="MG129" s="546"/>
      <c r="MH129" s="546"/>
      <c r="MI129" s="546"/>
      <c r="MJ129" s="546"/>
      <c r="MK129" s="546"/>
      <c r="ML129" s="546"/>
      <c r="MM129" s="546"/>
      <c r="MN129" s="546"/>
      <c r="MO129" s="546"/>
      <c r="MP129" s="546"/>
      <c r="MQ129" s="546"/>
      <c r="MR129" s="546"/>
      <c r="MS129" s="546"/>
      <c r="MT129" s="546"/>
      <c r="MU129" s="546"/>
      <c r="MV129" s="546"/>
      <c r="MW129" s="546"/>
      <c r="MX129" s="546"/>
      <c r="MY129" s="546"/>
      <c r="MZ129" s="546"/>
      <c r="NA129" s="546"/>
      <c r="NB129" s="546"/>
      <c r="NC129" s="546"/>
      <c r="ND129" s="546"/>
      <c r="NE129" s="546"/>
      <c r="NF129" s="546"/>
      <c r="NG129" s="546"/>
      <c r="NH129" s="546"/>
      <c r="NI129" s="546"/>
      <c r="NJ129" s="546"/>
      <c r="NK129" s="546"/>
      <c r="NL129" s="546"/>
      <c r="NM129" s="546"/>
      <c r="NN129" s="546"/>
      <c r="NO129" s="546"/>
      <c r="NP129" s="546"/>
      <c r="NQ129" s="546"/>
      <c r="NR129" s="546"/>
      <c r="NS129" s="546"/>
      <c r="NT129" s="546"/>
      <c r="NU129" s="546"/>
      <c r="NV129" s="546"/>
      <c r="NW129" s="546"/>
      <c r="NX129" s="546"/>
      <c r="NY129" s="546"/>
      <c r="NZ129" s="546"/>
      <c r="OA129" s="546"/>
      <c r="OB129" s="546"/>
      <c r="OC129" s="546"/>
      <c r="OD129" s="546"/>
      <c r="OE129" s="546"/>
      <c r="OF129" s="546"/>
      <c r="OG129" s="546"/>
      <c r="OH129" s="546"/>
      <c r="OI129" s="546"/>
      <c r="OJ129" s="546"/>
      <c r="OK129" s="546"/>
      <c r="OL129" s="546"/>
      <c r="OM129" s="546"/>
      <c r="ON129" s="546"/>
      <c r="OO129" s="546"/>
      <c r="OP129" s="546"/>
      <c r="OQ129" s="546"/>
      <c r="OR129" s="546"/>
      <c r="OS129" s="546"/>
      <c r="OT129" s="546"/>
      <c r="OU129" s="546"/>
      <c r="OV129" s="546"/>
      <c r="OW129" s="546"/>
      <c r="OX129" s="546"/>
      <c r="OY129" s="546"/>
      <c r="OZ129" s="546"/>
      <c r="PA129" s="546"/>
      <c r="PB129" s="546"/>
      <c r="PC129" s="546"/>
      <c r="PD129" s="546"/>
      <c r="PE129" s="546"/>
      <c r="PF129" s="546"/>
      <c r="PG129" s="546"/>
      <c r="PH129" s="546"/>
      <c r="PI129" s="546"/>
      <c r="PJ129" s="546"/>
      <c r="PK129" s="546"/>
      <c r="PL129" s="546"/>
      <c r="PM129" s="546"/>
      <c r="PN129" s="546"/>
      <c r="PO129" s="546"/>
      <c r="PP129" s="546"/>
      <c r="PQ129" s="546"/>
      <c r="PR129" s="546"/>
      <c r="PS129" s="546"/>
      <c r="PT129" s="546"/>
      <c r="PU129" s="546"/>
      <c r="PV129" s="546"/>
      <c r="PW129" s="546"/>
      <c r="PX129" s="546"/>
      <c r="PY129" s="546"/>
      <c r="PZ129" s="546"/>
      <c r="QA129" s="546"/>
      <c r="QB129" s="546"/>
      <c r="QC129" s="546"/>
      <c r="QD129" s="546"/>
      <c r="QE129" s="546"/>
      <c r="QF129" s="546"/>
      <c r="QG129" s="546"/>
      <c r="QH129" s="546"/>
      <c r="QI129" s="546"/>
      <c r="QJ129" s="546"/>
      <c r="QK129" s="546"/>
      <c r="QL129" s="546"/>
      <c r="QM129" s="546"/>
      <c r="QN129" s="546"/>
      <c r="QO129" s="546"/>
      <c r="QP129" s="546"/>
      <c r="QQ129" s="546"/>
      <c r="QR129" s="546"/>
      <c r="QS129" s="546"/>
      <c r="QT129" s="546"/>
      <c r="QU129" s="546"/>
      <c r="QV129" s="546"/>
      <c r="QW129" s="546"/>
      <c r="QX129" s="546"/>
      <c r="QY129" s="546"/>
      <c r="QZ129" s="546"/>
      <c r="RA129" s="546"/>
      <c r="RB129" s="546"/>
      <c r="RC129" s="546"/>
      <c r="RD129" s="546"/>
      <c r="RE129" s="546"/>
      <c r="RF129" s="546"/>
      <c r="RG129" s="546"/>
      <c r="RH129" s="546"/>
      <c r="RI129" s="546"/>
      <c r="RJ129" s="546"/>
      <c r="RK129" s="546"/>
      <c r="RL129" s="546"/>
      <c r="RM129" s="546"/>
      <c r="RN129" s="546"/>
      <c r="RO129" s="546"/>
      <c r="RP129" s="546"/>
      <c r="RQ129" s="546"/>
      <c r="RR129" s="546"/>
      <c r="RS129" s="546"/>
      <c r="RT129" s="546"/>
      <c r="RU129" s="546"/>
      <c r="RV129" s="546"/>
      <c r="RW129" s="546"/>
      <c r="RX129" s="546"/>
      <c r="RY129" s="546"/>
      <c r="RZ129" s="546"/>
      <c r="SA129" s="546"/>
      <c r="SB129" s="546"/>
      <c r="SC129" s="546"/>
      <c r="SD129" s="546"/>
      <c r="SE129" s="546"/>
      <c r="SF129" s="546"/>
      <c r="SG129" s="546"/>
      <c r="SH129" s="546"/>
      <c r="SI129" s="546"/>
      <c r="SJ129" s="546"/>
      <c r="SK129" s="546"/>
      <c r="SL129" s="546"/>
      <c r="SM129" s="546"/>
      <c r="SN129" s="546"/>
      <c r="SO129" s="546"/>
      <c r="SP129" s="546"/>
      <c r="SQ129" s="546"/>
      <c r="SR129" s="546"/>
      <c r="SS129" s="546"/>
      <c r="ST129" s="546"/>
      <c r="SU129" s="546"/>
      <c r="SV129" s="546"/>
      <c r="SW129" s="546"/>
      <c r="SX129" s="546"/>
      <c r="SY129" s="546"/>
      <c r="SZ129" s="546"/>
      <c r="TA129" s="546"/>
      <c r="TB129" s="546"/>
      <c r="TC129" s="546"/>
      <c r="TD129" s="546"/>
      <c r="TE129" s="546"/>
      <c r="TF129" s="546"/>
      <c r="TG129" s="546"/>
      <c r="TH129" s="546"/>
      <c r="TI129" s="546"/>
      <c r="TJ129" s="546"/>
      <c r="TK129" s="546"/>
      <c r="TL129" s="546"/>
      <c r="TM129" s="546"/>
      <c r="TN129" s="546"/>
      <c r="TO129" s="546"/>
      <c r="TP129" s="546"/>
      <c r="TQ129" s="546"/>
      <c r="TR129" s="546"/>
      <c r="TS129" s="546"/>
      <c r="TT129" s="546"/>
      <c r="TU129" s="546"/>
      <c r="TV129" s="546"/>
      <c r="TW129" s="546"/>
      <c r="TX129" s="546"/>
      <c r="TY129" s="546"/>
      <c r="TZ129" s="546"/>
      <c r="UA129" s="546"/>
      <c r="UB129" s="546"/>
      <c r="UC129" s="546"/>
      <c r="UD129" s="546"/>
      <c r="UE129" s="546"/>
      <c r="UF129" s="546"/>
      <c r="UG129" s="546"/>
      <c r="UH129" s="546"/>
      <c r="UI129" s="546"/>
      <c r="UJ129" s="546"/>
      <c r="UK129" s="546"/>
      <c r="UL129" s="546"/>
      <c r="UM129" s="546"/>
      <c r="UN129" s="546"/>
      <c r="UO129" s="546"/>
      <c r="UP129" s="546"/>
      <c r="UQ129" s="546"/>
      <c r="UR129" s="546"/>
      <c r="US129" s="546"/>
      <c r="UT129" s="546"/>
      <c r="UU129" s="546"/>
      <c r="UV129" s="546"/>
      <c r="UW129" s="546"/>
      <c r="UX129" s="546"/>
      <c r="UY129" s="546"/>
      <c r="UZ129" s="546"/>
      <c r="VA129" s="546"/>
      <c r="VB129" s="546"/>
      <c r="VC129" s="546"/>
      <c r="VD129" s="546"/>
      <c r="VE129" s="546"/>
      <c r="VF129" s="546"/>
      <c r="VG129" s="546"/>
      <c r="VH129" s="546"/>
      <c r="VI129" s="546"/>
      <c r="VJ129" s="546"/>
      <c r="VK129" s="546"/>
      <c r="VL129" s="546"/>
      <c r="VM129" s="546"/>
      <c r="VN129" s="546"/>
      <c r="VO129" s="546"/>
      <c r="VP129" s="546"/>
      <c r="VQ129" s="546"/>
      <c r="VR129" s="546"/>
      <c r="VS129" s="546"/>
      <c r="VT129" s="546"/>
      <c r="VU129" s="546"/>
      <c r="VV129" s="546"/>
      <c r="VW129" s="546"/>
      <c r="VX129" s="546"/>
      <c r="VY129" s="546"/>
      <c r="VZ129" s="546"/>
      <c r="WA129" s="546"/>
      <c r="WB129" s="546"/>
      <c r="WC129" s="546"/>
      <c r="WD129" s="546"/>
      <c r="WE129" s="546"/>
      <c r="WF129" s="546"/>
      <c r="WG129" s="546"/>
      <c r="WH129" s="546"/>
      <c r="WI129" s="546"/>
      <c r="WJ129" s="546"/>
      <c r="WK129" s="546"/>
      <c r="WL129" s="546"/>
      <c r="WM129" s="546"/>
      <c r="WN129" s="546"/>
      <c r="WO129" s="546"/>
      <c r="WP129" s="546"/>
      <c r="WQ129" s="546"/>
      <c r="WR129" s="546"/>
      <c r="WS129" s="546"/>
      <c r="WT129" s="546"/>
      <c r="WU129" s="546"/>
      <c r="WV129" s="546"/>
      <c r="WW129" s="546"/>
      <c r="WX129" s="546"/>
      <c r="WY129" s="546"/>
      <c r="WZ129" s="546"/>
      <c r="XA129" s="546"/>
      <c r="XB129" s="546"/>
      <c r="XC129" s="546"/>
      <c r="XD129" s="546"/>
      <c r="XE129" s="546"/>
      <c r="XF129" s="546"/>
      <c r="XG129" s="546"/>
      <c r="XH129" s="546"/>
      <c r="XI129" s="546"/>
      <c r="XJ129" s="546"/>
      <c r="XK129" s="546"/>
      <c r="XL129" s="546"/>
      <c r="XM129" s="546"/>
      <c r="XN129" s="546"/>
      <c r="XO129" s="546"/>
      <c r="XP129" s="546"/>
      <c r="XQ129" s="546"/>
      <c r="XR129" s="546"/>
      <c r="XS129" s="546"/>
      <c r="XT129" s="546"/>
      <c r="XU129" s="546"/>
      <c r="XV129" s="546"/>
      <c r="XW129" s="546"/>
      <c r="XX129" s="546"/>
      <c r="XY129" s="546"/>
      <c r="XZ129" s="546"/>
      <c r="YA129" s="546"/>
      <c r="YB129" s="546"/>
      <c r="YC129" s="546"/>
      <c r="YD129" s="546"/>
      <c r="YE129" s="546"/>
      <c r="YF129" s="546"/>
      <c r="YG129" s="546"/>
      <c r="YH129" s="546"/>
      <c r="YI129" s="546"/>
      <c r="YJ129" s="546"/>
      <c r="YK129" s="546"/>
      <c r="YL129" s="546"/>
      <c r="YM129" s="546"/>
      <c r="YN129" s="546"/>
      <c r="YO129" s="546"/>
      <c r="YP129" s="546"/>
      <c r="YQ129" s="546"/>
      <c r="YR129" s="546"/>
      <c r="YS129" s="546"/>
      <c r="YT129" s="546"/>
      <c r="YU129" s="546"/>
      <c r="YV129" s="546"/>
      <c r="YW129" s="546"/>
      <c r="YX129" s="546"/>
      <c r="YY129" s="546"/>
      <c r="YZ129" s="546"/>
      <c r="ZA129" s="546"/>
      <c r="ZB129" s="546"/>
      <c r="ZC129" s="546"/>
      <c r="ZD129" s="546"/>
      <c r="ZE129" s="546"/>
      <c r="ZF129" s="546"/>
      <c r="ZG129" s="546"/>
      <c r="ZH129" s="546"/>
      <c r="ZI129" s="546"/>
      <c r="ZJ129" s="546"/>
      <c r="ZK129" s="546"/>
      <c r="ZL129" s="546"/>
      <c r="ZM129" s="546"/>
      <c r="ZN129" s="546"/>
      <c r="ZO129" s="546"/>
      <c r="ZP129" s="546"/>
      <c r="ZQ129" s="546"/>
      <c r="ZR129" s="546"/>
      <c r="ZS129" s="546"/>
      <c r="ZT129" s="546"/>
      <c r="ZU129" s="546"/>
      <c r="ZV129" s="546"/>
      <c r="ZW129" s="546"/>
      <c r="ZX129" s="546"/>
      <c r="ZY129" s="546"/>
      <c r="ZZ129" s="546"/>
      <c r="AAA129" s="546"/>
      <c r="AAB129" s="546"/>
      <c r="AAC129" s="546"/>
      <c r="AAD129" s="546"/>
      <c r="AAE129" s="546"/>
      <c r="AAF129" s="546"/>
      <c r="AAG129" s="546"/>
      <c r="AAH129" s="546"/>
      <c r="AAI129" s="546"/>
      <c r="AAJ129" s="546"/>
      <c r="AAK129" s="546"/>
      <c r="AAL129" s="546"/>
      <c r="AAM129" s="546"/>
      <c r="AAN129" s="546"/>
      <c r="AAO129" s="546"/>
      <c r="AAP129" s="546"/>
      <c r="AAQ129" s="546"/>
      <c r="AAR129" s="546"/>
      <c r="AAS129" s="546"/>
      <c r="AAT129" s="546"/>
      <c r="AAU129" s="546"/>
      <c r="AAV129" s="546"/>
      <c r="AAW129" s="546"/>
      <c r="AAX129" s="546"/>
      <c r="AAY129" s="546"/>
      <c r="AAZ129" s="546"/>
      <c r="ABA129" s="546"/>
      <c r="ABB129" s="546"/>
      <c r="ABC129" s="546"/>
      <c r="ABD129" s="546"/>
      <c r="ABE129" s="546"/>
      <c r="ABF129" s="546"/>
      <c r="ABG129" s="546"/>
      <c r="ABH129" s="546"/>
      <c r="ABI129" s="546"/>
      <c r="ABJ129" s="546"/>
      <c r="ABK129" s="546"/>
      <c r="ABL129" s="546"/>
      <c r="ABM129" s="546"/>
      <c r="ABN129" s="546"/>
      <c r="ABO129" s="546"/>
      <c r="ABP129" s="546"/>
      <c r="ABQ129" s="546"/>
      <c r="ABR129" s="546"/>
      <c r="ABS129" s="546"/>
      <c r="ABT129" s="546"/>
      <c r="ABU129" s="546"/>
      <c r="ABV129" s="546"/>
      <c r="ABW129" s="546"/>
      <c r="ABX129" s="546"/>
      <c r="ABY129" s="546"/>
      <c r="ABZ129" s="546"/>
      <c r="ACA129" s="546"/>
      <c r="ACB129" s="546"/>
      <c r="ACC129" s="546"/>
      <c r="ACD129" s="546"/>
      <c r="ACE129" s="546"/>
      <c r="ACF129" s="546"/>
      <c r="ACG129" s="546"/>
      <c r="ACH129" s="546"/>
      <c r="ACI129" s="546"/>
      <c r="ACJ129" s="546"/>
      <c r="ACK129" s="546"/>
      <c r="ACL129" s="546"/>
      <c r="ACM129" s="546"/>
      <c r="ACN129" s="546"/>
      <c r="ACO129" s="546"/>
      <c r="ACP129" s="546"/>
      <c r="ACQ129" s="546"/>
      <c r="ACR129" s="546"/>
      <c r="ACS129" s="546"/>
      <c r="ACT129" s="546"/>
      <c r="ACU129" s="546"/>
      <c r="ACV129" s="546"/>
      <c r="ACW129" s="546"/>
      <c r="ACX129" s="546"/>
      <c r="ACY129" s="546"/>
      <c r="ACZ129" s="546"/>
      <c r="ADA129" s="546"/>
      <c r="ADB129" s="546"/>
      <c r="ADC129" s="546"/>
      <c r="ADD129" s="546"/>
      <c r="ADE129" s="546"/>
      <c r="ADF129" s="546"/>
      <c r="ADG129" s="546"/>
      <c r="ADH129" s="546"/>
      <c r="ADI129" s="546"/>
      <c r="ADJ129" s="546"/>
      <c r="ADK129" s="546"/>
      <c r="ADL129" s="546"/>
      <c r="ADM129" s="546"/>
      <c r="ADN129" s="546"/>
      <c r="ADO129" s="546"/>
      <c r="ADP129" s="546"/>
      <c r="ADQ129" s="546"/>
      <c r="ADR129" s="546"/>
      <c r="ADS129" s="546"/>
      <c r="ADT129" s="546"/>
      <c r="ADU129" s="546"/>
      <c r="ADV129" s="546"/>
      <c r="ADW129" s="546"/>
      <c r="ADX129" s="546"/>
      <c r="ADY129" s="546"/>
      <c r="ADZ129" s="546"/>
      <c r="AEA129" s="546"/>
      <c r="AEB129" s="546"/>
      <c r="AEC129" s="546"/>
      <c r="AED129" s="546"/>
      <c r="AEE129" s="546"/>
      <c r="AEF129" s="546"/>
      <c r="AEG129" s="546"/>
      <c r="AEH129" s="546"/>
      <c r="AEI129" s="546"/>
      <c r="AEJ129" s="546"/>
      <c r="AEK129" s="546"/>
      <c r="AEL129" s="546"/>
      <c r="AEM129" s="546"/>
      <c r="AEN129" s="546"/>
      <c r="AEO129" s="546"/>
      <c r="AEP129" s="546"/>
      <c r="AEQ129" s="546"/>
      <c r="AER129" s="546"/>
      <c r="AES129" s="546"/>
      <c r="AET129" s="546"/>
      <c r="AEU129" s="546"/>
      <c r="AEV129" s="546"/>
      <c r="AEW129" s="546"/>
      <c r="AEX129" s="546"/>
      <c r="AEY129" s="546"/>
      <c r="AEZ129" s="546"/>
      <c r="AFA129" s="546"/>
      <c r="AFB129" s="546"/>
      <c r="AFC129" s="546"/>
      <c r="AFD129" s="546"/>
      <c r="AFE129" s="546"/>
      <c r="AFF129" s="546"/>
      <c r="AFG129" s="546"/>
      <c r="AFH129" s="546"/>
      <c r="AFI129" s="546"/>
      <c r="AFJ129" s="546"/>
      <c r="AFK129" s="546"/>
      <c r="AFL129" s="546"/>
      <c r="AFM129" s="546"/>
      <c r="AFN129" s="546"/>
      <c r="AFO129" s="546"/>
      <c r="AFP129" s="546"/>
      <c r="AFQ129" s="546"/>
      <c r="AFR129" s="546"/>
      <c r="AFS129" s="546"/>
      <c r="AFT129" s="546"/>
      <c r="AFU129" s="546"/>
      <c r="AFV129" s="546"/>
      <c r="AFW129" s="546"/>
      <c r="AFX129" s="546"/>
      <c r="AFY129" s="546"/>
      <c r="AFZ129" s="546"/>
      <c r="AGA129" s="546"/>
      <c r="AGB129" s="546"/>
      <c r="AGC129" s="546"/>
      <c r="AGD129" s="546"/>
      <c r="AGE129" s="546"/>
      <c r="AGF129" s="546"/>
      <c r="AGG129" s="546"/>
      <c r="AGH129" s="546"/>
      <c r="AGI129" s="546"/>
      <c r="AGJ129" s="546"/>
      <c r="AGK129" s="546"/>
      <c r="AGL129" s="546"/>
      <c r="AGM129" s="546"/>
      <c r="AGN129" s="546"/>
      <c r="AGO129" s="546"/>
      <c r="AGP129" s="546"/>
      <c r="AGQ129" s="546"/>
      <c r="AGR129" s="546"/>
      <c r="AGS129" s="546"/>
      <c r="AGT129" s="546"/>
      <c r="AGU129" s="546"/>
      <c r="AGV129" s="546"/>
      <c r="AGW129" s="546"/>
      <c r="AGX129" s="546"/>
      <c r="AGY129" s="546"/>
      <c r="AGZ129" s="546"/>
      <c r="AHA129" s="546"/>
      <c r="AHB129" s="546"/>
      <c r="AHC129" s="546"/>
      <c r="AHD129" s="546"/>
      <c r="AHE129" s="546"/>
      <c r="AHF129" s="546"/>
      <c r="AHG129" s="546"/>
      <c r="AHH129" s="546"/>
      <c r="AHI129" s="546"/>
      <c r="AHJ129" s="546"/>
      <c r="AHK129" s="546"/>
      <c r="AHL129" s="546"/>
      <c r="AHM129" s="546"/>
      <c r="AHN129" s="546"/>
      <c r="AHO129" s="546"/>
      <c r="AHP129" s="546"/>
      <c r="AHQ129" s="546"/>
      <c r="AHR129" s="546"/>
      <c r="AHS129" s="546"/>
      <c r="AHT129" s="546"/>
      <c r="AHU129" s="546"/>
      <c r="AHV129" s="546"/>
      <c r="AHW129" s="546"/>
      <c r="AHX129" s="546"/>
      <c r="AHY129" s="546"/>
      <c r="AHZ129" s="546"/>
      <c r="AIA129" s="546"/>
      <c r="AIB129" s="546"/>
      <c r="AIC129" s="546"/>
      <c r="AID129" s="546"/>
      <c r="AIE129" s="546"/>
      <c r="AIF129" s="546"/>
      <c r="AIG129" s="546"/>
      <c r="AIH129" s="546"/>
      <c r="AII129" s="546"/>
      <c r="AIJ129" s="546"/>
      <c r="AIK129" s="546"/>
      <c r="AIL129" s="546"/>
      <c r="AIM129" s="546"/>
      <c r="AIN129" s="546"/>
      <c r="AIO129" s="546"/>
      <c r="AIP129" s="546"/>
      <c r="AIQ129" s="546"/>
      <c r="AIR129" s="546"/>
      <c r="AIS129" s="546"/>
      <c r="AIT129" s="546"/>
      <c r="AIU129" s="546"/>
      <c r="AIV129" s="546"/>
      <c r="AIW129" s="546"/>
      <c r="AIX129" s="546"/>
      <c r="AIY129" s="546"/>
      <c r="AIZ129" s="546"/>
      <c r="AJA129" s="546"/>
      <c r="AJB129" s="546"/>
      <c r="AJC129" s="546"/>
      <c r="AJD129" s="546"/>
      <c r="AJE129" s="546"/>
      <c r="AJF129" s="546"/>
      <c r="AJG129" s="546"/>
      <c r="AJH129" s="546"/>
      <c r="AJI129" s="546"/>
      <c r="AJJ129" s="546"/>
      <c r="AJK129" s="546"/>
      <c r="AJL129" s="546"/>
      <c r="AJM129" s="546"/>
      <c r="AJN129" s="546"/>
      <c r="AJO129" s="546"/>
      <c r="AJP129" s="546"/>
      <c r="AJQ129" s="546"/>
      <c r="AJR129" s="546"/>
      <c r="AJS129" s="546"/>
      <c r="AJT129" s="546"/>
      <c r="AJU129" s="546"/>
      <c r="AJV129" s="546"/>
      <c r="AJW129" s="546"/>
      <c r="AJX129" s="546"/>
      <c r="AJY129" s="546"/>
      <c r="AJZ129" s="546"/>
      <c r="AKA129" s="546"/>
      <c r="AKB129" s="546"/>
      <c r="AKC129" s="546"/>
      <c r="AKD129" s="546"/>
      <c r="AKE129" s="546"/>
      <c r="AKF129" s="546"/>
      <c r="AKG129" s="546"/>
      <c r="AKH129" s="546"/>
      <c r="AKI129" s="546"/>
      <c r="AKJ129" s="546"/>
      <c r="AKK129" s="546"/>
      <c r="AKL129" s="546"/>
      <c r="AKM129" s="546"/>
      <c r="AKN129" s="546"/>
      <c r="AKO129" s="546"/>
      <c r="AKP129" s="546"/>
      <c r="AKQ129" s="546"/>
      <c r="AKR129" s="546"/>
      <c r="AKS129" s="546"/>
      <c r="AKT129" s="546"/>
      <c r="AKU129" s="546"/>
      <c r="AKV129" s="546"/>
      <c r="AKW129" s="546"/>
      <c r="AKX129" s="546"/>
      <c r="AKY129" s="546"/>
      <c r="AKZ129" s="546"/>
      <c r="ALA129" s="546"/>
      <c r="ALB129" s="546"/>
      <c r="ALC129" s="546"/>
      <c r="ALD129" s="546"/>
      <c r="ALE129" s="546"/>
      <c r="ALF129" s="546"/>
      <c r="ALG129" s="546"/>
      <c r="ALH129" s="546"/>
      <c r="ALI129" s="546"/>
      <c r="ALJ129" s="546"/>
      <c r="ALK129" s="546"/>
      <c r="ALL129" s="546"/>
      <c r="ALM129" s="546"/>
      <c r="ALN129" s="546"/>
      <c r="ALO129" s="546"/>
      <c r="ALP129" s="546"/>
      <c r="ALQ129" s="546"/>
      <c r="ALR129" s="546"/>
      <c r="ALS129" s="546"/>
      <c r="ALT129" s="546"/>
      <c r="ALU129" s="546"/>
      <c r="ALV129" s="546"/>
      <c r="ALW129" s="546"/>
      <c r="ALX129" s="546"/>
      <c r="ALY129" s="546"/>
      <c r="ALZ129" s="546"/>
      <c r="AMA129" s="546"/>
      <c r="AMB129" s="546"/>
    </row>
    <row r="130" spans="1:1016" ht="75">
      <c r="A130" s="525" t="s">
        <v>280</v>
      </c>
      <c r="B130" s="561">
        <v>141101</v>
      </c>
      <c r="C130" s="503" t="s">
        <v>27</v>
      </c>
      <c r="D130" s="564" t="s">
        <v>281</v>
      </c>
      <c r="E130" s="493" t="s">
        <v>47</v>
      </c>
      <c r="F130" s="523">
        <v>11</v>
      </c>
      <c r="G130" s="497">
        <f t="shared" si="10"/>
        <v>543.57000000000005</v>
      </c>
      <c r="H130" s="498">
        <f t="shared" si="11"/>
        <v>5979.27</v>
      </c>
      <c r="J130" s="547">
        <v>429.33</v>
      </c>
      <c r="L130" s="466">
        <f t="shared" si="9"/>
        <v>543.57000000000005</v>
      </c>
    </row>
    <row r="131" spans="1:1016" ht="85.5" customHeight="1">
      <c r="A131" s="525" t="s">
        <v>282</v>
      </c>
      <c r="B131" s="561">
        <v>141102</v>
      </c>
      <c r="C131" s="503" t="s">
        <v>27</v>
      </c>
      <c r="D131" s="564" t="s">
        <v>283</v>
      </c>
      <c r="E131" s="493" t="s">
        <v>47</v>
      </c>
      <c r="F131" s="523">
        <v>5</v>
      </c>
      <c r="G131" s="497">
        <f t="shared" si="10"/>
        <v>536.21</v>
      </c>
      <c r="H131" s="498">
        <f t="shared" si="11"/>
        <v>2681.05</v>
      </c>
      <c r="J131" s="547">
        <v>423.51</v>
      </c>
      <c r="L131" s="466">
        <f t="shared" si="9"/>
        <v>536.21</v>
      </c>
    </row>
    <row r="132" spans="1:1016" ht="81.75" customHeight="1">
      <c r="A132" s="525" t="s">
        <v>284</v>
      </c>
      <c r="B132" s="561">
        <v>141105</v>
      </c>
      <c r="C132" s="503" t="s">
        <v>27</v>
      </c>
      <c r="D132" s="564" t="s">
        <v>285</v>
      </c>
      <c r="E132" s="493" t="s">
        <v>47</v>
      </c>
      <c r="F132" s="523">
        <v>1</v>
      </c>
      <c r="G132" s="497">
        <f t="shared" si="10"/>
        <v>572.59</v>
      </c>
      <c r="H132" s="498">
        <f t="shared" si="11"/>
        <v>572.59</v>
      </c>
      <c r="J132" s="547">
        <v>452.25</v>
      </c>
      <c r="L132" s="466">
        <f t="shared" si="9"/>
        <v>572.59</v>
      </c>
    </row>
    <row r="133" spans="1:1016" ht="75">
      <c r="A133" s="525" t="s">
        <v>286</v>
      </c>
      <c r="B133" s="561">
        <v>141108</v>
      </c>
      <c r="C133" s="503" t="s">
        <v>27</v>
      </c>
      <c r="D133" s="562" t="s">
        <v>287</v>
      </c>
      <c r="E133" s="493" t="s">
        <v>47</v>
      </c>
      <c r="F133" s="523">
        <v>1</v>
      </c>
      <c r="G133" s="497">
        <f t="shared" si="10"/>
        <v>1111.96</v>
      </c>
      <c r="H133" s="498">
        <f t="shared" si="11"/>
        <v>1111.96</v>
      </c>
      <c r="J133" s="547">
        <v>878.26</v>
      </c>
      <c r="L133" s="466">
        <f t="shared" si="9"/>
        <v>1111.96</v>
      </c>
    </row>
    <row r="134" spans="1:1016" s="458" customFormat="1" ht="38.1" customHeight="1">
      <c r="A134" s="509" t="s">
        <v>288</v>
      </c>
      <c r="B134" s="516"/>
      <c r="C134" s="518"/>
      <c r="D134" s="512" t="s">
        <v>289</v>
      </c>
      <c r="E134" s="519"/>
      <c r="F134" s="520"/>
      <c r="G134" s="499"/>
      <c r="H134" s="521" t="str">
        <f t="shared" si="11"/>
        <v/>
      </c>
      <c r="I134" s="546"/>
      <c r="J134" s="549"/>
      <c r="K134" s="546"/>
      <c r="L134" s="546">
        <f t="shared" si="9"/>
        <v>0</v>
      </c>
      <c r="M134" s="546"/>
      <c r="N134" s="546"/>
      <c r="O134" s="546"/>
      <c r="P134" s="546"/>
      <c r="Q134" s="546"/>
      <c r="R134" s="546"/>
      <c r="S134" s="546"/>
      <c r="T134" s="546"/>
      <c r="U134" s="546"/>
      <c r="V134" s="546"/>
      <c r="W134" s="546"/>
      <c r="X134" s="546"/>
      <c r="Y134" s="546"/>
      <c r="Z134" s="546"/>
      <c r="AA134" s="546"/>
      <c r="AB134" s="546"/>
      <c r="AC134" s="546"/>
      <c r="AD134" s="546"/>
      <c r="AE134" s="546"/>
      <c r="AF134" s="546"/>
      <c r="AG134" s="546"/>
      <c r="AH134" s="546"/>
      <c r="AI134" s="546"/>
      <c r="AJ134" s="546"/>
      <c r="AK134" s="546"/>
      <c r="AL134" s="546"/>
      <c r="AM134" s="546"/>
      <c r="AN134" s="546"/>
      <c r="AO134" s="546"/>
      <c r="AP134" s="546"/>
      <c r="AQ134" s="546"/>
      <c r="AR134" s="546"/>
      <c r="AS134" s="546"/>
      <c r="AT134" s="546"/>
      <c r="AU134" s="546"/>
      <c r="AV134" s="546"/>
      <c r="AW134" s="546"/>
      <c r="AX134" s="546"/>
      <c r="AY134" s="546"/>
      <c r="AZ134" s="546"/>
      <c r="BA134" s="546"/>
      <c r="BB134" s="546"/>
      <c r="BC134" s="546"/>
      <c r="BD134" s="546"/>
      <c r="BE134" s="546"/>
      <c r="BF134" s="546"/>
      <c r="BG134" s="546"/>
      <c r="BH134" s="546"/>
      <c r="BI134" s="546"/>
      <c r="BJ134" s="546"/>
      <c r="BK134" s="546"/>
      <c r="BL134" s="546"/>
      <c r="BM134" s="546"/>
      <c r="BN134" s="546"/>
      <c r="BO134" s="546"/>
      <c r="BP134" s="546"/>
      <c r="BQ134" s="546"/>
      <c r="BR134" s="546"/>
      <c r="BS134" s="546"/>
      <c r="BT134" s="546"/>
      <c r="BU134" s="546"/>
      <c r="BV134" s="546"/>
      <c r="BW134" s="546"/>
      <c r="BX134" s="546"/>
      <c r="BY134" s="546"/>
      <c r="BZ134" s="546"/>
      <c r="CA134" s="546"/>
      <c r="CB134" s="546"/>
      <c r="CC134" s="546"/>
      <c r="CD134" s="546"/>
      <c r="CE134" s="546"/>
      <c r="CF134" s="546"/>
      <c r="CG134" s="546"/>
      <c r="CH134" s="546"/>
      <c r="CI134" s="546"/>
      <c r="CJ134" s="546"/>
      <c r="CK134" s="546"/>
      <c r="CL134" s="546"/>
      <c r="CM134" s="546"/>
      <c r="CN134" s="546"/>
      <c r="CO134" s="546"/>
      <c r="CP134" s="546"/>
      <c r="CQ134" s="546"/>
      <c r="CR134" s="546"/>
      <c r="CS134" s="546"/>
      <c r="CT134" s="546"/>
      <c r="CU134" s="546"/>
      <c r="CV134" s="546"/>
      <c r="CW134" s="546"/>
      <c r="CX134" s="546"/>
      <c r="CY134" s="546"/>
      <c r="CZ134" s="546"/>
      <c r="DA134" s="546"/>
      <c r="DB134" s="546"/>
      <c r="DC134" s="546"/>
      <c r="DD134" s="546"/>
      <c r="DE134" s="546"/>
      <c r="DF134" s="546"/>
      <c r="DG134" s="546"/>
      <c r="DH134" s="546"/>
      <c r="DI134" s="546"/>
      <c r="DJ134" s="546"/>
      <c r="DK134" s="546"/>
      <c r="DL134" s="546"/>
      <c r="DM134" s="546"/>
      <c r="DN134" s="546"/>
      <c r="DO134" s="546"/>
      <c r="DP134" s="546"/>
      <c r="DQ134" s="546"/>
      <c r="DR134" s="546"/>
      <c r="DS134" s="546"/>
      <c r="DT134" s="546"/>
      <c r="DU134" s="546"/>
      <c r="DV134" s="546"/>
      <c r="DW134" s="546"/>
      <c r="DX134" s="546"/>
      <c r="DY134" s="546"/>
      <c r="DZ134" s="546"/>
      <c r="EA134" s="546"/>
      <c r="EB134" s="546"/>
      <c r="EC134" s="546"/>
      <c r="ED134" s="546"/>
      <c r="EE134" s="546"/>
      <c r="EF134" s="546"/>
      <c r="EG134" s="546"/>
      <c r="EH134" s="546"/>
      <c r="EI134" s="546"/>
      <c r="EJ134" s="546"/>
      <c r="EK134" s="546"/>
      <c r="EL134" s="546"/>
      <c r="EM134" s="546"/>
      <c r="EN134" s="546"/>
      <c r="EO134" s="546"/>
      <c r="EP134" s="546"/>
      <c r="EQ134" s="546"/>
      <c r="ER134" s="546"/>
      <c r="ES134" s="546"/>
      <c r="ET134" s="546"/>
      <c r="EU134" s="546"/>
      <c r="EV134" s="546"/>
      <c r="EW134" s="546"/>
      <c r="EX134" s="546"/>
      <c r="EY134" s="546"/>
      <c r="EZ134" s="546"/>
      <c r="FA134" s="546"/>
      <c r="FB134" s="546"/>
      <c r="FC134" s="546"/>
      <c r="FD134" s="546"/>
      <c r="FE134" s="546"/>
      <c r="FF134" s="546"/>
      <c r="FG134" s="546"/>
      <c r="FH134" s="546"/>
      <c r="FI134" s="546"/>
      <c r="FJ134" s="546"/>
      <c r="FK134" s="546"/>
      <c r="FL134" s="546"/>
      <c r="FM134" s="546"/>
      <c r="FN134" s="546"/>
      <c r="FO134" s="546"/>
      <c r="FP134" s="546"/>
      <c r="FQ134" s="546"/>
      <c r="FR134" s="546"/>
      <c r="FS134" s="546"/>
      <c r="FT134" s="546"/>
      <c r="FU134" s="546"/>
      <c r="FV134" s="546"/>
      <c r="FW134" s="546"/>
      <c r="FX134" s="546"/>
      <c r="FY134" s="546"/>
      <c r="FZ134" s="546"/>
      <c r="GA134" s="546"/>
      <c r="GB134" s="546"/>
      <c r="GC134" s="546"/>
      <c r="GD134" s="546"/>
      <c r="GE134" s="546"/>
      <c r="GF134" s="546"/>
      <c r="GG134" s="546"/>
      <c r="GH134" s="546"/>
      <c r="GI134" s="546"/>
      <c r="GJ134" s="546"/>
      <c r="GK134" s="546"/>
      <c r="GL134" s="546"/>
      <c r="GM134" s="546"/>
      <c r="GN134" s="546"/>
      <c r="GO134" s="546"/>
      <c r="GP134" s="546"/>
      <c r="GQ134" s="546"/>
      <c r="GR134" s="546"/>
      <c r="GS134" s="546"/>
      <c r="GT134" s="546"/>
      <c r="GU134" s="546"/>
      <c r="GV134" s="546"/>
      <c r="GW134" s="546"/>
      <c r="GX134" s="546"/>
      <c r="GY134" s="546"/>
      <c r="GZ134" s="546"/>
      <c r="HA134" s="546"/>
      <c r="HB134" s="546"/>
      <c r="HC134" s="546"/>
      <c r="HD134" s="546"/>
      <c r="HE134" s="546"/>
      <c r="HF134" s="546"/>
      <c r="HG134" s="546"/>
      <c r="HH134" s="546"/>
      <c r="HI134" s="546"/>
      <c r="HJ134" s="546"/>
      <c r="HK134" s="546"/>
      <c r="HL134" s="546"/>
      <c r="HM134" s="546"/>
      <c r="HN134" s="546"/>
      <c r="HO134" s="546"/>
      <c r="HP134" s="546"/>
      <c r="HQ134" s="546"/>
      <c r="HR134" s="546"/>
      <c r="HS134" s="546"/>
      <c r="HT134" s="546"/>
      <c r="HU134" s="546"/>
      <c r="HV134" s="546"/>
      <c r="HW134" s="546"/>
      <c r="HX134" s="546"/>
      <c r="HY134" s="546"/>
      <c r="HZ134" s="546"/>
      <c r="IA134" s="546"/>
      <c r="IB134" s="546"/>
      <c r="IC134" s="546"/>
      <c r="ID134" s="546"/>
      <c r="IE134" s="546"/>
      <c r="IF134" s="546"/>
      <c r="IG134" s="546"/>
      <c r="IH134" s="546"/>
      <c r="II134" s="546"/>
      <c r="IJ134" s="546"/>
      <c r="IK134" s="546"/>
      <c r="IL134" s="546"/>
      <c r="IM134" s="546"/>
      <c r="IN134" s="546"/>
      <c r="IO134" s="546"/>
      <c r="IP134" s="546"/>
      <c r="IQ134" s="546"/>
      <c r="IR134" s="546"/>
      <c r="IS134" s="546"/>
      <c r="IT134" s="546"/>
      <c r="IU134" s="546"/>
      <c r="IV134" s="546"/>
      <c r="IW134" s="546"/>
      <c r="IX134" s="546"/>
      <c r="IY134" s="546"/>
      <c r="IZ134" s="546"/>
      <c r="JA134" s="546"/>
      <c r="JB134" s="546"/>
      <c r="JC134" s="546"/>
      <c r="JD134" s="546"/>
      <c r="JE134" s="546"/>
      <c r="JF134" s="546"/>
      <c r="JG134" s="546"/>
      <c r="JH134" s="546"/>
      <c r="JI134" s="546"/>
      <c r="JJ134" s="546"/>
      <c r="JK134" s="546"/>
      <c r="JL134" s="546"/>
      <c r="JM134" s="546"/>
      <c r="JN134" s="546"/>
      <c r="JO134" s="546"/>
      <c r="JP134" s="546"/>
      <c r="JQ134" s="546"/>
      <c r="JR134" s="546"/>
      <c r="JS134" s="546"/>
      <c r="JT134" s="546"/>
      <c r="JU134" s="546"/>
      <c r="JV134" s="546"/>
      <c r="JW134" s="546"/>
      <c r="JX134" s="546"/>
      <c r="JY134" s="546"/>
      <c r="JZ134" s="546"/>
      <c r="KA134" s="546"/>
      <c r="KB134" s="546"/>
      <c r="KC134" s="546"/>
      <c r="KD134" s="546"/>
      <c r="KE134" s="546"/>
      <c r="KF134" s="546"/>
      <c r="KG134" s="546"/>
      <c r="KH134" s="546"/>
      <c r="KI134" s="546"/>
      <c r="KJ134" s="546"/>
      <c r="KK134" s="546"/>
      <c r="KL134" s="546"/>
      <c r="KM134" s="546"/>
      <c r="KN134" s="546"/>
      <c r="KO134" s="546"/>
      <c r="KP134" s="546"/>
      <c r="KQ134" s="546"/>
      <c r="KR134" s="546"/>
      <c r="KS134" s="546"/>
      <c r="KT134" s="546"/>
      <c r="KU134" s="546"/>
      <c r="KV134" s="546"/>
      <c r="KW134" s="546"/>
      <c r="KX134" s="546"/>
      <c r="KY134" s="546"/>
      <c r="KZ134" s="546"/>
      <c r="LA134" s="546"/>
      <c r="LB134" s="546"/>
      <c r="LC134" s="546"/>
      <c r="LD134" s="546"/>
      <c r="LE134" s="546"/>
      <c r="LF134" s="546"/>
      <c r="LG134" s="546"/>
      <c r="LH134" s="546"/>
      <c r="LI134" s="546"/>
      <c r="LJ134" s="546"/>
      <c r="LK134" s="546"/>
      <c r="LL134" s="546"/>
      <c r="LM134" s="546"/>
      <c r="LN134" s="546"/>
      <c r="LO134" s="546"/>
      <c r="LP134" s="546"/>
      <c r="LQ134" s="546"/>
      <c r="LR134" s="546"/>
      <c r="LS134" s="546"/>
      <c r="LT134" s="546"/>
      <c r="LU134" s="546"/>
      <c r="LV134" s="546"/>
      <c r="LW134" s="546"/>
      <c r="LX134" s="546"/>
      <c r="LY134" s="546"/>
      <c r="LZ134" s="546"/>
      <c r="MA134" s="546"/>
      <c r="MB134" s="546"/>
      <c r="MC134" s="546"/>
      <c r="MD134" s="546"/>
      <c r="ME134" s="546"/>
      <c r="MF134" s="546"/>
      <c r="MG134" s="546"/>
      <c r="MH134" s="546"/>
      <c r="MI134" s="546"/>
      <c r="MJ134" s="546"/>
      <c r="MK134" s="546"/>
      <c r="ML134" s="546"/>
      <c r="MM134" s="546"/>
      <c r="MN134" s="546"/>
      <c r="MO134" s="546"/>
      <c r="MP134" s="546"/>
      <c r="MQ134" s="546"/>
      <c r="MR134" s="546"/>
      <c r="MS134" s="546"/>
      <c r="MT134" s="546"/>
      <c r="MU134" s="546"/>
      <c r="MV134" s="546"/>
      <c r="MW134" s="546"/>
      <c r="MX134" s="546"/>
      <c r="MY134" s="546"/>
      <c r="MZ134" s="546"/>
      <c r="NA134" s="546"/>
      <c r="NB134" s="546"/>
      <c r="NC134" s="546"/>
      <c r="ND134" s="546"/>
      <c r="NE134" s="546"/>
      <c r="NF134" s="546"/>
      <c r="NG134" s="546"/>
      <c r="NH134" s="546"/>
      <c r="NI134" s="546"/>
      <c r="NJ134" s="546"/>
      <c r="NK134" s="546"/>
      <c r="NL134" s="546"/>
      <c r="NM134" s="546"/>
      <c r="NN134" s="546"/>
      <c r="NO134" s="546"/>
      <c r="NP134" s="546"/>
      <c r="NQ134" s="546"/>
      <c r="NR134" s="546"/>
      <c r="NS134" s="546"/>
      <c r="NT134" s="546"/>
      <c r="NU134" s="546"/>
      <c r="NV134" s="546"/>
      <c r="NW134" s="546"/>
      <c r="NX134" s="546"/>
      <c r="NY134" s="546"/>
      <c r="NZ134" s="546"/>
      <c r="OA134" s="546"/>
      <c r="OB134" s="546"/>
      <c r="OC134" s="546"/>
      <c r="OD134" s="546"/>
      <c r="OE134" s="546"/>
      <c r="OF134" s="546"/>
      <c r="OG134" s="546"/>
      <c r="OH134" s="546"/>
      <c r="OI134" s="546"/>
      <c r="OJ134" s="546"/>
      <c r="OK134" s="546"/>
      <c r="OL134" s="546"/>
      <c r="OM134" s="546"/>
      <c r="ON134" s="546"/>
      <c r="OO134" s="546"/>
      <c r="OP134" s="546"/>
      <c r="OQ134" s="546"/>
      <c r="OR134" s="546"/>
      <c r="OS134" s="546"/>
      <c r="OT134" s="546"/>
      <c r="OU134" s="546"/>
      <c r="OV134" s="546"/>
      <c r="OW134" s="546"/>
      <c r="OX134" s="546"/>
      <c r="OY134" s="546"/>
      <c r="OZ134" s="546"/>
      <c r="PA134" s="546"/>
      <c r="PB134" s="546"/>
      <c r="PC134" s="546"/>
      <c r="PD134" s="546"/>
      <c r="PE134" s="546"/>
      <c r="PF134" s="546"/>
      <c r="PG134" s="546"/>
      <c r="PH134" s="546"/>
      <c r="PI134" s="546"/>
      <c r="PJ134" s="546"/>
      <c r="PK134" s="546"/>
      <c r="PL134" s="546"/>
      <c r="PM134" s="546"/>
      <c r="PN134" s="546"/>
      <c r="PO134" s="546"/>
      <c r="PP134" s="546"/>
      <c r="PQ134" s="546"/>
      <c r="PR134" s="546"/>
      <c r="PS134" s="546"/>
      <c r="PT134" s="546"/>
      <c r="PU134" s="546"/>
      <c r="PV134" s="546"/>
      <c r="PW134" s="546"/>
      <c r="PX134" s="546"/>
      <c r="PY134" s="546"/>
      <c r="PZ134" s="546"/>
      <c r="QA134" s="546"/>
      <c r="QB134" s="546"/>
      <c r="QC134" s="546"/>
      <c r="QD134" s="546"/>
      <c r="QE134" s="546"/>
      <c r="QF134" s="546"/>
      <c r="QG134" s="546"/>
      <c r="QH134" s="546"/>
      <c r="QI134" s="546"/>
      <c r="QJ134" s="546"/>
      <c r="QK134" s="546"/>
      <c r="QL134" s="546"/>
      <c r="QM134" s="546"/>
      <c r="QN134" s="546"/>
      <c r="QO134" s="546"/>
      <c r="QP134" s="546"/>
      <c r="QQ134" s="546"/>
      <c r="QR134" s="546"/>
      <c r="QS134" s="546"/>
      <c r="QT134" s="546"/>
      <c r="QU134" s="546"/>
      <c r="QV134" s="546"/>
      <c r="QW134" s="546"/>
      <c r="QX134" s="546"/>
      <c r="QY134" s="546"/>
      <c r="QZ134" s="546"/>
      <c r="RA134" s="546"/>
      <c r="RB134" s="546"/>
      <c r="RC134" s="546"/>
      <c r="RD134" s="546"/>
      <c r="RE134" s="546"/>
      <c r="RF134" s="546"/>
      <c r="RG134" s="546"/>
      <c r="RH134" s="546"/>
      <c r="RI134" s="546"/>
      <c r="RJ134" s="546"/>
      <c r="RK134" s="546"/>
      <c r="RL134" s="546"/>
      <c r="RM134" s="546"/>
      <c r="RN134" s="546"/>
      <c r="RO134" s="546"/>
      <c r="RP134" s="546"/>
      <c r="RQ134" s="546"/>
      <c r="RR134" s="546"/>
      <c r="RS134" s="546"/>
      <c r="RT134" s="546"/>
      <c r="RU134" s="546"/>
      <c r="RV134" s="546"/>
      <c r="RW134" s="546"/>
      <c r="RX134" s="546"/>
      <c r="RY134" s="546"/>
      <c r="RZ134" s="546"/>
      <c r="SA134" s="546"/>
      <c r="SB134" s="546"/>
      <c r="SC134" s="546"/>
      <c r="SD134" s="546"/>
      <c r="SE134" s="546"/>
      <c r="SF134" s="546"/>
      <c r="SG134" s="546"/>
      <c r="SH134" s="546"/>
      <c r="SI134" s="546"/>
      <c r="SJ134" s="546"/>
      <c r="SK134" s="546"/>
      <c r="SL134" s="546"/>
      <c r="SM134" s="546"/>
      <c r="SN134" s="546"/>
      <c r="SO134" s="546"/>
      <c r="SP134" s="546"/>
      <c r="SQ134" s="546"/>
      <c r="SR134" s="546"/>
      <c r="SS134" s="546"/>
      <c r="ST134" s="546"/>
      <c r="SU134" s="546"/>
      <c r="SV134" s="546"/>
      <c r="SW134" s="546"/>
      <c r="SX134" s="546"/>
      <c r="SY134" s="546"/>
      <c r="SZ134" s="546"/>
      <c r="TA134" s="546"/>
      <c r="TB134" s="546"/>
      <c r="TC134" s="546"/>
      <c r="TD134" s="546"/>
      <c r="TE134" s="546"/>
      <c r="TF134" s="546"/>
      <c r="TG134" s="546"/>
      <c r="TH134" s="546"/>
      <c r="TI134" s="546"/>
      <c r="TJ134" s="546"/>
      <c r="TK134" s="546"/>
      <c r="TL134" s="546"/>
      <c r="TM134" s="546"/>
      <c r="TN134" s="546"/>
      <c r="TO134" s="546"/>
      <c r="TP134" s="546"/>
      <c r="TQ134" s="546"/>
      <c r="TR134" s="546"/>
      <c r="TS134" s="546"/>
      <c r="TT134" s="546"/>
      <c r="TU134" s="546"/>
      <c r="TV134" s="546"/>
      <c r="TW134" s="546"/>
      <c r="TX134" s="546"/>
      <c r="TY134" s="546"/>
      <c r="TZ134" s="546"/>
      <c r="UA134" s="546"/>
      <c r="UB134" s="546"/>
      <c r="UC134" s="546"/>
      <c r="UD134" s="546"/>
      <c r="UE134" s="546"/>
      <c r="UF134" s="546"/>
      <c r="UG134" s="546"/>
      <c r="UH134" s="546"/>
      <c r="UI134" s="546"/>
      <c r="UJ134" s="546"/>
      <c r="UK134" s="546"/>
      <c r="UL134" s="546"/>
      <c r="UM134" s="546"/>
      <c r="UN134" s="546"/>
      <c r="UO134" s="546"/>
      <c r="UP134" s="546"/>
      <c r="UQ134" s="546"/>
      <c r="UR134" s="546"/>
      <c r="US134" s="546"/>
      <c r="UT134" s="546"/>
      <c r="UU134" s="546"/>
      <c r="UV134" s="546"/>
      <c r="UW134" s="546"/>
      <c r="UX134" s="546"/>
      <c r="UY134" s="546"/>
      <c r="UZ134" s="546"/>
      <c r="VA134" s="546"/>
      <c r="VB134" s="546"/>
      <c r="VC134" s="546"/>
      <c r="VD134" s="546"/>
      <c r="VE134" s="546"/>
      <c r="VF134" s="546"/>
      <c r="VG134" s="546"/>
      <c r="VH134" s="546"/>
      <c r="VI134" s="546"/>
      <c r="VJ134" s="546"/>
      <c r="VK134" s="546"/>
      <c r="VL134" s="546"/>
      <c r="VM134" s="546"/>
      <c r="VN134" s="546"/>
      <c r="VO134" s="546"/>
      <c r="VP134" s="546"/>
      <c r="VQ134" s="546"/>
      <c r="VR134" s="546"/>
      <c r="VS134" s="546"/>
      <c r="VT134" s="546"/>
      <c r="VU134" s="546"/>
      <c r="VV134" s="546"/>
      <c r="VW134" s="546"/>
      <c r="VX134" s="546"/>
      <c r="VY134" s="546"/>
      <c r="VZ134" s="546"/>
      <c r="WA134" s="546"/>
      <c r="WB134" s="546"/>
      <c r="WC134" s="546"/>
      <c r="WD134" s="546"/>
      <c r="WE134" s="546"/>
      <c r="WF134" s="546"/>
      <c r="WG134" s="546"/>
      <c r="WH134" s="546"/>
      <c r="WI134" s="546"/>
      <c r="WJ134" s="546"/>
      <c r="WK134" s="546"/>
      <c r="WL134" s="546"/>
      <c r="WM134" s="546"/>
      <c r="WN134" s="546"/>
      <c r="WO134" s="546"/>
      <c r="WP134" s="546"/>
      <c r="WQ134" s="546"/>
      <c r="WR134" s="546"/>
      <c r="WS134" s="546"/>
      <c r="WT134" s="546"/>
      <c r="WU134" s="546"/>
      <c r="WV134" s="546"/>
      <c r="WW134" s="546"/>
      <c r="WX134" s="546"/>
      <c r="WY134" s="546"/>
      <c r="WZ134" s="546"/>
      <c r="XA134" s="546"/>
      <c r="XB134" s="546"/>
      <c r="XC134" s="546"/>
      <c r="XD134" s="546"/>
      <c r="XE134" s="546"/>
      <c r="XF134" s="546"/>
      <c r="XG134" s="546"/>
      <c r="XH134" s="546"/>
      <c r="XI134" s="546"/>
      <c r="XJ134" s="546"/>
      <c r="XK134" s="546"/>
      <c r="XL134" s="546"/>
      <c r="XM134" s="546"/>
      <c r="XN134" s="546"/>
      <c r="XO134" s="546"/>
      <c r="XP134" s="546"/>
      <c r="XQ134" s="546"/>
      <c r="XR134" s="546"/>
      <c r="XS134" s="546"/>
      <c r="XT134" s="546"/>
      <c r="XU134" s="546"/>
      <c r="XV134" s="546"/>
      <c r="XW134" s="546"/>
      <c r="XX134" s="546"/>
      <c r="XY134" s="546"/>
      <c r="XZ134" s="546"/>
      <c r="YA134" s="546"/>
      <c r="YB134" s="546"/>
      <c r="YC134" s="546"/>
      <c r="YD134" s="546"/>
      <c r="YE134" s="546"/>
      <c r="YF134" s="546"/>
      <c r="YG134" s="546"/>
      <c r="YH134" s="546"/>
      <c r="YI134" s="546"/>
      <c r="YJ134" s="546"/>
      <c r="YK134" s="546"/>
      <c r="YL134" s="546"/>
      <c r="YM134" s="546"/>
      <c r="YN134" s="546"/>
      <c r="YO134" s="546"/>
      <c r="YP134" s="546"/>
      <c r="YQ134" s="546"/>
      <c r="YR134" s="546"/>
      <c r="YS134" s="546"/>
      <c r="YT134" s="546"/>
      <c r="YU134" s="546"/>
      <c r="YV134" s="546"/>
      <c r="YW134" s="546"/>
      <c r="YX134" s="546"/>
      <c r="YY134" s="546"/>
      <c r="YZ134" s="546"/>
      <c r="ZA134" s="546"/>
      <c r="ZB134" s="546"/>
      <c r="ZC134" s="546"/>
      <c r="ZD134" s="546"/>
      <c r="ZE134" s="546"/>
      <c r="ZF134" s="546"/>
      <c r="ZG134" s="546"/>
      <c r="ZH134" s="546"/>
      <c r="ZI134" s="546"/>
      <c r="ZJ134" s="546"/>
      <c r="ZK134" s="546"/>
      <c r="ZL134" s="546"/>
      <c r="ZM134" s="546"/>
      <c r="ZN134" s="546"/>
      <c r="ZO134" s="546"/>
      <c r="ZP134" s="546"/>
      <c r="ZQ134" s="546"/>
      <c r="ZR134" s="546"/>
      <c r="ZS134" s="546"/>
      <c r="ZT134" s="546"/>
      <c r="ZU134" s="546"/>
      <c r="ZV134" s="546"/>
      <c r="ZW134" s="546"/>
      <c r="ZX134" s="546"/>
      <c r="ZY134" s="546"/>
      <c r="ZZ134" s="546"/>
      <c r="AAA134" s="546"/>
      <c r="AAB134" s="546"/>
      <c r="AAC134" s="546"/>
      <c r="AAD134" s="546"/>
      <c r="AAE134" s="546"/>
      <c r="AAF134" s="546"/>
      <c r="AAG134" s="546"/>
      <c r="AAH134" s="546"/>
      <c r="AAI134" s="546"/>
      <c r="AAJ134" s="546"/>
      <c r="AAK134" s="546"/>
      <c r="AAL134" s="546"/>
      <c r="AAM134" s="546"/>
      <c r="AAN134" s="546"/>
      <c r="AAO134" s="546"/>
      <c r="AAP134" s="546"/>
      <c r="AAQ134" s="546"/>
      <c r="AAR134" s="546"/>
      <c r="AAS134" s="546"/>
      <c r="AAT134" s="546"/>
      <c r="AAU134" s="546"/>
      <c r="AAV134" s="546"/>
      <c r="AAW134" s="546"/>
      <c r="AAX134" s="546"/>
      <c r="AAY134" s="546"/>
      <c r="AAZ134" s="546"/>
      <c r="ABA134" s="546"/>
      <c r="ABB134" s="546"/>
      <c r="ABC134" s="546"/>
      <c r="ABD134" s="546"/>
      <c r="ABE134" s="546"/>
      <c r="ABF134" s="546"/>
      <c r="ABG134" s="546"/>
      <c r="ABH134" s="546"/>
      <c r="ABI134" s="546"/>
      <c r="ABJ134" s="546"/>
      <c r="ABK134" s="546"/>
      <c r="ABL134" s="546"/>
      <c r="ABM134" s="546"/>
      <c r="ABN134" s="546"/>
      <c r="ABO134" s="546"/>
      <c r="ABP134" s="546"/>
      <c r="ABQ134" s="546"/>
      <c r="ABR134" s="546"/>
      <c r="ABS134" s="546"/>
      <c r="ABT134" s="546"/>
      <c r="ABU134" s="546"/>
      <c r="ABV134" s="546"/>
      <c r="ABW134" s="546"/>
      <c r="ABX134" s="546"/>
      <c r="ABY134" s="546"/>
      <c r="ABZ134" s="546"/>
      <c r="ACA134" s="546"/>
      <c r="ACB134" s="546"/>
      <c r="ACC134" s="546"/>
      <c r="ACD134" s="546"/>
      <c r="ACE134" s="546"/>
      <c r="ACF134" s="546"/>
      <c r="ACG134" s="546"/>
      <c r="ACH134" s="546"/>
      <c r="ACI134" s="546"/>
      <c r="ACJ134" s="546"/>
      <c r="ACK134" s="546"/>
      <c r="ACL134" s="546"/>
      <c r="ACM134" s="546"/>
      <c r="ACN134" s="546"/>
      <c r="ACO134" s="546"/>
      <c r="ACP134" s="546"/>
      <c r="ACQ134" s="546"/>
      <c r="ACR134" s="546"/>
      <c r="ACS134" s="546"/>
      <c r="ACT134" s="546"/>
      <c r="ACU134" s="546"/>
      <c r="ACV134" s="546"/>
      <c r="ACW134" s="546"/>
      <c r="ACX134" s="546"/>
      <c r="ACY134" s="546"/>
      <c r="ACZ134" s="546"/>
      <c r="ADA134" s="546"/>
      <c r="ADB134" s="546"/>
      <c r="ADC134" s="546"/>
      <c r="ADD134" s="546"/>
      <c r="ADE134" s="546"/>
      <c r="ADF134" s="546"/>
      <c r="ADG134" s="546"/>
      <c r="ADH134" s="546"/>
      <c r="ADI134" s="546"/>
      <c r="ADJ134" s="546"/>
      <c r="ADK134" s="546"/>
      <c r="ADL134" s="546"/>
      <c r="ADM134" s="546"/>
      <c r="ADN134" s="546"/>
      <c r="ADO134" s="546"/>
      <c r="ADP134" s="546"/>
      <c r="ADQ134" s="546"/>
      <c r="ADR134" s="546"/>
      <c r="ADS134" s="546"/>
      <c r="ADT134" s="546"/>
      <c r="ADU134" s="546"/>
      <c r="ADV134" s="546"/>
      <c r="ADW134" s="546"/>
      <c r="ADX134" s="546"/>
      <c r="ADY134" s="546"/>
      <c r="ADZ134" s="546"/>
      <c r="AEA134" s="546"/>
      <c r="AEB134" s="546"/>
      <c r="AEC134" s="546"/>
      <c r="AED134" s="546"/>
      <c r="AEE134" s="546"/>
      <c r="AEF134" s="546"/>
      <c r="AEG134" s="546"/>
      <c r="AEH134" s="546"/>
      <c r="AEI134" s="546"/>
      <c r="AEJ134" s="546"/>
      <c r="AEK134" s="546"/>
      <c r="AEL134" s="546"/>
      <c r="AEM134" s="546"/>
      <c r="AEN134" s="546"/>
      <c r="AEO134" s="546"/>
      <c r="AEP134" s="546"/>
      <c r="AEQ134" s="546"/>
      <c r="AER134" s="546"/>
      <c r="AES134" s="546"/>
      <c r="AET134" s="546"/>
      <c r="AEU134" s="546"/>
      <c r="AEV134" s="546"/>
      <c r="AEW134" s="546"/>
      <c r="AEX134" s="546"/>
      <c r="AEY134" s="546"/>
      <c r="AEZ134" s="546"/>
      <c r="AFA134" s="546"/>
      <c r="AFB134" s="546"/>
      <c r="AFC134" s="546"/>
      <c r="AFD134" s="546"/>
      <c r="AFE134" s="546"/>
      <c r="AFF134" s="546"/>
      <c r="AFG134" s="546"/>
      <c r="AFH134" s="546"/>
      <c r="AFI134" s="546"/>
      <c r="AFJ134" s="546"/>
      <c r="AFK134" s="546"/>
      <c r="AFL134" s="546"/>
      <c r="AFM134" s="546"/>
      <c r="AFN134" s="546"/>
      <c r="AFO134" s="546"/>
      <c r="AFP134" s="546"/>
      <c r="AFQ134" s="546"/>
      <c r="AFR134" s="546"/>
      <c r="AFS134" s="546"/>
      <c r="AFT134" s="546"/>
      <c r="AFU134" s="546"/>
      <c r="AFV134" s="546"/>
      <c r="AFW134" s="546"/>
      <c r="AFX134" s="546"/>
      <c r="AFY134" s="546"/>
      <c r="AFZ134" s="546"/>
      <c r="AGA134" s="546"/>
      <c r="AGB134" s="546"/>
      <c r="AGC134" s="546"/>
      <c r="AGD134" s="546"/>
      <c r="AGE134" s="546"/>
      <c r="AGF134" s="546"/>
      <c r="AGG134" s="546"/>
      <c r="AGH134" s="546"/>
      <c r="AGI134" s="546"/>
      <c r="AGJ134" s="546"/>
      <c r="AGK134" s="546"/>
      <c r="AGL134" s="546"/>
      <c r="AGM134" s="546"/>
      <c r="AGN134" s="546"/>
      <c r="AGO134" s="546"/>
      <c r="AGP134" s="546"/>
      <c r="AGQ134" s="546"/>
      <c r="AGR134" s="546"/>
      <c r="AGS134" s="546"/>
      <c r="AGT134" s="546"/>
      <c r="AGU134" s="546"/>
      <c r="AGV134" s="546"/>
      <c r="AGW134" s="546"/>
      <c r="AGX134" s="546"/>
      <c r="AGY134" s="546"/>
      <c r="AGZ134" s="546"/>
      <c r="AHA134" s="546"/>
      <c r="AHB134" s="546"/>
      <c r="AHC134" s="546"/>
      <c r="AHD134" s="546"/>
      <c r="AHE134" s="546"/>
      <c r="AHF134" s="546"/>
      <c r="AHG134" s="546"/>
      <c r="AHH134" s="546"/>
      <c r="AHI134" s="546"/>
      <c r="AHJ134" s="546"/>
      <c r="AHK134" s="546"/>
      <c r="AHL134" s="546"/>
      <c r="AHM134" s="546"/>
      <c r="AHN134" s="546"/>
      <c r="AHO134" s="546"/>
      <c r="AHP134" s="546"/>
      <c r="AHQ134" s="546"/>
      <c r="AHR134" s="546"/>
      <c r="AHS134" s="546"/>
      <c r="AHT134" s="546"/>
      <c r="AHU134" s="546"/>
      <c r="AHV134" s="546"/>
      <c r="AHW134" s="546"/>
      <c r="AHX134" s="546"/>
      <c r="AHY134" s="546"/>
      <c r="AHZ134" s="546"/>
      <c r="AIA134" s="546"/>
      <c r="AIB134" s="546"/>
      <c r="AIC134" s="546"/>
      <c r="AID134" s="546"/>
      <c r="AIE134" s="546"/>
      <c r="AIF134" s="546"/>
      <c r="AIG134" s="546"/>
      <c r="AIH134" s="546"/>
      <c r="AII134" s="546"/>
      <c r="AIJ134" s="546"/>
      <c r="AIK134" s="546"/>
      <c r="AIL134" s="546"/>
      <c r="AIM134" s="546"/>
      <c r="AIN134" s="546"/>
      <c r="AIO134" s="546"/>
      <c r="AIP134" s="546"/>
      <c r="AIQ134" s="546"/>
      <c r="AIR134" s="546"/>
      <c r="AIS134" s="546"/>
      <c r="AIT134" s="546"/>
      <c r="AIU134" s="546"/>
      <c r="AIV134" s="546"/>
      <c r="AIW134" s="546"/>
      <c r="AIX134" s="546"/>
      <c r="AIY134" s="546"/>
      <c r="AIZ134" s="546"/>
      <c r="AJA134" s="546"/>
      <c r="AJB134" s="546"/>
      <c r="AJC134" s="546"/>
      <c r="AJD134" s="546"/>
      <c r="AJE134" s="546"/>
      <c r="AJF134" s="546"/>
      <c r="AJG134" s="546"/>
      <c r="AJH134" s="546"/>
      <c r="AJI134" s="546"/>
      <c r="AJJ134" s="546"/>
      <c r="AJK134" s="546"/>
      <c r="AJL134" s="546"/>
      <c r="AJM134" s="546"/>
      <c r="AJN134" s="546"/>
      <c r="AJO134" s="546"/>
      <c r="AJP134" s="546"/>
      <c r="AJQ134" s="546"/>
      <c r="AJR134" s="546"/>
      <c r="AJS134" s="546"/>
      <c r="AJT134" s="546"/>
      <c r="AJU134" s="546"/>
      <c r="AJV134" s="546"/>
      <c r="AJW134" s="546"/>
      <c r="AJX134" s="546"/>
      <c r="AJY134" s="546"/>
      <c r="AJZ134" s="546"/>
      <c r="AKA134" s="546"/>
      <c r="AKB134" s="546"/>
      <c r="AKC134" s="546"/>
      <c r="AKD134" s="546"/>
      <c r="AKE134" s="546"/>
      <c r="AKF134" s="546"/>
      <c r="AKG134" s="546"/>
      <c r="AKH134" s="546"/>
      <c r="AKI134" s="546"/>
      <c r="AKJ134" s="546"/>
      <c r="AKK134" s="546"/>
      <c r="AKL134" s="546"/>
      <c r="AKM134" s="546"/>
      <c r="AKN134" s="546"/>
      <c r="AKO134" s="546"/>
      <c r="AKP134" s="546"/>
      <c r="AKQ134" s="546"/>
      <c r="AKR134" s="546"/>
      <c r="AKS134" s="546"/>
      <c r="AKT134" s="546"/>
      <c r="AKU134" s="546"/>
      <c r="AKV134" s="546"/>
      <c r="AKW134" s="546"/>
      <c r="AKX134" s="546"/>
      <c r="AKY134" s="546"/>
      <c r="AKZ134" s="546"/>
      <c r="ALA134" s="546"/>
      <c r="ALB134" s="546"/>
      <c r="ALC134" s="546"/>
      <c r="ALD134" s="546"/>
      <c r="ALE134" s="546"/>
      <c r="ALF134" s="546"/>
      <c r="ALG134" s="546"/>
      <c r="ALH134" s="546"/>
      <c r="ALI134" s="546"/>
      <c r="ALJ134" s="546"/>
      <c r="ALK134" s="546"/>
      <c r="ALL134" s="546"/>
      <c r="ALM134" s="546"/>
      <c r="ALN134" s="546"/>
      <c r="ALO134" s="546"/>
      <c r="ALP134" s="546"/>
      <c r="ALQ134" s="546"/>
      <c r="ALR134" s="546"/>
      <c r="ALS134" s="546"/>
      <c r="ALT134" s="546"/>
      <c r="ALU134" s="546"/>
      <c r="ALV134" s="546"/>
      <c r="ALW134" s="546"/>
      <c r="ALX134" s="546"/>
      <c r="ALY134" s="546"/>
      <c r="ALZ134" s="546"/>
      <c r="AMA134" s="546"/>
      <c r="AMB134" s="546"/>
    </row>
    <row r="135" spans="1:1016" ht="48.95" customHeight="1">
      <c r="A135" s="525" t="s">
        <v>290</v>
      </c>
      <c r="B135" s="561">
        <v>141409</v>
      </c>
      <c r="C135" s="503" t="s">
        <v>27</v>
      </c>
      <c r="D135" s="562" t="s">
        <v>291</v>
      </c>
      <c r="E135" s="493" t="s">
        <v>40</v>
      </c>
      <c r="F135" s="523">
        <v>35</v>
      </c>
      <c r="G135" s="497">
        <f t="shared" si="10"/>
        <v>19.7</v>
      </c>
      <c r="H135" s="498">
        <f t="shared" si="11"/>
        <v>689.5</v>
      </c>
      <c r="J135" s="547">
        <v>15.56</v>
      </c>
      <c r="L135" s="466">
        <f t="shared" si="9"/>
        <v>19.7</v>
      </c>
    </row>
    <row r="136" spans="1:1016" ht="48.95" customHeight="1">
      <c r="A136" s="525" t="s">
        <v>292</v>
      </c>
      <c r="B136" s="561">
        <v>141413</v>
      </c>
      <c r="C136" s="503" t="s">
        <v>27</v>
      </c>
      <c r="D136" s="562" t="s">
        <v>293</v>
      </c>
      <c r="E136" s="493" t="s">
        <v>40</v>
      </c>
      <c r="F136" s="523">
        <v>78</v>
      </c>
      <c r="G136" s="497">
        <f t="shared" si="10"/>
        <v>44.43</v>
      </c>
      <c r="H136" s="498">
        <f t="shared" si="11"/>
        <v>3465.54</v>
      </c>
      <c r="J136" s="547">
        <v>35.090000000000003</v>
      </c>
      <c r="L136" s="466">
        <f t="shared" si="9"/>
        <v>44.43</v>
      </c>
    </row>
    <row r="137" spans="1:1016" s="458" customFormat="1" ht="33.950000000000003" customHeight="1">
      <c r="A137" s="509">
        <v>15</v>
      </c>
      <c r="B137" s="516"/>
      <c r="C137" s="518"/>
      <c r="D137" s="512" t="s">
        <v>294</v>
      </c>
      <c r="E137" s="519"/>
      <c r="F137" s="520"/>
      <c r="G137" s="499"/>
      <c r="H137" s="521" t="str">
        <f t="shared" si="11"/>
        <v/>
      </c>
      <c r="I137" s="546"/>
      <c r="J137" s="549"/>
      <c r="K137" s="546"/>
      <c r="L137" s="546">
        <f t="shared" si="9"/>
        <v>0</v>
      </c>
      <c r="M137" s="546"/>
      <c r="N137" s="546"/>
      <c r="O137" s="546"/>
      <c r="P137" s="546"/>
      <c r="Q137" s="546"/>
      <c r="R137" s="546"/>
      <c r="S137" s="546"/>
      <c r="T137" s="546"/>
      <c r="U137" s="546"/>
      <c r="V137" s="546"/>
      <c r="W137" s="546"/>
      <c r="X137" s="546"/>
      <c r="Y137" s="546"/>
      <c r="Z137" s="546"/>
      <c r="AA137" s="546"/>
      <c r="AB137" s="546"/>
      <c r="AC137" s="546"/>
      <c r="AD137" s="546"/>
      <c r="AE137" s="546"/>
      <c r="AF137" s="546"/>
      <c r="AG137" s="546"/>
      <c r="AH137" s="546"/>
      <c r="AI137" s="546"/>
      <c r="AJ137" s="546"/>
      <c r="AK137" s="546"/>
      <c r="AL137" s="546"/>
      <c r="AM137" s="546"/>
      <c r="AN137" s="546"/>
      <c r="AO137" s="546"/>
      <c r="AP137" s="546"/>
      <c r="AQ137" s="546"/>
      <c r="AR137" s="546"/>
      <c r="AS137" s="546"/>
      <c r="AT137" s="546"/>
      <c r="AU137" s="546"/>
      <c r="AV137" s="546"/>
      <c r="AW137" s="546"/>
      <c r="AX137" s="546"/>
      <c r="AY137" s="546"/>
      <c r="AZ137" s="546"/>
      <c r="BA137" s="546"/>
      <c r="BB137" s="546"/>
      <c r="BC137" s="546"/>
      <c r="BD137" s="546"/>
      <c r="BE137" s="546"/>
      <c r="BF137" s="546"/>
      <c r="BG137" s="546"/>
      <c r="BH137" s="546"/>
      <c r="BI137" s="546"/>
      <c r="BJ137" s="546"/>
      <c r="BK137" s="546"/>
      <c r="BL137" s="546"/>
      <c r="BM137" s="546"/>
      <c r="BN137" s="546"/>
      <c r="BO137" s="546"/>
      <c r="BP137" s="546"/>
      <c r="BQ137" s="546"/>
      <c r="BR137" s="546"/>
      <c r="BS137" s="546"/>
      <c r="BT137" s="546"/>
      <c r="BU137" s="546"/>
      <c r="BV137" s="546"/>
      <c r="BW137" s="546"/>
      <c r="BX137" s="546"/>
      <c r="BY137" s="546"/>
      <c r="BZ137" s="546"/>
      <c r="CA137" s="546"/>
      <c r="CB137" s="546"/>
      <c r="CC137" s="546"/>
      <c r="CD137" s="546"/>
      <c r="CE137" s="546"/>
      <c r="CF137" s="546"/>
      <c r="CG137" s="546"/>
      <c r="CH137" s="546"/>
      <c r="CI137" s="546"/>
      <c r="CJ137" s="546"/>
      <c r="CK137" s="546"/>
      <c r="CL137" s="546"/>
      <c r="CM137" s="546"/>
      <c r="CN137" s="546"/>
      <c r="CO137" s="546"/>
      <c r="CP137" s="546"/>
      <c r="CQ137" s="546"/>
      <c r="CR137" s="546"/>
      <c r="CS137" s="546"/>
      <c r="CT137" s="546"/>
      <c r="CU137" s="546"/>
      <c r="CV137" s="546"/>
      <c r="CW137" s="546"/>
      <c r="CX137" s="546"/>
      <c r="CY137" s="546"/>
      <c r="CZ137" s="546"/>
      <c r="DA137" s="546"/>
      <c r="DB137" s="546"/>
      <c r="DC137" s="546"/>
      <c r="DD137" s="546"/>
      <c r="DE137" s="546"/>
      <c r="DF137" s="546"/>
      <c r="DG137" s="546"/>
      <c r="DH137" s="546"/>
      <c r="DI137" s="546"/>
      <c r="DJ137" s="546"/>
      <c r="DK137" s="546"/>
      <c r="DL137" s="546"/>
      <c r="DM137" s="546"/>
      <c r="DN137" s="546"/>
      <c r="DO137" s="546"/>
      <c r="DP137" s="546"/>
      <c r="DQ137" s="546"/>
      <c r="DR137" s="546"/>
      <c r="DS137" s="546"/>
      <c r="DT137" s="546"/>
      <c r="DU137" s="546"/>
      <c r="DV137" s="546"/>
      <c r="DW137" s="546"/>
      <c r="DX137" s="546"/>
      <c r="DY137" s="546"/>
      <c r="DZ137" s="546"/>
      <c r="EA137" s="546"/>
      <c r="EB137" s="546"/>
      <c r="EC137" s="546"/>
      <c r="ED137" s="546"/>
      <c r="EE137" s="546"/>
      <c r="EF137" s="546"/>
      <c r="EG137" s="546"/>
      <c r="EH137" s="546"/>
      <c r="EI137" s="546"/>
      <c r="EJ137" s="546"/>
      <c r="EK137" s="546"/>
      <c r="EL137" s="546"/>
      <c r="EM137" s="546"/>
      <c r="EN137" s="546"/>
      <c r="EO137" s="546"/>
      <c r="EP137" s="546"/>
      <c r="EQ137" s="546"/>
      <c r="ER137" s="546"/>
      <c r="ES137" s="546"/>
      <c r="ET137" s="546"/>
      <c r="EU137" s="546"/>
      <c r="EV137" s="546"/>
      <c r="EW137" s="546"/>
      <c r="EX137" s="546"/>
      <c r="EY137" s="546"/>
      <c r="EZ137" s="546"/>
      <c r="FA137" s="546"/>
      <c r="FB137" s="546"/>
      <c r="FC137" s="546"/>
      <c r="FD137" s="546"/>
      <c r="FE137" s="546"/>
      <c r="FF137" s="546"/>
      <c r="FG137" s="546"/>
      <c r="FH137" s="546"/>
      <c r="FI137" s="546"/>
      <c r="FJ137" s="546"/>
      <c r="FK137" s="546"/>
      <c r="FL137" s="546"/>
      <c r="FM137" s="546"/>
      <c r="FN137" s="546"/>
      <c r="FO137" s="546"/>
      <c r="FP137" s="546"/>
      <c r="FQ137" s="546"/>
      <c r="FR137" s="546"/>
      <c r="FS137" s="546"/>
      <c r="FT137" s="546"/>
      <c r="FU137" s="546"/>
      <c r="FV137" s="546"/>
      <c r="FW137" s="546"/>
      <c r="FX137" s="546"/>
      <c r="FY137" s="546"/>
      <c r="FZ137" s="546"/>
      <c r="GA137" s="546"/>
      <c r="GB137" s="546"/>
      <c r="GC137" s="546"/>
      <c r="GD137" s="546"/>
      <c r="GE137" s="546"/>
      <c r="GF137" s="546"/>
      <c r="GG137" s="546"/>
      <c r="GH137" s="546"/>
      <c r="GI137" s="546"/>
      <c r="GJ137" s="546"/>
      <c r="GK137" s="546"/>
      <c r="GL137" s="546"/>
      <c r="GM137" s="546"/>
      <c r="GN137" s="546"/>
      <c r="GO137" s="546"/>
      <c r="GP137" s="546"/>
      <c r="GQ137" s="546"/>
      <c r="GR137" s="546"/>
      <c r="GS137" s="546"/>
      <c r="GT137" s="546"/>
      <c r="GU137" s="546"/>
      <c r="GV137" s="546"/>
      <c r="GW137" s="546"/>
      <c r="GX137" s="546"/>
      <c r="GY137" s="546"/>
      <c r="GZ137" s="546"/>
      <c r="HA137" s="546"/>
      <c r="HB137" s="546"/>
      <c r="HC137" s="546"/>
      <c r="HD137" s="546"/>
      <c r="HE137" s="546"/>
      <c r="HF137" s="546"/>
      <c r="HG137" s="546"/>
      <c r="HH137" s="546"/>
      <c r="HI137" s="546"/>
      <c r="HJ137" s="546"/>
      <c r="HK137" s="546"/>
      <c r="HL137" s="546"/>
      <c r="HM137" s="546"/>
      <c r="HN137" s="546"/>
      <c r="HO137" s="546"/>
      <c r="HP137" s="546"/>
      <c r="HQ137" s="546"/>
      <c r="HR137" s="546"/>
      <c r="HS137" s="546"/>
      <c r="HT137" s="546"/>
      <c r="HU137" s="546"/>
      <c r="HV137" s="546"/>
      <c r="HW137" s="546"/>
      <c r="HX137" s="546"/>
      <c r="HY137" s="546"/>
      <c r="HZ137" s="546"/>
      <c r="IA137" s="546"/>
      <c r="IB137" s="546"/>
      <c r="IC137" s="546"/>
      <c r="ID137" s="546"/>
      <c r="IE137" s="546"/>
      <c r="IF137" s="546"/>
      <c r="IG137" s="546"/>
      <c r="IH137" s="546"/>
      <c r="II137" s="546"/>
      <c r="IJ137" s="546"/>
      <c r="IK137" s="546"/>
      <c r="IL137" s="546"/>
      <c r="IM137" s="546"/>
      <c r="IN137" s="546"/>
      <c r="IO137" s="546"/>
      <c r="IP137" s="546"/>
      <c r="IQ137" s="546"/>
      <c r="IR137" s="546"/>
      <c r="IS137" s="546"/>
      <c r="IT137" s="546"/>
      <c r="IU137" s="546"/>
      <c r="IV137" s="546"/>
      <c r="IW137" s="546"/>
      <c r="IX137" s="546"/>
      <c r="IY137" s="546"/>
      <c r="IZ137" s="546"/>
      <c r="JA137" s="546"/>
      <c r="JB137" s="546"/>
      <c r="JC137" s="546"/>
      <c r="JD137" s="546"/>
      <c r="JE137" s="546"/>
      <c r="JF137" s="546"/>
      <c r="JG137" s="546"/>
      <c r="JH137" s="546"/>
      <c r="JI137" s="546"/>
      <c r="JJ137" s="546"/>
      <c r="JK137" s="546"/>
      <c r="JL137" s="546"/>
      <c r="JM137" s="546"/>
      <c r="JN137" s="546"/>
      <c r="JO137" s="546"/>
      <c r="JP137" s="546"/>
      <c r="JQ137" s="546"/>
      <c r="JR137" s="546"/>
      <c r="JS137" s="546"/>
      <c r="JT137" s="546"/>
      <c r="JU137" s="546"/>
      <c r="JV137" s="546"/>
      <c r="JW137" s="546"/>
      <c r="JX137" s="546"/>
      <c r="JY137" s="546"/>
      <c r="JZ137" s="546"/>
      <c r="KA137" s="546"/>
      <c r="KB137" s="546"/>
      <c r="KC137" s="546"/>
      <c r="KD137" s="546"/>
      <c r="KE137" s="546"/>
      <c r="KF137" s="546"/>
      <c r="KG137" s="546"/>
      <c r="KH137" s="546"/>
      <c r="KI137" s="546"/>
      <c r="KJ137" s="546"/>
      <c r="KK137" s="546"/>
      <c r="KL137" s="546"/>
      <c r="KM137" s="546"/>
      <c r="KN137" s="546"/>
      <c r="KO137" s="546"/>
      <c r="KP137" s="546"/>
      <c r="KQ137" s="546"/>
      <c r="KR137" s="546"/>
      <c r="KS137" s="546"/>
      <c r="KT137" s="546"/>
      <c r="KU137" s="546"/>
      <c r="KV137" s="546"/>
      <c r="KW137" s="546"/>
      <c r="KX137" s="546"/>
      <c r="KY137" s="546"/>
      <c r="KZ137" s="546"/>
      <c r="LA137" s="546"/>
      <c r="LB137" s="546"/>
      <c r="LC137" s="546"/>
      <c r="LD137" s="546"/>
      <c r="LE137" s="546"/>
      <c r="LF137" s="546"/>
      <c r="LG137" s="546"/>
      <c r="LH137" s="546"/>
      <c r="LI137" s="546"/>
      <c r="LJ137" s="546"/>
      <c r="LK137" s="546"/>
      <c r="LL137" s="546"/>
      <c r="LM137" s="546"/>
      <c r="LN137" s="546"/>
      <c r="LO137" s="546"/>
      <c r="LP137" s="546"/>
      <c r="LQ137" s="546"/>
      <c r="LR137" s="546"/>
      <c r="LS137" s="546"/>
      <c r="LT137" s="546"/>
      <c r="LU137" s="546"/>
      <c r="LV137" s="546"/>
      <c r="LW137" s="546"/>
      <c r="LX137" s="546"/>
      <c r="LY137" s="546"/>
      <c r="LZ137" s="546"/>
      <c r="MA137" s="546"/>
      <c r="MB137" s="546"/>
      <c r="MC137" s="546"/>
      <c r="MD137" s="546"/>
      <c r="ME137" s="546"/>
      <c r="MF137" s="546"/>
      <c r="MG137" s="546"/>
      <c r="MH137" s="546"/>
      <c r="MI137" s="546"/>
      <c r="MJ137" s="546"/>
      <c r="MK137" s="546"/>
      <c r="ML137" s="546"/>
      <c r="MM137" s="546"/>
      <c r="MN137" s="546"/>
      <c r="MO137" s="546"/>
      <c r="MP137" s="546"/>
      <c r="MQ137" s="546"/>
      <c r="MR137" s="546"/>
      <c r="MS137" s="546"/>
      <c r="MT137" s="546"/>
      <c r="MU137" s="546"/>
      <c r="MV137" s="546"/>
      <c r="MW137" s="546"/>
      <c r="MX137" s="546"/>
      <c r="MY137" s="546"/>
      <c r="MZ137" s="546"/>
      <c r="NA137" s="546"/>
      <c r="NB137" s="546"/>
      <c r="NC137" s="546"/>
      <c r="ND137" s="546"/>
      <c r="NE137" s="546"/>
      <c r="NF137" s="546"/>
      <c r="NG137" s="546"/>
      <c r="NH137" s="546"/>
      <c r="NI137" s="546"/>
      <c r="NJ137" s="546"/>
      <c r="NK137" s="546"/>
      <c r="NL137" s="546"/>
      <c r="NM137" s="546"/>
      <c r="NN137" s="546"/>
      <c r="NO137" s="546"/>
      <c r="NP137" s="546"/>
      <c r="NQ137" s="546"/>
      <c r="NR137" s="546"/>
      <c r="NS137" s="546"/>
      <c r="NT137" s="546"/>
      <c r="NU137" s="546"/>
      <c r="NV137" s="546"/>
      <c r="NW137" s="546"/>
      <c r="NX137" s="546"/>
      <c r="NY137" s="546"/>
      <c r="NZ137" s="546"/>
      <c r="OA137" s="546"/>
      <c r="OB137" s="546"/>
      <c r="OC137" s="546"/>
      <c r="OD137" s="546"/>
      <c r="OE137" s="546"/>
      <c r="OF137" s="546"/>
      <c r="OG137" s="546"/>
      <c r="OH137" s="546"/>
      <c r="OI137" s="546"/>
      <c r="OJ137" s="546"/>
      <c r="OK137" s="546"/>
      <c r="OL137" s="546"/>
      <c r="OM137" s="546"/>
      <c r="ON137" s="546"/>
      <c r="OO137" s="546"/>
      <c r="OP137" s="546"/>
      <c r="OQ137" s="546"/>
      <c r="OR137" s="546"/>
      <c r="OS137" s="546"/>
      <c r="OT137" s="546"/>
      <c r="OU137" s="546"/>
      <c r="OV137" s="546"/>
      <c r="OW137" s="546"/>
      <c r="OX137" s="546"/>
      <c r="OY137" s="546"/>
      <c r="OZ137" s="546"/>
      <c r="PA137" s="546"/>
      <c r="PB137" s="546"/>
      <c r="PC137" s="546"/>
      <c r="PD137" s="546"/>
      <c r="PE137" s="546"/>
      <c r="PF137" s="546"/>
      <c r="PG137" s="546"/>
      <c r="PH137" s="546"/>
      <c r="PI137" s="546"/>
      <c r="PJ137" s="546"/>
      <c r="PK137" s="546"/>
      <c r="PL137" s="546"/>
      <c r="PM137" s="546"/>
      <c r="PN137" s="546"/>
      <c r="PO137" s="546"/>
      <c r="PP137" s="546"/>
      <c r="PQ137" s="546"/>
      <c r="PR137" s="546"/>
      <c r="PS137" s="546"/>
      <c r="PT137" s="546"/>
      <c r="PU137" s="546"/>
      <c r="PV137" s="546"/>
      <c r="PW137" s="546"/>
      <c r="PX137" s="546"/>
      <c r="PY137" s="546"/>
      <c r="PZ137" s="546"/>
      <c r="QA137" s="546"/>
      <c r="QB137" s="546"/>
      <c r="QC137" s="546"/>
      <c r="QD137" s="546"/>
      <c r="QE137" s="546"/>
      <c r="QF137" s="546"/>
      <c r="QG137" s="546"/>
      <c r="QH137" s="546"/>
      <c r="QI137" s="546"/>
      <c r="QJ137" s="546"/>
      <c r="QK137" s="546"/>
      <c r="QL137" s="546"/>
      <c r="QM137" s="546"/>
      <c r="QN137" s="546"/>
      <c r="QO137" s="546"/>
      <c r="QP137" s="546"/>
      <c r="QQ137" s="546"/>
      <c r="QR137" s="546"/>
      <c r="QS137" s="546"/>
      <c r="QT137" s="546"/>
      <c r="QU137" s="546"/>
      <c r="QV137" s="546"/>
      <c r="QW137" s="546"/>
      <c r="QX137" s="546"/>
      <c r="QY137" s="546"/>
      <c r="QZ137" s="546"/>
      <c r="RA137" s="546"/>
      <c r="RB137" s="546"/>
      <c r="RC137" s="546"/>
      <c r="RD137" s="546"/>
      <c r="RE137" s="546"/>
      <c r="RF137" s="546"/>
      <c r="RG137" s="546"/>
      <c r="RH137" s="546"/>
      <c r="RI137" s="546"/>
      <c r="RJ137" s="546"/>
      <c r="RK137" s="546"/>
      <c r="RL137" s="546"/>
      <c r="RM137" s="546"/>
      <c r="RN137" s="546"/>
      <c r="RO137" s="546"/>
      <c r="RP137" s="546"/>
      <c r="RQ137" s="546"/>
      <c r="RR137" s="546"/>
      <c r="RS137" s="546"/>
      <c r="RT137" s="546"/>
      <c r="RU137" s="546"/>
      <c r="RV137" s="546"/>
      <c r="RW137" s="546"/>
      <c r="RX137" s="546"/>
      <c r="RY137" s="546"/>
      <c r="RZ137" s="546"/>
      <c r="SA137" s="546"/>
      <c r="SB137" s="546"/>
      <c r="SC137" s="546"/>
      <c r="SD137" s="546"/>
      <c r="SE137" s="546"/>
      <c r="SF137" s="546"/>
      <c r="SG137" s="546"/>
      <c r="SH137" s="546"/>
      <c r="SI137" s="546"/>
      <c r="SJ137" s="546"/>
      <c r="SK137" s="546"/>
      <c r="SL137" s="546"/>
      <c r="SM137" s="546"/>
      <c r="SN137" s="546"/>
      <c r="SO137" s="546"/>
      <c r="SP137" s="546"/>
      <c r="SQ137" s="546"/>
      <c r="SR137" s="546"/>
      <c r="SS137" s="546"/>
      <c r="ST137" s="546"/>
      <c r="SU137" s="546"/>
      <c r="SV137" s="546"/>
      <c r="SW137" s="546"/>
      <c r="SX137" s="546"/>
      <c r="SY137" s="546"/>
      <c r="SZ137" s="546"/>
      <c r="TA137" s="546"/>
      <c r="TB137" s="546"/>
      <c r="TC137" s="546"/>
      <c r="TD137" s="546"/>
      <c r="TE137" s="546"/>
      <c r="TF137" s="546"/>
      <c r="TG137" s="546"/>
      <c r="TH137" s="546"/>
      <c r="TI137" s="546"/>
      <c r="TJ137" s="546"/>
      <c r="TK137" s="546"/>
      <c r="TL137" s="546"/>
      <c r="TM137" s="546"/>
      <c r="TN137" s="546"/>
      <c r="TO137" s="546"/>
      <c r="TP137" s="546"/>
      <c r="TQ137" s="546"/>
      <c r="TR137" s="546"/>
      <c r="TS137" s="546"/>
      <c r="TT137" s="546"/>
      <c r="TU137" s="546"/>
      <c r="TV137" s="546"/>
      <c r="TW137" s="546"/>
      <c r="TX137" s="546"/>
      <c r="TY137" s="546"/>
      <c r="TZ137" s="546"/>
      <c r="UA137" s="546"/>
      <c r="UB137" s="546"/>
      <c r="UC137" s="546"/>
      <c r="UD137" s="546"/>
      <c r="UE137" s="546"/>
      <c r="UF137" s="546"/>
      <c r="UG137" s="546"/>
      <c r="UH137" s="546"/>
      <c r="UI137" s="546"/>
      <c r="UJ137" s="546"/>
      <c r="UK137" s="546"/>
      <c r="UL137" s="546"/>
      <c r="UM137" s="546"/>
      <c r="UN137" s="546"/>
      <c r="UO137" s="546"/>
      <c r="UP137" s="546"/>
      <c r="UQ137" s="546"/>
      <c r="UR137" s="546"/>
      <c r="US137" s="546"/>
      <c r="UT137" s="546"/>
      <c r="UU137" s="546"/>
      <c r="UV137" s="546"/>
      <c r="UW137" s="546"/>
      <c r="UX137" s="546"/>
      <c r="UY137" s="546"/>
      <c r="UZ137" s="546"/>
      <c r="VA137" s="546"/>
      <c r="VB137" s="546"/>
      <c r="VC137" s="546"/>
      <c r="VD137" s="546"/>
      <c r="VE137" s="546"/>
      <c r="VF137" s="546"/>
      <c r="VG137" s="546"/>
      <c r="VH137" s="546"/>
      <c r="VI137" s="546"/>
      <c r="VJ137" s="546"/>
      <c r="VK137" s="546"/>
      <c r="VL137" s="546"/>
      <c r="VM137" s="546"/>
      <c r="VN137" s="546"/>
      <c r="VO137" s="546"/>
      <c r="VP137" s="546"/>
      <c r="VQ137" s="546"/>
      <c r="VR137" s="546"/>
      <c r="VS137" s="546"/>
      <c r="VT137" s="546"/>
      <c r="VU137" s="546"/>
      <c r="VV137" s="546"/>
      <c r="VW137" s="546"/>
      <c r="VX137" s="546"/>
      <c r="VY137" s="546"/>
      <c r="VZ137" s="546"/>
      <c r="WA137" s="546"/>
      <c r="WB137" s="546"/>
      <c r="WC137" s="546"/>
      <c r="WD137" s="546"/>
      <c r="WE137" s="546"/>
      <c r="WF137" s="546"/>
      <c r="WG137" s="546"/>
      <c r="WH137" s="546"/>
      <c r="WI137" s="546"/>
      <c r="WJ137" s="546"/>
      <c r="WK137" s="546"/>
      <c r="WL137" s="546"/>
      <c r="WM137" s="546"/>
      <c r="WN137" s="546"/>
      <c r="WO137" s="546"/>
      <c r="WP137" s="546"/>
      <c r="WQ137" s="546"/>
      <c r="WR137" s="546"/>
      <c r="WS137" s="546"/>
      <c r="WT137" s="546"/>
      <c r="WU137" s="546"/>
      <c r="WV137" s="546"/>
      <c r="WW137" s="546"/>
      <c r="WX137" s="546"/>
      <c r="WY137" s="546"/>
      <c r="WZ137" s="546"/>
      <c r="XA137" s="546"/>
      <c r="XB137" s="546"/>
      <c r="XC137" s="546"/>
      <c r="XD137" s="546"/>
      <c r="XE137" s="546"/>
      <c r="XF137" s="546"/>
      <c r="XG137" s="546"/>
      <c r="XH137" s="546"/>
      <c r="XI137" s="546"/>
      <c r="XJ137" s="546"/>
      <c r="XK137" s="546"/>
      <c r="XL137" s="546"/>
      <c r="XM137" s="546"/>
      <c r="XN137" s="546"/>
      <c r="XO137" s="546"/>
      <c r="XP137" s="546"/>
      <c r="XQ137" s="546"/>
      <c r="XR137" s="546"/>
      <c r="XS137" s="546"/>
      <c r="XT137" s="546"/>
      <c r="XU137" s="546"/>
      <c r="XV137" s="546"/>
      <c r="XW137" s="546"/>
      <c r="XX137" s="546"/>
      <c r="XY137" s="546"/>
      <c r="XZ137" s="546"/>
      <c r="YA137" s="546"/>
      <c r="YB137" s="546"/>
      <c r="YC137" s="546"/>
      <c r="YD137" s="546"/>
      <c r="YE137" s="546"/>
      <c r="YF137" s="546"/>
      <c r="YG137" s="546"/>
      <c r="YH137" s="546"/>
      <c r="YI137" s="546"/>
      <c r="YJ137" s="546"/>
      <c r="YK137" s="546"/>
      <c r="YL137" s="546"/>
      <c r="YM137" s="546"/>
      <c r="YN137" s="546"/>
      <c r="YO137" s="546"/>
      <c r="YP137" s="546"/>
      <c r="YQ137" s="546"/>
      <c r="YR137" s="546"/>
      <c r="YS137" s="546"/>
      <c r="YT137" s="546"/>
      <c r="YU137" s="546"/>
      <c r="YV137" s="546"/>
      <c r="YW137" s="546"/>
      <c r="YX137" s="546"/>
      <c r="YY137" s="546"/>
      <c r="YZ137" s="546"/>
      <c r="ZA137" s="546"/>
      <c r="ZB137" s="546"/>
      <c r="ZC137" s="546"/>
      <c r="ZD137" s="546"/>
      <c r="ZE137" s="546"/>
      <c r="ZF137" s="546"/>
      <c r="ZG137" s="546"/>
      <c r="ZH137" s="546"/>
      <c r="ZI137" s="546"/>
      <c r="ZJ137" s="546"/>
      <c r="ZK137" s="546"/>
      <c r="ZL137" s="546"/>
      <c r="ZM137" s="546"/>
      <c r="ZN137" s="546"/>
      <c r="ZO137" s="546"/>
      <c r="ZP137" s="546"/>
      <c r="ZQ137" s="546"/>
      <c r="ZR137" s="546"/>
      <c r="ZS137" s="546"/>
      <c r="ZT137" s="546"/>
      <c r="ZU137" s="546"/>
      <c r="ZV137" s="546"/>
      <c r="ZW137" s="546"/>
      <c r="ZX137" s="546"/>
      <c r="ZY137" s="546"/>
      <c r="ZZ137" s="546"/>
      <c r="AAA137" s="546"/>
      <c r="AAB137" s="546"/>
      <c r="AAC137" s="546"/>
      <c r="AAD137" s="546"/>
      <c r="AAE137" s="546"/>
      <c r="AAF137" s="546"/>
      <c r="AAG137" s="546"/>
      <c r="AAH137" s="546"/>
      <c r="AAI137" s="546"/>
      <c r="AAJ137" s="546"/>
      <c r="AAK137" s="546"/>
      <c r="AAL137" s="546"/>
      <c r="AAM137" s="546"/>
      <c r="AAN137" s="546"/>
      <c r="AAO137" s="546"/>
      <c r="AAP137" s="546"/>
      <c r="AAQ137" s="546"/>
      <c r="AAR137" s="546"/>
      <c r="AAS137" s="546"/>
      <c r="AAT137" s="546"/>
      <c r="AAU137" s="546"/>
      <c r="AAV137" s="546"/>
      <c r="AAW137" s="546"/>
      <c r="AAX137" s="546"/>
      <c r="AAY137" s="546"/>
      <c r="AAZ137" s="546"/>
      <c r="ABA137" s="546"/>
      <c r="ABB137" s="546"/>
      <c r="ABC137" s="546"/>
      <c r="ABD137" s="546"/>
      <c r="ABE137" s="546"/>
      <c r="ABF137" s="546"/>
      <c r="ABG137" s="546"/>
      <c r="ABH137" s="546"/>
      <c r="ABI137" s="546"/>
      <c r="ABJ137" s="546"/>
      <c r="ABK137" s="546"/>
      <c r="ABL137" s="546"/>
      <c r="ABM137" s="546"/>
      <c r="ABN137" s="546"/>
      <c r="ABO137" s="546"/>
      <c r="ABP137" s="546"/>
      <c r="ABQ137" s="546"/>
      <c r="ABR137" s="546"/>
      <c r="ABS137" s="546"/>
      <c r="ABT137" s="546"/>
      <c r="ABU137" s="546"/>
      <c r="ABV137" s="546"/>
      <c r="ABW137" s="546"/>
      <c r="ABX137" s="546"/>
      <c r="ABY137" s="546"/>
      <c r="ABZ137" s="546"/>
      <c r="ACA137" s="546"/>
      <c r="ACB137" s="546"/>
      <c r="ACC137" s="546"/>
      <c r="ACD137" s="546"/>
      <c r="ACE137" s="546"/>
      <c r="ACF137" s="546"/>
      <c r="ACG137" s="546"/>
      <c r="ACH137" s="546"/>
      <c r="ACI137" s="546"/>
      <c r="ACJ137" s="546"/>
      <c r="ACK137" s="546"/>
      <c r="ACL137" s="546"/>
      <c r="ACM137" s="546"/>
      <c r="ACN137" s="546"/>
      <c r="ACO137" s="546"/>
      <c r="ACP137" s="546"/>
      <c r="ACQ137" s="546"/>
      <c r="ACR137" s="546"/>
      <c r="ACS137" s="546"/>
      <c r="ACT137" s="546"/>
      <c r="ACU137" s="546"/>
      <c r="ACV137" s="546"/>
      <c r="ACW137" s="546"/>
      <c r="ACX137" s="546"/>
      <c r="ACY137" s="546"/>
      <c r="ACZ137" s="546"/>
      <c r="ADA137" s="546"/>
      <c r="ADB137" s="546"/>
      <c r="ADC137" s="546"/>
      <c r="ADD137" s="546"/>
      <c r="ADE137" s="546"/>
      <c r="ADF137" s="546"/>
      <c r="ADG137" s="546"/>
      <c r="ADH137" s="546"/>
      <c r="ADI137" s="546"/>
      <c r="ADJ137" s="546"/>
      <c r="ADK137" s="546"/>
      <c r="ADL137" s="546"/>
      <c r="ADM137" s="546"/>
      <c r="ADN137" s="546"/>
      <c r="ADO137" s="546"/>
      <c r="ADP137" s="546"/>
      <c r="ADQ137" s="546"/>
      <c r="ADR137" s="546"/>
      <c r="ADS137" s="546"/>
      <c r="ADT137" s="546"/>
      <c r="ADU137" s="546"/>
      <c r="ADV137" s="546"/>
      <c r="ADW137" s="546"/>
      <c r="ADX137" s="546"/>
      <c r="ADY137" s="546"/>
      <c r="ADZ137" s="546"/>
      <c r="AEA137" s="546"/>
      <c r="AEB137" s="546"/>
      <c r="AEC137" s="546"/>
      <c r="AED137" s="546"/>
      <c r="AEE137" s="546"/>
      <c r="AEF137" s="546"/>
      <c r="AEG137" s="546"/>
      <c r="AEH137" s="546"/>
      <c r="AEI137" s="546"/>
      <c r="AEJ137" s="546"/>
      <c r="AEK137" s="546"/>
      <c r="AEL137" s="546"/>
      <c r="AEM137" s="546"/>
      <c r="AEN137" s="546"/>
      <c r="AEO137" s="546"/>
      <c r="AEP137" s="546"/>
      <c r="AEQ137" s="546"/>
      <c r="AER137" s="546"/>
      <c r="AES137" s="546"/>
      <c r="AET137" s="546"/>
      <c r="AEU137" s="546"/>
      <c r="AEV137" s="546"/>
      <c r="AEW137" s="546"/>
      <c r="AEX137" s="546"/>
      <c r="AEY137" s="546"/>
      <c r="AEZ137" s="546"/>
      <c r="AFA137" s="546"/>
      <c r="AFB137" s="546"/>
      <c r="AFC137" s="546"/>
      <c r="AFD137" s="546"/>
      <c r="AFE137" s="546"/>
      <c r="AFF137" s="546"/>
      <c r="AFG137" s="546"/>
      <c r="AFH137" s="546"/>
      <c r="AFI137" s="546"/>
      <c r="AFJ137" s="546"/>
      <c r="AFK137" s="546"/>
      <c r="AFL137" s="546"/>
      <c r="AFM137" s="546"/>
      <c r="AFN137" s="546"/>
      <c r="AFO137" s="546"/>
      <c r="AFP137" s="546"/>
      <c r="AFQ137" s="546"/>
      <c r="AFR137" s="546"/>
      <c r="AFS137" s="546"/>
      <c r="AFT137" s="546"/>
      <c r="AFU137" s="546"/>
      <c r="AFV137" s="546"/>
      <c r="AFW137" s="546"/>
      <c r="AFX137" s="546"/>
      <c r="AFY137" s="546"/>
      <c r="AFZ137" s="546"/>
      <c r="AGA137" s="546"/>
      <c r="AGB137" s="546"/>
      <c r="AGC137" s="546"/>
      <c r="AGD137" s="546"/>
      <c r="AGE137" s="546"/>
      <c r="AGF137" s="546"/>
      <c r="AGG137" s="546"/>
      <c r="AGH137" s="546"/>
      <c r="AGI137" s="546"/>
      <c r="AGJ137" s="546"/>
      <c r="AGK137" s="546"/>
      <c r="AGL137" s="546"/>
      <c r="AGM137" s="546"/>
      <c r="AGN137" s="546"/>
      <c r="AGO137" s="546"/>
      <c r="AGP137" s="546"/>
      <c r="AGQ137" s="546"/>
      <c r="AGR137" s="546"/>
      <c r="AGS137" s="546"/>
      <c r="AGT137" s="546"/>
      <c r="AGU137" s="546"/>
      <c r="AGV137" s="546"/>
      <c r="AGW137" s="546"/>
      <c r="AGX137" s="546"/>
      <c r="AGY137" s="546"/>
      <c r="AGZ137" s="546"/>
      <c r="AHA137" s="546"/>
      <c r="AHB137" s="546"/>
      <c r="AHC137" s="546"/>
      <c r="AHD137" s="546"/>
      <c r="AHE137" s="546"/>
      <c r="AHF137" s="546"/>
      <c r="AHG137" s="546"/>
      <c r="AHH137" s="546"/>
      <c r="AHI137" s="546"/>
      <c r="AHJ137" s="546"/>
      <c r="AHK137" s="546"/>
      <c r="AHL137" s="546"/>
      <c r="AHM137" s="546"/>
      <c r="AHN137" s="546"/>
      <c r="AHO137" s="546"/>
      <c r="AHP137" s="546"/>
      <c r="AHQ137" s="546"/>
      <c r="AHR137" s="546"/>
      <c r="AHS137" s="546"/>
      <c r="AHT137" s="546"/>
      <c r="AHU137" s="546"/>
      <c r="AHV137" s="546"/>
      <c r="AHW137" s="546"/>
      <c r="AHX137" s="546"/>
      <c r="AHY137" s="546"/>
      <c r="AHZ137" s="546"/>
      <c r="AIA137" s="546"/>
      <c r="AIB137" s="546"/>
      <c r="AIC137" s="546"/>
      <c r="AID137" s="546"/>
      <c r="AIE137" s="546"/>
      <c r="AIF137" s="546"/>
      <c r="AIG137" s="546"/>
      <c r="AIH137" s="546"/>
      <c r="AII137" s="546"/>
      <c r="AIJ137" s="546"/>
      <c r="AIK137" s="546"/>
      <c r="AIL137" s="546"/>
      <c r="AIM137" s="546"/>
      <c r="AIN137" s="546"/>
      <c r="AIO137" s="546"/>
      <c r="AIP137" s="546"/>
      <c r="AIQ137" s="546"/>
      <c r="AIR137" s="546"/>
      <c r="AIS137" s="546"/>
      <c r="AIT137" s="546"/>
      <c r="AIU137" s="546"/>
      <c r="AIV137" s="546"/>
      <c r="AIW137" s="546"/>
      <c r="AIX137" s="546"/>
      <c r="AIY137" s="546"/>
      <c r="AIZ137" s="546"/>
      <c r="AJA137" s="546"/>
      <c r="AJB137" s="546"/>
      <c r="AJC137" s="546"/>
      <c r="AJD137" s="546"/>
      <c r="AJE137" s="546"/>
      <c r="AJF137" s="546"/>
      <c r="AJG137" s="546"/>
      <c r="AJH137" s="546"/>
      <c r="AJI137" s="546"/>
      <c r="AJJ137" s="546"/>
      <c r="AJK137" s="546"/>
      <c r="AJL137" s="546"/>
      <c r="AJM137" s="546"/>
      <c r="AJN137" s="546"/>
      <c r="AJO137" s="546"/>
      <c r="AJP137" s="546"/>
      <c r="AJQ137" s="546"/>
      <c r="AJR137" s="546"/>
      <c r="AJS137" s="546"/>
      <c r="AJT137" s="546"/>
      <c r="AJU137" s="546"/>
      <c r="AJV137" s="546"/>
      <c r="AJW137" s="546"/>
      <c r="AJX137" s="546"/>
      <c r="AJY137" s="546"/>
      <c r="AJZ137" s="546"/>
      <c r="AKA137" s="546"/>
      <c r="AKB137" s="546"/>
      <c r="AKC137" s="546"/>
      <c r="AKD137" s="546"/>
      <c r="AKE137" s="546"/>
      <c r="AKF137" s="546"/>
      <c r="AKG137" s="546"/>
      <c r="AKH137" s="546"/>
      <c r="AKI137" s="546"/>
      <c r="AKJ137" s="546"/>
      <c r="AKK137" s="546"/>
      <c r="AKL137" s="546"/>
      <c r="AKM137" s="546"/>
      <c r="AKN137" s="546"/>
      <c r="AKO137" s="546"/>
      <c r="AKP137" s="546"/>
      <c r="AKQ137" s="546"/>
      <c r="AKR137" s="546"/>
      <c r="AKS137" s="546"/>
      <c r="AKT137" s="546"/>
      <c r="AKU137" s="546"/>
      <c r="AKV137" s="546"/>
      <c r="AKW137" s="546"/>
      <c r="AKX137" s="546"/>
      <c r="AKY137" s="546"/>
      <c r="AKZ137" s="546"/>
      <c r="ALA137" s="546"/>
      <c r="ALB137" s="546"/>
      <c r="ALC137" s="546"/>
      <c r="ALD137" s="546"/>
      <c r="ALE137" s="546"/>
      <c r="ALF137" s="546"/>
      <c r="ALG137" s="546"/>
      <c r="ALH137" s="546"/>
      <c r="ALI137" s="546"/>
      <c r="ALJ137" s="546"/>
      <c r="ALK137" s="546"/>
      <c r="ALL137" s="546"/>
      <c r="ALM137" s="546"/>
      <c r="ALN137" s="546"/>
      <c r="ALO137" s="546"/>
      <c r="ALP137" s="546"/>
      <c r="ALQ137" s="546"/>
      <c r="ALR137" s="546"/>
      <c r="ALS137" s="546"/>
      <c r="ALT137" s="546"/>
      <c r="ALU137" s="546"/>
      <c r="ALV137" s="546"/>
      <c r="ALW137" s="546"/>
      <c r="ALX137" s="546"/>
      <c r="ALY137" s="546"/>
      <c r="ALZ137" s="546"/>
      <c r="AMA137" s="546"/>
      <c r="AMB137" s="546"/>
    </row>
    <row r="138" spans="1:1016" s="458" customFormat="1" ht="33.950000000000003" customHeight="1">
      <c r="A138" s="509" t="s">
        <v>295</v>
      </c>
      <c r="B138" s="516"/>
      <c r="C138" s="518"/>
      <c r="D138" s="512" t="s">
        <v>296</v>
      </c>
      <c r="E138" s="519"/>
      <c r="F138" s="520"/>
      <c r="G138" s="499"/>
      <c r="H138" s="521" t="str">
        <f t="shared" si="11"/>
        <v/>
      </c>
      <c r="I138" s="546"/>
      <c r="J138" s="549"/>
      <c r="K138" s="546"/>
      <c r="L138" s="546">
        <f t="shared" si="9"/>
        <v>0</v>
      </c>
      <c r="M138" s="546"/>
      <c r="N138" s="546"/>
      <c r="O138" s="546"/>
      <c r="P138" s="546"/>
      <c r="Q138" s="546"/>
      <c r="R138" s="546"/>
      <c r="S138" s="546"/>
      <c r="T138" s="546"/>
      <c r="U138" s="546"/>
      <c r="V138" s="546"/>
      <c r="W138" s="546"/>
      <c r="X138" s="546"/>
      <c r="Y138" s="546"/>
      <c r="Z138" s="546"/>
      <c r="AA138" s="546"/>
      <c r="AB138" s="546"/>
      <c r="AC138" s="546"/>
      <c r="AD138" s="546"/>
      <c r="AE138" s="546"/>
      <c r="AF138" s="546"/>
      <c r="AG138" s="546"/>
      <c r="AH138" s="546"/>
      <c r="AI138" s="546"/>
      <c r="AJ138" s="546"/>
      <c r="AK138" s="546"/>
      <c r="AL138" s="546"/>
      <c r="AM138" s="546"/>
      <c r="AN138" s="546"/>
      <c r="AO138" s="546"/>
      <c r="AP138" s="546"/>
      <c r="AQ138" s="546"/>
      <c r="AR138" s="546"/>
      <c r="AS138" s="546"/>
      <c r="AT138" s="546"/>
      <c r="AU138" s="546"/>
      <c r="AV138" s="546"/>
      <c r="AW138" s="546"/>
      <c r="AX138" s="546"/>
      <c r="AY138" s="546"/>
      <c r="AZ138" s="546"/>
      <c r="BA138" s="546"/>
      <c r="BB138" s="546"/>
      <c r="BC138" s="546"/>
      <c r="BD138" s="546"/>
      <c r="BE138" s="546"/>
      <c r="BF138" s="546"/>
      <c r="BG138" s="546"/>
      <c r="BH138" s="546"/>
      <c r="BI138" s="546"/>
      <c r="BJ138" s="546"/>
      <c r="BK138" s="546"/>
      <c r="BL138" s="546"/>
      <c r="BM138" s="546"/>
      <c r="BN138" s="546"/>
      <c r="BO138" s="546"/>
      <c r="BP138" s="546"/>
      <c r="BQ138" s="546"/>
      <c r="BR138" s="546"/>
      <c r="BS138" s="546"/>
      <c r="BT138" s="546"/>
      <c r="BU138" s="546"/>
      <c r="BV138" s="546"/>
      <c r="BW138" s="546"/>
      <c r="BX138" s="546"/>
      <c r="BY138" s="546"/>
      <c r="BZ138" s="546"/>
      <c r="CA138" s="546"/>
      <c r="CB138" s="546"/>
      <c r="CC138" s="546"/>
      <c r="CD138" s="546"/>
      <c r="CE138" s="546"/>
      <c r="CF138" s="546"/>
      <c r="CG138" s="546"/>
      <c r="CH138" s="546"/>
      <c r="CI138" s="546"/>
      <c r="CJ138" s="546"/>
      <c r="CK138" s="546"/>
      <c r="CL138" s="546"/>
      <c r="CM138" s="546"/>
      <c r="CN138" s="546"/>
      <c r="CO138" s="546"/>
      <c r="CP138" s="546"/>
      <c r="CQ138" s="546"/>
      <c r="CR138" s="546"/>
      <c r="CS138" s="546"/>
      <c r="CT138" s="546"/>
      <c r="CU138" s="546"/>
      <c r="CV138" s="546"/>
      <c r="CW138" s="546"/>
      <c r="CX138" s="546"/>
      <c r="CY138" s="546"/>
      <c r="CZ138" s="546"/>
      <c r="DA138" s="546"/>
      <c r="DB138" s="546"/>
      <c r="DC138" s="546"/>
      <c r="DD138" s="546"/>
      <c r="DE138" s="546"/>
      <c r="DF138" s="546"/>
      <c r="DG138" s="546"/>
      <c r="DH138" s="546"/>
      <c r="DI138" s="546"/>
      <c r="DJ138" s="546"/>
      <c r="DK138" s="546"/>
      <c r="DL138" s="546"/>
      <c r="DM138" s="546"/>
      <c r="DN138" s="546"/>
      <c r="DO138" s="546"/>
      <c r="DP138" s="546"/>
      <c r="DQ138" s="546"/>
      <c r="DR138" s="546"/>
      <c r="DS138" s="546"/>
      <c r="DT138" s="546"/>
      <c r="DU138" s="546"/>
      <c r="DV138" s="546"/>
      <c r="DW138" s="546"/>
      <c r="DX138" s="546"/>
      <c r="DY138" s="546"/>
      <c r="DZ138" s="546"/>
      <c r="EA138" s="546"/>
      <c r="EB138" s="546"/>
      <c r="EC138" s="546"/>
      <c r="ED138" s="546"/>
      <c r="EE138" s="546"/>
      <c r="EF138" s="546"/>
      <c r="EG138" s="546"/>
      <c r="EH138" s="546"/>
      <c r="EI138" s="546"/>
      <c r="EJ138" s="546"/>
      <c r="EK138" s="546"/>
      <c r="EL138" s="546"/>
      <c r="EM138" s="546"/>
      <c r="EN138" s="546"/>
      <c r="EO138" s="546"/>
      <c r="EP138" s="546"/>
      <c r="EQ138" s="546"/>
      <c r="ER138" s="546"/>
      <c r="ES138" s="546"/>
      <c r="ET138" s="546"/>
      <c r="EU138" s="546"/>
      <c r="EV138" s="546"/>
      <c r="EW138" s="546"/>
      <c r="EX138" s="546"/>
      <c r="EY138" s="546"/>
      <c r="EZ138" s="546"/>
      <c r="FA138" s="546"/>
      <c r="FB138" s="546"/>
      <c r="FC138" s="546"/>
      <c r="FD138" s="546"/>
      <c r="FE138" s="546"/>
      <c r="FF138" s="546"/>
      <c r="FG138" s="546"/>
      <c r="FH138" s="546"/>
      <c r="FI138" s="546"/>
      <c r="FJ138" s="546"/>
      <c r="FK138" s="546"/>
      <c r="FL138" s="546"/>
      <c r="FM138" s="546"/>
      <c r="FN138" s="546"/>
      <c r="FO138" s="546"/>
      <c r="FP138" s="546"/>
      <c r="FQ138" s="546"/>
      <c r="FR138" s="546"/>
      <c r="FS138" s="546"/>
      <c r="FT138" s="546"/>
      <c r="FU138" s="546"/>
      <c r="FV138" s="546"/>
      <c r="FW138" s="546"/>
      <c r="FX138" s="546"/>
      <c r="FY138" s="546"/>
      <c r="FZ138" s="546"/>
      <c r="GA138" s="546"/>
      <c r="GB138" s="546"/>
      <c r="GC138" s="546"/>
      <c r="GD138" s="546"/>
      <c r="GE138" s="546"/>
      <c r="GF138" s="546"/>
      <c r="GG138" s="546"/>
      <c r="GH138" s="546"/>
      <c r="GI138" s="546"/>
      <c r="GJ138" s="546"/>
      <c r="GK138" s="546"/>
      <c r="GL138" s="546"/>
      <c r="GM138" s="546"/>
      <c r="GN138" s="546"/>
      <c r="GO138" s="546"/>
      <c r="GP138" s="546"/>
      <c r="GQ138" s="546"/>
      <c r="GR138" s="546"/>
      <c r="GS138" s="546"/>
      <c r="GT138" s="546"/>
      <c r="GU138" s="546"/>
      <c r="GV138" s="546"/>
      <c r="GW138" s="546"/>
      <c r="GX138" s="546"/>
      <c r="GY138" s="546"/>
      <c r="GZ138" s="546"/>
      <c r="HA138" s="546"/>
      <c r="HB138" s="546"/>
      <c r="HC138" s="546"/>
      <c r="HD138" s="546"/>
      <c r="HE138" s="546"/>
      <c r="HF138" s="546"/>
      <c r="HG138" s="546"/>
      <c r="HH138" s="546"/>
      <c r="HI138" s="546"/>
      <c r="HJ138" s="546"/>
      <c r="HK138" s="546"/>
      <c r="HL138" s="546"/>
      <c r="HM138" s="546"/>
      <c r="HN138" s="546"/>
      <c r="HO138" s="546"/>
      <c r="HP138" s="546"/>
      <c r="HQ138" s="546"/>
      <c r="HR138" s="546"/>
      <c r="HS138" s="546"/>
      <c r="HT138" s="546"/>
      <c r="HU138" s="546"/>
      <c r="HV138" s="546"/>
      <c r="HW138" s="546"/>
      <c r="HX138" s="546"/>
      <c r="HY138" s="546"/>
      <c r="HZ138" s="546"/>
      <c r="IA138" s="546"/>
      <c r="IB138" s="546"/>
      <c r="IC138" s="546"/>
      <c r="ID138" s="546"/>
      <c r="IE138" s="546"/>
      <c r="IF138" s="546"/>
      <c r="IG138" s="546"/>
      <c r="IH138" s="546"/>
      <c r="II138" s="546"/>
      <c r="IJ138" s="546"/>
      <c r="IK138" s="546"/>
      <c r="IL138" s="546"/>
      <c r="IM138" s="546"/>
      <c r="IN138" s="546"/>
      <c r="IO138" s="546"/>
      <c r="IP138" s="546"/>
      <c r="IQ138" s="546"/>
      <c r="IR138" s="546"/>
      <c r="IS138" s="546"/>
      <c r="IT138" s="546"/>
      <c r="IU138" s="546"/>
      <c r="IV138" s="546"/>
      <c r="IW138" s="546"/>
      <c r="IX138" s="546"/>
      <c r="IY138" s="546"/>
      <c r="IZ138" s="546"/>
      <c r="JA138" s="546"/>
      <c r="JB138" s="546"/>
      <c r="JC138" s="546"/>
      <c r="JD138" s="546"/>
      <c r="JE138" s="546"/>
      <c r="JF138" s="546"/>
      <c r="JG138" s="546"/>
      <c r="JH138" s="546"/>
      <c r="JI138" s="546"/>
      <c r="JJ138" s="546"/>
      <c r="JK138" s="546"/>
      <c r="JL138" s="546"/>
      <c r="JM138" s="546"/>
      <c r="JN138" s="546"/>
      <c r="JO138" s="546"/>
      <c r="JP138" s="546"/>
      <c r="JQ138" s="546"/>
      <c r="JR138" s="546"/>
      <c r="JS138" s="546"/>
      <c r="JT138" s="546"/>
      <c r="JU138" s="546"/>
      <c r="JV138" s="546"/>
      <c r="JW138" s="546"/>
      <c r="JX138" s="546"/>
      <c r="JY138" s="546"/>
      <c r="JZ138" s="546"/>
      <c r="KA138" s="546"/>
      <c r="KB138" s="546"/>
      <c r="KC138" s="546"/>
      <c r="KD138" s="546"/>
      <c r="KE138" s="546"/>
      <c r="KF138" s="546"/>
      <c r="KG138" s="546"/>
      <c r="KH138" s="546"/>
      <c r="KI138" s="546"/>
      <c r="KJ138" s="546"/>
      <c r="KK138" s="546"/>
      <c r="KL138" s="546"/>
      <c r="KM138" s="546"/>
      <c r="KN138" s="546"/>
      <c r="KO138" s="546"/>
      <c r="KP138" s="546"/>
      <c r="KQ138" s="546"/>
      <c r="KR138" s="546"/>
      <c r="KS138" s="546"/>
      <c r="KT138" s="546"/>
      <c r="KU138" s="546"/>
      <c r="KV138" s="546"/>
      <c r="KW138" s="546"/>
      <c r="KX138" s="546"/>
      <c r="KY138" s="546"/>
      <c r="KZ138" s="546"/>
      <c r="LA138" s="546"/>
      <c r="LB138" s="546"/>
      <c r="LC138" s="546"/>
      <c r="LD138" s="546"/>
      <c r="LE138" s="546"/>
      <c r="LF138" s="546"/>
      <c r="LG138" s="546"/>
      <c r="LH138" s="546"/>
      <c r="LI138" s="546"/>
      <c r="LJ138" s="546"/>
      <c r="LK138" s="546"/>
      <c r="LL138" s="546"/>
      <c r="LM138" s="546"/>
      <c r="LN138" s="546"/>
      <c r="LO138" s="546"/>
      <c r="LP138" s="546"/>
      <c r="LQ138" s="546"/>
      <c r="LR138" s="546"/>
      <c r="LS138" s="546"/>
      <c r="LT138" s="546"/>
      <c r="LU138" s="546"/>
      <c r="LV138" s="546"/>
      <c r="LW138" s="546"/>
      <c r="LX138" s="546"/>
      <c r="LY138" s="546"/>
      <c r="LZ138" s="546"/>
      <c r="MA138" s="546"/>
      <c r="MB138" s="546"/>
      <c r="MC138" s="546"/>
      <c r="MD138" s="546"/>
      <c r="ME138" s="546"/>
      <c r="MF138" s="546"/>
      <c r="MG138" s="546"/>
      <c r="MH138" s="546"/>
      <c r="MI138" s="546"/>
      <c r="MJ138" s="546"/>
      <c r="MK138" s="546"/>
      <c r="ML138" s="546"/>
      <c r="MM138" s="546"/>
      <c r="MN138" s="546"/>
      <c r="MO138" s="546"/>
      <c r="MP138" s="546"/>
      <c r="MQ138" s="546"/>
      <c r="MR138" s="546"/>
      <c r="MS138" s="546"/>
      <c r="MT138" s="546"/>
      <c r="MU138" s="546"/>
      <c r="MV138" s="546"/>
      <c r="MW138" s="546"/>
      <c r="MX138" s="546"/>
      <c r="MY138" s="546"/>
      <c r="MZ138" s="546"/>
      <c r="NA138" s="546"/>
      <c r="NB138" s="546"/>
      <c r="NC138" s="546"/>
      <c r="ND138" s="546"/>
      <c r="NE138" s="546"/>
      <c r="NF138" s="546"/>
      <c r="NG138" s="546"/>
      <c r="NH138" s="546"/>
      <c r="NI138" s="546"/>
      <c r="NJ138" s="546"/>
      <c r="NK138" s="546"/>
      <c r="NL138" s="546"/>
      <c r="NM138" s="546"/>
      <c r="NN138" s="546"/>
      <c r="NO138" s="546"/>
      <c r="NP138" s="546"/>
      <c r="NQ138" s="546"/>
      <c r="NR138" s="546"/>
      <c r="NS138" s="546"/>
      <c r="NT138" s="546"/>
      <c r="NU138" s="546"/>
      <c r="NV138" s="546"/>
      <c r="NW138" s="546"/>
      <c r="NX138" s="546"/>
      <c r="NY138" s="546"/>
      <c r="NZ138" s="546"/>
      <c r="OA138" s="546"/>
      <c r="OB138" s="546"/>
      <c r="OC138" s="546"/>
      <c r="OD138" s="546"/>
      <c r="OE138" s="546"/>
      <c r="OF138" s="546"/>
      <c r="OG138" s="546"/>
      <c r="OH138" s="546"/>
      <c r="OI138" s="546"/>
      <c r="OJ138" s="546"/>
      <c r="OK138" s="546"/>
      <c r="OL138" s="546"/>
      <c r="OM138" s="546"/>
      <c r="ON138" s="546"/>
      <c r="OO138" s="546"/>
      <c r="OP138" s="546"/>
      <c r="OQ138" s="546"/>
      <c r="OR138" s="546"/>
      <c r="OS138" s="546"/>
      <c r="OT138" s="546"/>
      <c r="OU138" s="546"/>
      <c r="OV138" s="546"/>
      <c r="OW138" s="546"/>
      <c r="OX138" s="546"/>
      <c r="OY138" s="546"/>
      <c r="OZ138" s="546"/>
      <c r="PA138" s="546"/>
      <c r="PB138" s="546"/>
      <c r="PC138" s="546"/>
      <c r="PD138" s="546"/>
      <c r="PE138" s="546"/>
      <c r="PF138" s="546"/>
      <c r="PG138" s="546"/>
      <c r="PH138" s="546"/>
      <c r="PI138" s="546"/>
      <c r="PJ138" s="546"/>
      <c r="PK138" s="546"/>
      <c r="PL138" s="546"/>
      <c r="PM138" s="546"/>
      <c r="PN138" s="546"/>
      <c r="PO138" s="546"/>
      <c r="PP138" s="546"/>
      <c r="PQ138" s="546"/>
      <c r="PR138" s="546"/>
      <c r="PS138" s="546"/>
      <c r="PT138" s="546"/>
      <c r="PU138" s="546"/>
      <c r="PV138" s="546"/>
      <c r="PW138" s="546"/>
      <c r="PX138" s="546"/>
      <c r="PY138" s="546"/>
      <c r="PZ138" s="546"/>
      <c r="QA138" s="546"/>
      <c r="QB138" s="546"/>
      <c r="QC138" s="546"/>
      <c r="QD138" s="546"/>
      <c r="QE138" s="546"/>
      <c r="QF138" s="546"/>
      <c r="QG138" s="546"/>
      <c r="QH138" s="546"/>
      <c r="QI138" s="546"/>
      <c r="QJ138" s="546"/>
      <c r="QK138" s="546"/>
      <c r="QL138" s="546"/>
      <c r="QM138" s="546"/>
      <c r="QN138" s="546"/>
      <c r="QO138" s="546"/>
      <c r="QP138" s="546"/>
      <c r="QQ138" s="546"/>
      <c r="QR138" s="546"/>
      <c r="QS138" s="546"/>
      <c r="QT138" s="546"/>
      <c r="QU138" s="546"/>
      <c r="QV138" s="546"/>
      <c r="QW138" s="546"/>
      <c r="QX138" s="546"/>
      <c r="QY138" s="546"/>
      <c r="QZ138" s="546"/>
      <c r="RA138" s="546"/>
      <c r="RB138" s="546"/>
      <c r="RC138" s="546"/>
      <c r="RD138" s="546"/>
      <c r="RE138" s="546"/>
      <c r="RF138" s="546"/>
      <c r="RG138" s="546"/>
      <c r="RH138" s="546"/>
      <c r="RI138" s="546"/>
      <c r="RJ138" s="546"/>
      <c r="RK138" s="546"/>
      <c r="RL138" s="546"/>
      <c r="RM138" s="546"/>
      <c r="RN138" s="546"/>
      <c r="RO138" s="546"/>
      <c r="RP138" s="546"/>
      <c r="RQ138" s="546"/>
      <c r="RR138" s="546"/>
      <c r="RS138" s="546"/>
      <c r="RT138" s="546"/>
      <c r="RU138" s="546"/>
      <c r="RV138" s="546"/>
      <c r="RW138" s="546"/>
      <c r="RX138" s="546"/>
      <c r="RY138" s="546"/>
      <c r="RZ138" s="546"/>
      <c r="SA138" s="546"/>
      <c r="SB138" s="546"/>
      <c r="SC138" s="546"/>
      <c r="SD138" s="546"/>
      <c r="SE138" s="546"/>
      <c r="SF138" s="546"/>
      <c r="SG138" s="546"/>
      <c r="SH138" s="546"/>
      <c r="SI138" s="546"/>
      <c r="SJ138" s="546"/>
      <c r="SK138" s="546"/>
      <c r="SL138" s="546"/>
      <c r="SM138" s="546"/>
      <c r="SN138" s="546"/>
      <c r="SO138" s="546"/>
      <c r="SP138" s="546"/>
      <c r="SQ138" s="546"/>
      <c r="SR138" s="546"/>
      <c r="SS138" s="546"/>
      <c r="ST138" s="546"/>
      <c r="SU138" s="546"/>
      <c r="SV138" s="546"/>
      <c r="SW138" s="546"/>
      <c r="SX138" s="546"/>
      <c r="SY138" s="546"/>
      <c r="SZ138" s="546"/>
      <c r="TA138" s="546"/>
      <c r="TB138" s="546"/>
      <c r="TC138" s="546"/>
      <c r="TD138" s="546"/>
      <c r="TE138" s="546"/>
      <c r="TF138" s="546"/>
      <c r="TG138" s="546"/>
      <c r="TH138" s="546"/>
      <c r="TI138" s="546"/>
      <c r="TJ138" s="546"/>
      <c r="TK138" s="546"/>
      <c r="TL138" s="546"/>
      <c r="TM138" s="546"/>
      <c r="TN138" s="546"/>
      <c r="TO138" s="546"/>
      <c r="TP138" s="546"/>
      <c r="TQ138" s="546"/>
      <c r="TR138" s="546"/>
      <c r="TS138" s="546"/>
      <c r="TT138" s="546"/>
      <c r="TU138" s="546"/>
      <c r="TV138" s="546"/>
      <c r="TW138" s="546"/>
      <c r="TX138" s="546"/>
      <c r="TY138" s="546"/>
      <c r="TZ138" s="546"/>
      <c r="UA138" s="546"/>
      <c r="UB138" s="546"/>
      <c r="UC138" s="546"/>
      <c r="UD138" s="546"/>
      <c r="UE138" s="546"/>
      <c r="UF138" s="546"/>
      <c r="UG138" s="546"/>
      <c r="UH138" s="546"/>
      <c r="UI138" s="546"/>
      <c r="UJ138" s="546"/>
      <c r="UK138" s="546"/>
      <c r="UL138" s="546"/>
      <c r="UM138" s="546"/>
      <c r="UN138" s="546"/>
      <c r="UO138" s="546"/>
      <c r="UP138" s="546"/>
      <c r="UQ138" s="546"/>
      <c r="UR138" s="546"/>
      <c r="US138" s="546"/>
      <c r="UT138" s="546"/>
      <c r="UU138" s="546"/>
      <c r="UV138" s="546"/>
      <c r="UW138" s="546"/>
      <c r="UX138" s="546"/>
      <c r="UY138" s="546"/>
      <c r="UZ138" s="546"/>
      <c r="VA138" s="546"/>
      <c r="VB138" s="546"/>
      <c r="VC138" s="546"/>
      <c r="VD138" s="546"/>
      <c r="VE138" s="546"/>
      <c r="VF138" s="546"/>
      <c r="VG138" s="546"/>
      <c r="VH138" s="546"/>
      <c r="VI138" s="546"/>
      <c r="VJ138" s="546"/>
      <c r="VK138" s="546"/>
      <c r="VL138" s="546"/>
      <c r="VM138" s="546"/>
      <c r="VN138" s="546"/>
      <c r="VO138" s="546"/>
      <c r="VP138" s="546"/>
      <c r="VQ138" s="546"/>
      <c r="VR138" s="546"/>
      <c r="VS138" s="546"/>
      <c r="VT138" s="546"/>
      <c r="VU138" s="546"/>
      <c r="VV138" s="546"/>
      <c r="VW138" s="546"/>
      <c r="VX138" s="546"/>
      <c r="VY138" s="546"/>
      <c r="VZ138" s="546"/>
      <c r="WA138" s="546"/>
      <c r="WB138" s="546"/>
      <c r="WC138" s="546"/>
      <c r="WD138" s="546"/>
      <c r="WE138" s="546"/>
      <c r="WF138" s="546"/>
      <c r="WG138" s="546"/>
      <c r="WH138" s="546"/>
      <c r="WI138" s="546"/>
      <c r="WJ138" s="546"/>
      <c r="WK138" s="546"/>
      <c r="WL138" s="546"/>
      <c r="WM138" s="546"/>
      <c r="WN138" s="546"/>
      <c r="WO138" s="546"/>
      <c r="WP138" s="546"/>
      <c r="WQ138" s="546"/>
      <c r="WR138" s="546"/>
      <c r="WS138" s="546"/>
      <c r="WT138" s="546"/>
      <c r="WU138" s="546"/>
      <c r="WV138" s="546"/>
      <c r="WW138" s="546"/>
      <c r="WX138" s="546"/>
      <c r="WY138" s="546"/>
      <c r="WZ138" s="546"/>
      <c r="XA138" s="546"/>
      <c r="XB138" s="546"/>
      <c r="XC138" s="546"/>
      <c r="XD138" s="546"/>
      <c r="XE138" s="546"/>
      <c r="XF138" s="546"/>
      <c r="XG138" s="546"/>
      <c r="XH138" s="546"/>
      <c r="XI138" s="546"/>
      <c r="XJ138" s="546"/>
      <c r="XK138" s="546"/>
      <c r="XL138" s="546"/>
      <c r="XM138" s="546"/>
      <c r="XN138" s="546"/>
      <c r="XO138" s="546"/>
      <c r="XP138" s="546"/>
      <c r="XQ138" s="546"/>
      <c r="XR138" s="546"/>
      <c r="XS138" s="546"/>
      <c r="XT138" s="546"/>
      <c r="XU138" s="546"/>
      <c r="XV138" s="546"/>
      <c r="XW138" s="546"/>
      <c r="XX138" s="546"/>
      <c r="XY138" s="546"/>
      <c r="XZ138" s="546"/>
      <c r="YA138" s="546"/>
      <c r="YB138" s="546"/>
      <c r="YC138" s="546"/>
      <c r="YD138" s="546"/>
      <c r="YE138" s="546"/>
      <c r="YF138" s="546"/>
      <c r="YG138" s="546"/>
      <c r="YH138" s="546"/>
      <c r="YI138" s="546"/>
      <c r="YJ138" s="546"/>
      <c r="YK138" s="546"/>
      <c r="YL138" s="546"/>
      <c r="YM138" s="546"/>
      <c r="YN138" s="546"/>
      <c r="YO138" s="546"/>
      <c r="YP138" s="546"/>
      <c r="YQ138" s="546"/>
      <c r="YR138" s="546"/>
      <c r="YS138" s="546"/>
      <c r="YT138" s="546"/>
      <c r="YU138" s="546"/>
      <c r="YV138" s="546"/>
      <c r="YW138" s="546"/>
      <c r="YX138" s="546"/>
      <c r="YY138" s="546"/>
      <c r="YZ138" s="546"/>
      <c r="ZA138" s="546"/>
      <c r="ZB138" s="546"/>
      <c r="ZC138" s="546"/>
      <c r="ZD138" s="546"/>
      <c r="ZE138" s="546"/>
      <c r="ZF138" s="546"/>
      <c r="ZG138" s="546"/>
      <c r="ZH138" s="546"/>
      <c r="ZI138" s="546"/>
      <c r="ZJ138" s="546"/>
      <c r="ZK138" s="546"/>
      <c r="ZL138" s="546"/>
      <c r="ZM138" s="546"/>
      <c r="ZN138" s="546"/>
      <c r="ZO138" s="546"/>
      <c r="ZP138" s="546"/>
      <c r="ZQ138" s="546"/>
      <c r="ZR138" s="546"/>
      <c r="ZS138" s="546"/>
      <c r="ZT138" s="546"/>
      <c r="ZU138" s="546"/>
      <c r="ZV138" s="546"/>
      <c r="ZW138" s="546"/>
      <c r="ZX138" s="546"/>
      <c r="ZY138" s="546"/>
      <c r="ZZ138" s="546"/>
      <c r="AAA138" s="546"/>
      <c r="AAB138" s="546"/>
      <c r="AAC138" s="546"/>
      <c r="AAD138" s="546"/>
      <c r="AAE138" s="546"/>
      <c r="AAF138" s="546"/>
      <c r="AAG138" s="546"/>
      <c r="AAH138" s="546"/>
      <c r="AAI138" s="546"/>
      <c r="AAJ138" s="546"/>
      <c r="AAK138" s="546"/>
      <c r="AAL138" s="546"/>
      <c r="AAM138" s="546"/>
      <c r="AAN138" s="546"/>
      <c r="AAO138" s="546"/>
      <c r="AAP138" s="546"/>
      <c r="AAQ138" s="546"/>
      <c r="AAR138" s="546"/>
      <c r="AAS138" s="546"/>
      <c r="AAT138" s="546"/>
      <c r="AAU138" s="546"/>
      <c r="AAV138" s="546"/>
      <c r="AAW138" s="546"/>
      <c r="AAX138" s="546"/>
      <c r="AAY138" s="546"/>
      <c r="AAZ138" s="546"/>
      <c r="ABA138" s="546"/>
      <c r="ABB138" s="546"/>
      <c r="ABC138" s="546"/>
      <c r="ABD138" s="546"/>
      <c r="ABE138" s="546"/>
      <c r="ABF138" s="546"/>
      <c r="ABG138" s="546"/>
      <c r="ABH138" s="546"/>
      <c r="ABI138" s="546"/>
      <c r="ABJ138" s="546"/>
      <c r="ABK138" s="546"/>
      <c r="ABL138" s="546"/>
      <c r="ABM138" s="546"/>
      <c r="ABN138" s="546"/>
      <c r="ABO138" s="546"/>
      <c r="ABP138" s="546"/>
      <c r="ABQ138" s="546"/>
      <c r="ABR138" s="546"/>
      <c r="ABS138" s="546"/>
      <c r="ABT138" s="546"/>
      <c r="ABU138" s="546"/>
      <c r="ABV138" s="546"/>
      <c r="ABW138" s="546"/>
      <c r="ABX138" s="546"/>
      <c r="ABY138" s="546"/>
      <c r="ABZ138" s="546"/>
      <c r="ACA138" s="546"/>
      <c r="ACB138" s="546"/>
      <c r="ACC138" s="546"/>
      <c r="ACD138" s="546"/>
      <c r="ACE138" s="546"/>
      <c r="ACF138" s="546"/>
      <c r="ACG138" s="546"/>
      <c r="ACH138" s="546"/>
      <c r="ACI138" s="546"/>
      <c r="ACJ138" s="546"/>
      <c r="ACK138" s="546"/>
      <c r="ACL138" s="546"/>
      <c r="ACM138" s="546"/>
      <c r="ACN138" s="546"/>
      <c r="ACO138" s="546"/>
      <c r="ACP138" s="546"/>
      <c r="ACQ138" s="546"/>
      <c r="ACR138" s="546"/>
      <c r="ACS138" s="546"/>
      <c r="ACT138" s="546"/>
      <c r="ACU138" s="546"/>
      <c r="ACV138" s="546"/>
      <c r="ACW138" s="546"/>
      <c r="ACX138" s="546"/>
      <c r="ACY138" s="546"/>
      <c r="ACZ138" s="546"/>
      <c r="ADA138" s="546"/>
      <c r="ADB138" s="546"/>
      <c r="ADC138" s="546"/>
      <c r="ADD138" s="546"/>
      <c r="ADE138" s="546"/>
      <c r="ADF138" s="546"/>
      <c r="ADG138" s="546"/>
      <c r="ADH138" s="546"/>
      <c r="ADI138" s="546"/>
      <c r="ADJ138" s="546"/>
      <c r="ADK138" s="546"/>
      <c r="ADL138" s="546"/>
      <c r="ADM138" s="546"/>
      <c r="ADN138" s="546"/>
      <c r="ADO138" s="546"/>
      <c r="ADP138" s="546"/>
      <c r="ADQ138" s="546"/>
      <c r="ADR138" s="546"/>
      <c r="ADS138" s="546"/>
      <c r="ADT138" s="546"/>
      <c r="ADU138" s="546"/>
      <c r="ADV138" s="546"/>
      <c r="ADW138" s="546"/>
      <c r="ADX138" s="546"/>
      <c r="ADY138" s="546"/>
      <c r="ADZ138" s="546"/>
      <c r="AEA138" s="546"/>
      <c r="AEB138" s="546"/>
      <c r="AEC138" s="546"/>
      <c r="AED138" s="546"/>
      <c r="AEE138" s="546"/>
      <c r="AEF138" s="546"/>
      <c r="AEG138" s="546"/>
      <c r="AEH138" s="546"/>
      <c r="AEI138" s="546"/>
      <c r="AEJ138" s="546"/>
      <c r="AEK138" s="546"/>
      <c r="AEL138" s="546"/>
      <c r="AEM138" s="546"/>
      <c r="AEN138" s="546"/>
      <c r="AEO138" s="546"/>
      <c r="AEP138" s="546"/>
      <c r="AEQ138" s="546"/>
      <c r="AER138" s="546"/>
      <c r="AES138" s="546"/>
      <c r="AET138" s="546"/>
      <c r="AEU138" s="546"/>
      <c r="AEV138" s="546"/>
      <c r="AEW138" s="546"/>
      <c r="AEX138" s="546"/>
      <c r="AEY138" s="546"/>
      <c r="AEZ138" s="546"/>
      <c r="AFA138" s="546"/>
      <c r="AFB138" s="546"/>
      <c r="AFC138" s="546"/>
      <c r="AFD138" s="546"/>
      <c r="AFE138" s="546"/>
      <c r="AFF138" s="546"/>
      <c r="AFG138" s="546"/>
      <c r="AFH138" s="546"/>
      <c r="AFI138" s="546"/>
      <c r="AFJ138" s="546"/>
      <c r="AFK138" s="546"/>
      <c r="AFL138" s="546"/>
      <c r="AFM138" s="546"/>
      <c r="AFN138" s="546"/>
      <c r="AFO138" s="546"/>
      <c r="AFP138" s="546"/>
      <c r="AFQ138" s="546"/>
      <c r="AFR138" s="546"/>
      <c r="AFS138" s="546"/>
      <c r="AFT138" s="546"/>
      <c r="AFU138" s="546"/>
      <c r="AFV138" s="546"/>
      <c r="AFW138" s="546"/>
      <c r="AFX138" s="546"/>
      <c r="AFY138" s="546"/>
      <c r="AFZ138" s="546"/>
      <c r="AGA138" s="546"/>
      <c r="AGB138" s="546"/>
      <c r="AGC138" s="546"/>
      <c r="AGD138" s="546"/>
      <c r="AGE138" s="546"/>
      <c r="AGF138" s="546"/>
      <c r="AGG138" s="546"/>
      <c r="AGH138" s="546"/>
      <c r="AGI138" s="546"/>
      <c r="AGJ138" s="546"/>
      <c r="AGK138" s="546"/>
      <c r="AGL138" s="546"/>
      <c r="AGM138" s="546"/>
      <c r="AGN138" s="546"/>
      <c r="AGO138" s="546"/>
      <c r="AGP138" s="546"/>
      <c r="AGQ138" s="546"/>
      <c r="AGR138" s="546"/>
      <c r="AGS138" s="546"/>
      <c r="AGT138" s="546"/>
      <c r="AGU138" s="546"/>
      <c r="AGV138" s="546"/>
      <c r="AGW138" s="546"/>
      <c r="AGX138" s="546"/>
      <c r="AGY138" s="546"/>
      <c r="AGZ138" s="546"/>
      <c r="AHA138" s="546"/>
      <c r="AHB138" s="546"/>
      <c r="AHC138" s="546"/>
      <c r="AHD138" s="546"/>
      <c r="AHE138" s="546"/>
      <c r="AHF138" s="546"/>
      <c r="AHG138" s="546"/>
      <c r="AHH138" s="546"/>
      <c r="AHI138" s="546"/>
      <c r="AHJ138" s="546"/>
      <c r="AHK138" s="546"/>
      <c r="AHL138" s="546"/>
      <c r="AHM138" s="546"/>
      <c r="AHN138" s="546"/>
      <c r="AHO138" s="546"/>
      <c r="AHP138" s="546"/>
      <c r="AHQ138" s="546"/>
      <c r="AHR138" s="546"/>
      <c r="AHS138" s="546"/>
      <c r="AHT138" s="546"/>
      <c r="AHU138" s="546"/>
      <c r="AHV138" s="546"/>
      <c r="AHW138" s="546"/>
      <c r="AHX138" s="546"/>
      <c r="AHY138" s="546"/>
      <c r="AHZ138" s="546"/>
      <c r="AIA138" s="546"/>
      <c r="AIB138" s="546"/>
      <c r="AIC138" s="546"/>
      <c r="AID138" s="546"/>
      <c r="AIE138" s="546"/>
      <c r="AIF138" s="546"/>
      <c r="AIG138" s="546"/>
      <c r="AIH138" s="546"/>
      <c r="AII138" s="546"/>
      <c r="AIJ138" s="546"/>
      <c r="AIK138" s="546"/>
      <c r="AIL138" s="546"/>
      <c r="AIM138" s="546"/>
      <c r="AIN138" s="546"/>
      <c r="AIO138" s="546"/>
      <c r="AIP138" s="546"/>
      <c r="AIQ138" s="546"/>
      <c r="AIR138" s="546"/>
      <c r="AIS138" s="546"/>
      <c r="AIT138" s="546"/>
      <c r="AIU138" s="546"/>
      <c r="AIV138" s="546"/>
      <c r="AIW138" s="546"/>
      <c r="AIX138" s="546"/>
      <c r="AIY138" s="546"/>
      <c r="AIZ138" s="546"/>
      <c r="AJA138" s="546"/>
      <c r="AJB138" s="546"/>
      <c r="AJC138" s="546"/>
      <c r="AJD138" s="546"/>
      <c r="AJE138" s="546"/>
      <c r="AJF138" s="546"/>
      <c r="AJG138" s="546"/>
      <c r="AJH138" s="546"/>
      <c r="AJI138" s="546"/>
      <c r="AJJ138" s="546"/>
      <c r="AJK138" s="546"/>
      <c r="AJL138" s="546"/>
      <c r="AJM138" s="546"/>
      <c r="AJN138" s="546"/>
      <c r="AJO138" s="546"/>
      <c r="AJP138" s="546"/>
      <c r="AJQ138" s="546"/>
      <c r="AJR138" s="546"/>
      <c r="AJS138" s="546"/>
      <c r="AJT138" s="546"/>
      <c r="AJU138" s="546"/>
      <c r="AJV138" s="546"/>
      <c r="AJW138" s="546"/>
      <c r="AJX138" s="546"/>
      <c r="AJY138" s="546"/>
      <c r="AJZ138" s="546"/>
      <c r="AKA138" s="546"/>
      <c r="AKB138" s="546"/>
      <c r="AKC138" s="546"/>
      <c r="AKD138" s="546"/>
      <c r="AKE138" s="546"/>
      <c r="AKF138" s="546"/>
      <c r="AKG138" s="546"/>
      <c r="AKH138" s="546"/>
      <c r="AKI138" s="546"/>
      <c r="AKJ138" s="546"/>
      <c r="AKK138" s="546"/>
      <c r="AKL138" s="546"/>
      <c r="AKM138" s="546"/>
      <c r="AKN138" s="546"/>
      <c r="AKO138" s="546"/>
      <c r="AKP138" s="546"/>
      <c r="AKQ138" s="546"/>
      <c r="AKR138" s="546"/>
      <c r="AKS138" s="546"/>
      <c r="AKT138" s="546"/>
      <c r="AKU138" s="546"/>
      <c r="AKV138" s="546"/>
      <c r="AKW138" s="546"/>
      <c r="AKX138" s="546"/>
      <c r="AKY138" s="546"/>
      <c r="AKZ138" s="546"/>
      <c r="ALA138" s="546"/>
      <c r="ALB138" s="546"/>
      <c r="ALC138" s="546"/>
      <c r="ALD138" s="546"/>
      <c r="ALE138" s="546"/>
      <c r="ALF138" s="546"/>
      <c r="ALG138" s="546"/>
      <c r="ALH138" s="546"/>
      <c r="ALI138" s="546"/>
      <c r="ALJ138" s="546"/>
      <c r="ALK138" s="546"/>
      <c r="ALL138" s="546"/>
      <c r="ALM138" s="546"/>
      <c r="ALN138" s="546"/>
      <c r="ALO138" s="546"/>
      <c r="ALP138" s="546"/>
      <c r="ALQ138" s="546"/>
      <c r="ALR138" s="546"/>
      <c r="ALS138" s="546"/>
      <c r="ALT138" s="546"/>
      <c r="ALU138" s="546"/>
      <c r="ALV138" s="546"/>
      <c r="ALW138" s="546"/>
      <c r="ALX138" s="546"/>
      <c r="ALY138" s="546"/>
      <c r="ALZ138" s="546"/>
      <c r="AMA138" s="546"/>
      <c r="AMB138" s="546"/>
    </row>
    <row r="139" spans="1:1016" ht="59.25" customHeight="1">
      <c r="A139" s="525" t="s">
        <v>297</v>
      </c>
      <c r="B139" s="561">
        <v>150306</v>
      </c>
      <c r="C139" s="503" t="s">
        <v>27</v>
      </c>
      <c r="D139" s="562" t="s">
        <v>298</v>
      </c>
      <c r="E139" s="493" t="s">
        <v>47</v>
      </c>
      <c r="F139" s="523">
        <v>2</v>
      </c>
      <c r="G139" s="497">
        <f t="shared" si="10"/>
        <v>484.49</v>
      </c>
      <c r="H139" s="498">
        <f t="shared" si="11"/>
        <v>968.98</v>
      </c>
      <c r="J139" s="547">
        <v>382.66</v>
      </c>
      <c r="L139" s="466">
        <f t="shared" si="9"/>
        <v>484.49</v>
      </c>
    </row>
    <row r="140" spans="1:1016" s="458" customFormat="1" ht="36" customHeight="1">
      <c r="A140" s="509" t="s">
        <v>299</v>
      </c>
      <c r="B140" s="516"/>
      <c r="C140" s="518"/>
      <c r="D140" s="512" t="s">
        <v>300</v>
      </c>
      <c r="E140" s="519"/>
      <c r="F140" s="520"/>
      <c r="G140" s="499"/>
      <c r="H140" s="521" t="str">
        <f t="shared" si="11"/>
        <v/>
      </c>
      <c r="I140" s="546"/>
      <c r="J140" s="549"/>
      <c r="K140" s="546"/>
      <c r="L140" s="546">
        <f t="shared" si="9"/>
        <v>0</v>
      </c>
      <c r="M140" s="546"/>
      <c r="N140" s="546"/>
      <c r="O140" s="546"/>
      <c r="P140" s="546"/>
      <c r="Q140" s="546"/>
      <c r="R140" s="546"/>
      <c r="S140" s="546"/>
      <c r="T140" s="546"/>
      <c r="U140" s="546"/>
      <c r="V140" s="546"/>
      <c r="W140" s="546"/>
      <c r="X140" s="546"/>
      <c r="Y140" s="546"/>
      <c r="Z140" s="546"/>
      <c r="AA140" s="546"/>
      <c r="AB140" s="546"/>
      <c r="AC140" s="546"/>
      <c r="AD140" s="546"/>
      <c r="AE140" s="546"/>
      <c r="AF140" s="546"/>
      <c r="AG140" s="546"/>
      <c r="AH140" s="546"/>
      <c r="AI140" s="546"/>
      <c r="AJ140" s="546"/>
      <c r="AK140" s="546"/>
      <c r="AL140" s="546"/>
      <c r="AM140" s="546"/>
      <c r="AN140" s="546"/>
      <c r="AO140" s="546"/>
      <c r="AP140" s="546"/>
      <c r="AQ140" s="546"/>
      <c r="AR140" s="546"/>
      <c r="AS140" s="546"/>
      <c r="AT140" s="546"/>
      <c r="AU140" s="546"/>
      <c r="AV140" s="546"/>
      <c r="AW140" s="546"/>
      <c r="AX140" s="546"/>
      <c r="AY140" s="546"/>
      <c r="AZ140" s="546"/>
      <c r="BA140" s="546"/>
      <c r="BB140" s="546"/>
      <c r="BC140" s="546"/>
      <c r="BD140" s="546"/>
      <c r="BE140" s="546"/>
      <c r="BF140" s="546"/>
      <c r="BG140" s="546"/>
      <c r="BH140" s="546"/>
      <c r="BI140" s="546"/>
      <c r="BJ140" s="546"/>
      <c r="BK140" s="546"/>
      <c r="BL140" s="546"/>
      <c r="BM140" s="546"/>
      <c r="BN140" s="546"/>
      <c r="BO140" s="546"/>
      <c r="BP140" s="546"/>
      <c r="BQ140" s="546"/>
      <c r="BR140" s="546"/>
      <c r="BS140" s="546"/>
      <c r="BT140" s="546"/>
      <c r="BU140" s="546"/>
      <c r="BV140" s="546"/>
      <c r="BW140" s="546"/>
      <c r="BX140" s="546"/>
      <c r="BY140" s="546"/>
      <c r="BZ140" s="546"/>
      <c r="CA140" s="546"/>
      <c r="CB140" s="546"/>
      <c r="CC140" s="546"/>
      <c r="CD140" s="546"/>
      <c r="CE140" s="546"/>
      <c r="CF140" s="546"/>
      <c r="CG140" s="546"/>
      <c r="CH140" s="546"/>
      <c r="CI140" s="546"/>
      <c r="CJ140" s="546"/>
      <c r="CK140" s="546"/>
      <c r="CL140" s="546"/>
      <c r="CM140" s="546"/>
      <c r="CN140" s="546"/>
      <c r="CO140" s="546"/>
      <c r="CP140" s="546"/>
      <c r="CQ140" s="546"/>
      <c r="CR140" s="546"/>
      <c r="CS140" s="546"/>
      <c r="CT140" s="546"/>
      <c r="CU140" s="546"/>
      <c r="CV140" s="546"/>
      <c r="CW140" s="546"/>
      <c r="CX140" s="546"/>
      <c r="CY140" s="546"/>
      <c r="CZ140" s="546"/>
      <c r="DA140" s="546"/>
      <c r="DB140" s="546"/>
      <c r="DC140" s="546"/>
      <c r="DD140" s="546"/>
      <c r="DE140" s="546"/>
      <c r="DF140" s="546"/>
      <c r="DG140" s="546"/>
      <c r="DH140" s="546"/>
      <c r="DI140" s="546"/>
      <c r="DJ140" s="546"/>
      <c r="DK140" s="546"/>
      <c r="DL140" s="546"/>
      <c r="DM140" s="546"/>
      <c r="DN140" s="546"/>
      <c r="DO140" s="546"/>
      <c r="DP140" s="546"/>
      <c r="DQ140" s="546"/>
      <c r="DR140" s="546"/>
      <c r="DS140" s="546"/>
      <c r="DT140" s="546"/>
      <c r="DU140" s="546"/>
      <c r="DV140" s="546"/>
      <c r="DW140" s="546"/>
      <c r="DX140" s="546"/>
      <c r="DY140" s="546"/>
      <c r="DZ140" s="546"/>
      <c r="EA140" s="546"/>
      <c r="EB140" s="546"/>
      <c r="EC140" s="546"/>
      <c r="ED140" s="546"/>
      <c r="EE140" s="546"/>
      <c r="EF140" s="546"/>
      <c r="EG140" s="546"/>
      <c r="EH140" s="546"/>
      <c r="EI140" s="546"/>
      <c r="EJ140" s="546"/>
      <c r="EK140" s="546"/>
      <c r="EL140" s="546"/>
      <c r="EM140" s="546"/>
      <c r="EN140" s="546"/>
      <c r="EO140" s="546"/>
      <c r="EP140" s="546"/>
      <c r="EQ140" s="546"/>
      <c r="ER140" s="546"/>
      <c r="ES140" s="546"/>
      <c r="ET140" s="546"/>
      <c r="EU140" s="546"/>
      <c r="EV140" s="546"/>
      <c r="EW140" s="546"/>
      <c r="EX140" s="546"/>
      <c r="EY140" s="546"/>
      <c r="EZ140" s="546"/>
      <c r="FA140" s="546"/>
      <c r="FB140" s="546"/>
      <c r="FC140" s="546"/>
      <c r="FD140" s="546"/>
      <c r="FE140" s="546"/>
      <c r="FF140" s="546"/>
      <c r="FG140" s="546"/>
      <c r="FH140" s="546"/>
      <c r="FI140" s="546"/>
      <c r="FJ140" s="546"/>
      <c r="FK140" s="546"/>
      <c r="FL140" s="546"/>
      <c r="FM140" s="546"/>
      <c r="FN140" s="546"/>
      <c r="FO140" s="546"/>
      <c r="FP140" s="546"/>
      <c r="FQ140" s="546"/>
      <c r="FR140" s="546"/>
      <c r="FS140" s="546"/>
      <c r="FT140" s="546"/>
      <c r="FU140" s="546"/>
      <c r="FV140" s="546"/>
      <c r="FW140" s="546"/>
      <c r="FX140" s="546"/>
      <c r="FY140" s="546"/>
      <c r="FZ140" s="546"/>
      <c r="GA140" s="546"/>
      <c r="GB140" s="546"/>
      <c r="GC140" s="546"/>
      <c r="GD140" s="546"/>
      <c r="GE140" s="546"/>
      <c r="GF140" s="546"/>
      <c r="GG140" s="546"/>
      <c r="GH140" s="546"/>
      <c r="GI140" s="546"/>
      <c r="GJ140" s="546"/>
      <c r="GK140" s="546"/>
      <c r="GL140" s="546"/>
      <c r="GM140" s="546"/>
      <c r="GN140" s="546"/>
      <c r="GO140" s="546"/>
      <c r="GP140" s="546"/>
      <c r="GQ140" s="546"/>
      <c r="GR140" s="546"/>
      <c r="GS140" s="546"/>
      <c r="GT140" s="546"/>
      <c r="GU140" s="546"/>
      <c r="GV140" s="546"/>
      <c r="GW140" s="546"/>
      <c r="GX140" s="546"/>
      <c r="GY140" s="546"/>
      <c r="GZ140" s="546"/>
      <c r="HA140" s="546"/>
      <c r="HB140" s="546"/>
      <c r="HC140" s="546"/>
      <c r="HD140" s="546"/>
      <c r="HE140" s="546"/>
      <c r="HF140" s="546"/>
      <c r="HG140" s="546"/>
      <c r="HH140" s="546"/>
      <c r="HI140" s="546"/>
      <c r="HJ140" s="546"/>
      <c r="HK140" s="546"/>
      <c r="HL140" s="546"/>
      <c r="HM140" s="546"/>
      <c r="HN140" s="546"/>
      <c r="HO140" s="546"/>
      <c r="HP140" s="546"/>
      <c r="HQ140" s="546"/>
      <c r="HR140" s="546"/>
      <c r="HS140" s="546"/>
      <c r="HT140" s="546"/>
      <c r="HU140" s="546"/>
      <c r="HV140" s="546"/>
      <c r="HW140" s="546"/>
      <c r="HX140" s="546"/>
      <c r="HY140" s="546"/>
      <c r="HZ140" s="546"/>
      <c r="IA140" s="546"/>
      <c r="IB140" s="546"/>
      <c r="IC140" s="546"/>
      <c r="ID140" s="546"/>
      <c r="IE140" s="546"/>
      <c r="IF140" s="546"/>
      <c r="IG140" s="546"/>
      <c r="IH140" s="546"/>
      <c r="II140" s="546"/>
      <c r="IJ140" s="546"/>
      <c r="IK140" s="546"/>
      <c r="IL140" s="546"/>
      <c r="IM140" s="546"/>
      <c r="IN140" s="546"/>
      <c r="IO140" s="546"/>
      <c r="IP140" s="546"/>
      <c r="IQ140" s="546"/>
      <c r="IR140" s="546"/>
      <c r="IS140" s="546"/>
      <c r="IT140" s="546"/>
      <c r="IU140" s="546"/>
      <c r="IV140" s="546"/>
      <c r="IW140" s="546"/>
      <c r="IX140" s="546"/>
      <c r="IY140" s="546"/>
      <c r="IZ140" s="546"/>
      <c r="JA140" s="546"/>
      <c r="JB140" s="546"/>
      <c r="JC140" s="546"/>
      <c r="JD140" s="546"/>
      <c r="JE140" s="546"/>
      <c r="JF140" s="546"/>
      <c r="JG140" s="546"/>
      <c r="JH140" s="546"/>
      <c r="JI140" s="546"/>
      <c r="JJ140" s="546"/>
      <c r="JK140" s="546"/>
      <c r="JL140" s="546"/>
      <c r="JM140" s="546"/>
      <c r="JN140" s="546"/>
      <c r="JO140" s="546"/>
      <c r="JP140" s="546"/>
      <c r="JQ140" s="546"/>
      <c r="JR140" s="546"/>
      <c r="JS140" s="546"/>
      <c r="JT140" s="546"/>
      <c r="JU140" s="546"/>
      <c r="JV140" s="546"/>
      <c r="JW140" s="546"/>
      <c r="JX140" s="546"/>
      <c r="JY140" s="546"/>
      <c r="JZ140" s="546"/>
      <c r="KA140" s="546"/>
      <c r="KB140" s="546"/>
      <c r="KC140" s="546"/>
      <c r="KD140" s="546"/>
      <c r="KE140" s="546"/>
      <c r="KF140" s="546"/>
      <c r="KG140" s="546"/>
      <c r="KH140" s="546"/>
      <c r="KI140" s="546"/>
      <c r="KJ140" s="546"/>
      <c r="KK140" s="546"/>
      <c r="KL140" s="546"/>
      <c r="KM140" s="546"/>
      <c r="KN140" s="546"/>
      <c r="KO140" s="546"/>
      <c r="KP140" s="546"/>
      <c r="KQ140" s="546"/>
      <c r="KR140" s="546"/>
      <c r="KS140" s="546"/>
      <c r="KT140" s="546"/>
      <c r="KU140" s="546"/>
      <c r="KV140" s="546"/>
      <c r="KW140" s="546"/>
      <c r="KX140" s="546"/>
      <c r="KY140" s="546"/>
      <c r="KZ140" s="546"/>
      <c r="LA140" s="546"/>
      <c r="LB140" s="546"/>
      <c r="LC140" s="546"/>
      <c r="LD140" s="546"/>
      <c r="LE140" s="546"/>
      <c r="LF140" s="546"/>
      <c r="LG140" s="546"/>
      <c r="LH140" s="546"/>
      <c r="LI140" s="546"/>
      <c r="LJ140" s="546"/>
      <c r="LK140" s="546"/>
      <c r="LL140" s="546"/>
      <c r="LM140" s="546"/>
      <c r="LN140" s="546"/>
      <c r="LO140" s="546"/>
      <c r="LP140" s="546"/>
      <c r="LQ140" s="546"/>
      <c r="LR140" s="546"/>
      <c r="LS140" s="546"/>
      <c r="LT140" s="546"/>
      <c r="LU140" s="546"/>
      <c r="LV140" s="546"/>
      <c r="LW140" s="546"/>
      <c r="LX140" s="546"/>
      <c r="LY140" s="546"/>
      <c r="LZ140" s="546"/>
      <c r="MA140" s="546"/>
      <c r="MB140" s="546"/>
      <c r="MC140" s="546"/>
      <c r="MD140" s="546"/>
      <c r="ME140" s="546"/>
      <c r="MF140" s="546"/>
      <c r="MG140" s="546"/>
      <c r="MH140" s="546"/>
      <c r="MI140" s="546"/>
      <c r="MJ140" s="546"/>
      <c r="MK140" s="546"/>
      <c r="ML140" s="546"/>
      <c r="MM140" s="546"/>
      <c r="MN140" s="546"/>
      <c r="MO140" s="546"/>
      <c r="MP140" s="546"/>
      <c r="MQ140" s="546"/>
      <c r="MR140" s="546"/>
      <c r="MS140" s="546"/>
      <c r="MT140" s="546"/>
      <c r="MU140" s="546"/>
      <c r="MV140" s="546"/>
      <c r="MW140" s="546"/>
      <c r="MX140" s="546"/>
      <c r="MY140" s="546"/>
      <c r="MZ140" s="546"/>
      <c r="NA140" s="546"/>
      <c r="NB140" s="546"/>
      <c r="NC140" s="546"/>
      <c r="ND140" s="546"/>
      <c r="NE140" s="546"/>
      <c r="NF140" s="546"/>
      <c r="NG140" s="546"/>
      <c r="NH140" s="546"/>
      <c r="NI140" s="546"/>
      <c r="NJ140" s="546"/>
      <c r="NK140" s="546"/>
      <c r="NL140" s="546"/>
      <c r="NM140" s="546"/>
      <c r="NN140" s="546"/>
      <c r="NO140" s="546"/>
      <c r="NP140" s="546"/>
      <c r="NQ140" s="546"/>
      <c r="NR140" s="546"/>
      <c r="NS140" s="546"/>
      <c r="NT140" s="546"/>
      <c r="NU140" s="546"/>
      <c r="NV140" s="546"/>
      <c r="NW140" s="546"/>
      <c r="NX140" s="546"/>
      <c r="NY140" s="546"/>
      <c r="NZ140" s="546"/>
      <c r="OA140" s="546"/>
      <c r="OB140" s="546"/>
      <c r="OC140" s="546"/>
      <c r="OD140" s="546"/>
      <c r="OE140" s="546"/>
      <c r="OF140" s="546"/>
      <c r="OG140" s="546"/>
      <c r="OH140" s="546"/>
      <c r="OI140" s="546"/>
      <c r="OJ140" s="546"/>
      <c r="OK140" s="546"/>
      <c r="OL140" s="546"/>
      <c r="OM140" s="546"/>
      <c r="ON140" s="546"/>
      <c r="OO140" s="546"/>
      <c r="OP140" s="546"/>
      <c r="OQ140" s="546"/>
      <c r="OR140" s="546"/>
      <c r="OS140" s="546"/>
      <c r="OT140" s="546"/>
      <c r="OU140" s="546"/>
      <c r="OV140" s="546"/>
      <c r="OW140" s="546"/>
      <c r="OX140" s="546"/>
      <c r="OY140" s="546"/>
      <c r="OZ140" s="546"/>
      <c r="PA140" s="546"/>
      <c r="PB140" s="546"/>
      <c r="PC140" s="546"/>
      <c r="PD140" s="546"/>
      <c r="PE140" s="546"/>
      <c r="PF140" s="546"/>
      <c r="PG140" s="546"/>
      <c r="PH140" s="546"/>
      <c r="PI140" s="546"/>
      <c r="PJ140" s="546"/>
      <c r="PK140" s="546"/>
      <c r="PL140" s="546"/>
      <c r="PM140" s="546"/>
      <c r="PN140" s="546"/>
      <c r="PO140" s="546"/>
      <c r="PP140" s="546"/>
      <c r="PQ140" s="546"/>
      <c r="PR140" s="546"/>
      <c r="PS140" s="546"/>
      <c r="PT140" s="546"/>
      <c r="PU140" s="546"/>
      <c r="PV140" s="546"/>
      <c r="PW140" s="546"/>
      <c r="PX140" s="546"/>
      <c r="PY140" s="546"/>
      <c r="PZ140" s="546"/>
      <c r="QA140" s="546"/>
      <c r="QB140" s="546"/>
      <c r="QC140" s="546"/>
      <c r="QD140" s="546"/>
      <c r="QE140" s="546"/>
      <c r="QF140" s="546"/>
      <c r="QG140" s="546"/>
      <c r="QH140" s="546"/>
      <c r="QI140" s="546"/>
      <c r="QJ140" s="546"/>
      <c r="QK140" s="546"/>
      <c r="QL140" s="546"/>
      <c r="QM140" s="546"/>
      <c r="QN140" s="546"/>
      <c r="QO140" s="546"/>
      <c r="QP140" s="546"/>
      <c r="QQ140" s="546"/>
      <c r="QR140" s="546"/>
      <c r="QS140" s="546"/>
      <c r="QT140" s="546"/>
      <c r="QU140" s="546"/>
      <c r="QV140" s="546"/>
      <c r="QW140" s="546"/>
      <c r="QX140" s="546"/>
      <c r="QY140" s="546"/>
      <c r="QZ140" s="546"/>
      <c r="RA140" s="546"/>
      <c r="RB140" s="546"/>
      <c r="RC140" s="546"/>
      <c r="RD140" s="546"/>
      <c r="RE140" s="546"/>
      <c r="RF140" s="546"/>
      <c r="RG140" s="546"/>
      <c r="RH140" s="546"/>
      <c r="RI140" s="546"/>
      <c r="RJ140" s="546"/>
      <c r="RK140" s="546"/>
      <c r="RL140" s="546"/>
      <c r="RM140" s="546"/>
      <c r="RN140" s="546"/>
      <c r="RO140" s="546"/>
      <c r="RP140" s="546"/>
      <c r="RQ140" s="546"/>
      <c r="RR140" s="546"/>
      <c r="RS140" s="546"/>
      <c r="RT140" s="546"/>
      <c r="RU140" s="546"/>
      <c r="RV140" s="546"/>
      <c r="RW140" s="546"/>
      <c r="RX140" s="546"/>
      <c r="RY140" s="546"/>
      <c r="RZ140" s="546"/>
      <c r="SA140" s="546"/>
      <c r="SB140" s="546"/>
      <c r="SC140" s="546"/>
      <c r="SD140" s="546"/>
      <c r="SE140" s="546"/>
      <c r="SF140" s="546"/>
      <c r="SG140" s="546"/>
      <c r="SH140" s="546"/>
      <c r="SI140" s="546"/>
      <c r="SJ140" s="546"/>
      <c r="SK140" s="546"/>
      <c r="SL140" s="546"/>
      <c r="SM140" s="546"/>
      <c r="SN140" s="546"/>
      <c r="SO140" s="546"/>
      <c r="SP140" s="546"/>
      <c r="SQ140" s="546"/>
      <c r="SR140" s="546"/>
      <c r="SS140" s="546"/>
      <c r="ST140" s="546"/>
      <c r="SU140" s="546"/>
      <c r="SV140" s="546"/>
      <c r="SW140" s="546"/>
      <c r="SX140" s="546"/>
      <c r="SY140" s="546"/>
      <c r="SZ140" s="546"/>
      <c r="TA140" s="546"/>
      <c r="TB140" s="546"/>
      <c r="TC140" s="546"/>
      <c r="TD140" s="546"/>
      <c r="TE140" s="546"/>
      <c r="TF140" s="546"/>
      <c r="TG140" s="546"/>
      <c r="TH140" s="546"/>
      <c r="TI140" s="546"/>
      <c r="TJ140" s="546"/>
      <c r="TK140" s="546"/>
      <c r="TL140" s="546"/>
      <c r="TM140" s="546"/>
      <c r="TN140" s="546"/>
      <c r="TO140" s="546"/>
      <c r="TP140" s="546"/>
      <c r="TQ140" s="546"/>
      <c r="TR140" s="546"/>
      <c r="TS140" s="546"/>
      <c r="TT140" s="546"/>
      <c r="TU140" s="546"/>
      <c r="TV140" s="546"/>
      <c r="TW140" s="546"/>
      <c r="TX140" s="546"/>
      <c r="TY140" s="546"/>
      <c r="TZ140" s="546"/>
      <c r="UA140" s="546"/>
      <c r="UB140" s="546"/>
      <c r="UC140" s="546"/>
      <c r="UD140" s="546"/>
      <c r="UE140" s="546"/>
      <c r="UF140" s="546"/>
      <c r="UG140" s="546"/>
      <c r="UH140" s="546"/>
      <c r="UI140" s="546"/>
      <c r="UJ140" s="546"/>
      <c r="UK140" s="546"/>
      <c r="UL140" s="546"/>
      <c r="UM140" s="546"/>
      <c r="UN140" s="546"/>
      <c r="UO140" s="546"/>
      <c r="UP140" s="546"/>
      <c r="UQ140" s="546"/>
      <c r="UR140" s="546"/>
      <c r="US140" s="546"/>
      <c r="UT140" s="546"/>
      <c r="UU140" s="546"/>
      <c r="UV140" s="546"/>
      <c r="UW140" s="546"/>
      <c r="UX140" s="546"/>
      <c r="UY140" s="546"/>
      <c r="UZ140" s="546"/>
      <c r="VA140" s="546"/>
      <c r="VB140" s="546"/>
      <c r="VC140" s="546"/>
      <c r="VD140" s="546"/>
      <c r="VE140" s="546"/>
      <c r="VF140" s="546"/>
      <c r="VG140" s="546"/>
      <c r="VH140" s="546"/>
      <c r="VI140" s="546"/>
      <c r="VJ140" s="546"/>
      <c r="VK140" s="546"/>
      <c r="VL140" s="546"/>
      <c r="VM140" s="546"/>
      <c r="VN140" s="546"/>
      <c r="VO140" s="546"/>
      <c r="VP140" s="546"/>
      <c r="VQ140" s="546"/>
      <c r="VR140" s="546"/>
      <c r="VS140" s="546"/>
      <c r="VT140" s="546"/>
      <c r="VU140" s="546"/>
      <c r="VV140" s="546"/>
      <c r="VW140" s="546"/>
      <c r="VX140" s="546"/>
      <c r="VY140" s="546"/>
      <c r="VZ140" s="546"/>
      <c r="WA140" s="546"/>
      <c r="WB140" s="546"/>
      <c r="WC140" s="546"/>
      <c r="WD140" s="546"/>
      <c r="WE140" s="546"/>
      <c r="WF140" s="546"/>
      <c r="WG140" s="546"/>
      <c r="WH140" s="546"/>
      <c r="WI140" s="546"/>
      <c r="WJ140" s="546"/>
      <c r="WK140" s="546"/>
      <c r="WL140" s="546"/>
      <c r="WM140" s="546"/>
      <c r="WN140" s="546"/>
      <c r="WO140" s="546"/>
      <c r="WP140" s="546"/>
      <c r="WQ140" s="546"/>
      <c r="WR140" s="546"/>
      <c r="WS140" s="546"/>
      <c r="WT140" s="546"/>
      <c r="WU140" s="546"/>
      <c r="WV140" s="546"/>
      <c r="WW140" s="546"/>
      <c r="WX140" s="546"/>
      <c r="WY140" s="546"/>
      <c r="WZ140" s="546"/>
      <c r="XA140" s="546"/>
      <c r="XB140" s="546"/>
      <c r="XC140" s="546"/>
      <c r="XD140" s="546"/>
      <c r="XE140" s="546"/>
      <c r="XF140" s="546"/>
      <c r="XG140" s="546"/>
      <c r="XH140" s="546"/>
      <c r="XI140" s="546"/>
      <c r="XJ140" s="546"/>
      <c r="XK140" s="546"/>
      <c r="XL140" s="546"/>
      <c r="XM140" s="546"/>
      <c r="XN140" s="546"/>
      <c r="XO140" s="546"/>
      <c r="XP140" s="546"/>
      <c r="XQ140" s="546"/>
      <c r="XR140" s="546"/>
      <c r="XS140" s="546"/>
      <c r="XT140" s="546"/>
      <c r="XU140" s="546"/>
      <c r="XV140" s="546"/>
      <c r="XW140" s="546"/>
      <c r="XX140" s="546"/>
      <c r="XY140" s="546"/>
      <c r="XZ140" s="546"/>
      <c r="YA140" s="546"/>
      <c r="YB140" s="546"/>
      <c r="YC140" s="546"/>
      <c r="YD140" s="546"/>
      <c r="YE140" s="546"/>
      <c r="YF140" s="546"/>
      <c r="YG140" s="546"/>
      <c r="YH140" s="546"/>
      <c r="YI140" s="546"/>
      <c r="YJ140" s="546"/>
      <c r="YK140" s="546"/>
      <c r="YL140" s="546"/>
      <c r="YM140" s="546"/>
      <c r="YN140" s="546"/>
      <c r="YO140" s="546"/>
      <c r="YP140" s="546"/>
      <c r="YQ140" s="546"/>
      <c r="YR140" s="546"/>
      <c r="YS140" s="546"/>
      <c r="YT140" s="546"/>
      <c r="YU140" s="546"/>
      <c r="YV140" s="546"/>
      <c r="YW140" s="546"/>
      <c r="YX140" s="546"/>
      <c r="YY140" s="546"/>
      <c r="YZ140" s="546"/>
      <c r="ZA140" s="546"/>
      <c r="ZB140" s="546"/>
      <c r="ZC140" s="546"/>
      <c r="ZD140" s="546"/>
      <c r="ZE140" s="546"/>
      <c r="ZF140" s="546"/>
      <c r="ZG140" s="546"/>
      <c r="ZH140" s="546"/>
      <c r="ZI140" s="546"/>
      <c r="ZJ140" s="546"/>
      <c r="ZK140" s="546"/>
      <c r="ZL140" s="546"/>
      <c r="ZM140" s="546"/>
      <c r="ZN140" s="546"/>
      <c r="ZO140" s="546"/>
      <c r="ZP140" s="546"/>
      <c r="ZQ140" s="546"/>
      <c r="ZR140" s="546"/>
      <c r="ZS140" s="546"/>
      <c r="ZT140" s="546"/>
      <c r="ZU140" s="546"/>
      <c r="ZV140" s="546"/>
      <c r="ZW140" s="546"/>
      <c r="ZX140" s="546"/>
      <c r="ZY140" s="546"/>
      <c r="ZZ140" s="546"/>
      <c r="AAA140" s="546"/>
      <c r="AAB140" s="546"/>
      <c r="AAC140" s="546"/>
      <c r="AAD140" s="546"/>
      <c r="AAE140" s="546"/>
      <c r="AAF140" s="546"/>
      <c r="AAG140" s="546"/>
      <c r="AAH140" s="546"/>
      <c r="AAI140" s="546"/>
      <c r="AAJ140" s="546"/>
      <c r="AAK140" s="546"/>
      <c r="AAL140" s="546"/>
      <c r="AAM140" s="546"/>
      <c r="AAN140" s="546"/>
      <c r="AAO140" s="546"/>
      <c r="AAP140" s="546"/>
      <c r="AAQ140" s="546"/>
      <c r="AAR140" s="546"/>
      <c r="AAS140" s="546"/>
      <c r="AAT140" s="546"/>
      <c r="AAU140" s="546"/>
      <c r="AAV140" s="546"/>
      <c r="AAW140" s="546"/>
      <c r="AAX140" s="546"/>
      <c r="AAY140" s="546"/>
      <c r="AAZ140" s="546"/>
      <c r="ABA140" s="546"/>
      <c r="ABB140" s="546"/>
      <c r="ABC140" s="546"/>
      <c r="ABD140" s="546"/>
      <c r="ABE140" s="546"/>
      <c r="ABF140" s="546"/>
      <c r="ABG140" s="546"/>
      <c r="ABH140" s="546"/>
      <c r="ABI140" s="546"/>
      <c r="ABJ140" s="546"/>
      <c r="ABK140" s="546"/>
      <c r="ABL140" s="546"/>
      <c r="ABM140" s="546"/>
      <c r="ABN140" s="546"/>
      <c r="ABO140" s="546"/>
      <c r="ABP140" s="546"/>
      <c r="ABQ140" s="546"/>
      <c r="ABR140" s="546"/>
      <c r="ABS140" s="546"/>
      <c r="ABT140" s="546"/>
      <c r="ABU140" s="546"/>
      <c r="ABV140" s="546"/>
      <c r="ABW140" s="546"/>
      <c r="ABX140" s="546"/>
      <c r="ABY140" s="546"/>
      <c r="ABZ140" s="546"/>
      <c r="ACA140" s="546"/>
      <c r="ACB140" s="546"/>
      <c r="ACC140" s="546"/>
      <c r="ACD140" s="546"/>
      <c r="ACE140" s="546"/>
      <c r="ACF140" s="546"/>
      <c r="ACG140" s="546"/>
      <c r="ACH140" s="546"/>
      <c r="ACI140" s="546"/>
      <c r="ACJ140" s="546"/>
      <c r="ACK140" s="546"/>
      <c r="ACL140" s="546"/>
      <c r="ACM140" s="546"/>
      <c r="ACN140" s="546"/>
      <c r="ACO140" s="546"/>
      <c r="ACP140" s="546"/>
      <c r="ACQ140" s="546"/>
      <c r="ACR140" s="546"/>
      <c r="ACS140" s="546"/>
      <c r="ACT140" s="546"/>
      <c r="ACU140" s="546"/>
      <c r="ACV140" s="546"/>
      <c r="ACW140" s="546"/>
      <c r="ACX140" s="546"/>
      <c r="ACY140" s="546"/>
      <c r="ACZ140" s="546"/>
      <c r="ADA140" s="546"/>
      <c r="ADB140" s="546"/>
      <c r="ADC140" s="546"/>
      <c r="ADD140" s="546"/>
      <c r="ADE140" s="546"/>
      <c r="ADF140" s="546"/>
      <c r="ADG140" s="546"/>
      <c r="ADH140" s="546"/>
      <c r="ADI140" s="546"/>
      <c r="ADJ140" s="546"/>
      <c r="ADK140" s="546"/>
      <c r="ADL140" s="546"/>
      <c r="ADM140" s="546"/>
      <c r="ADN140" s="546"/>
      <c r="ADO140" s="546"/>
      <c r="ADP140" s="546"/>
      <c r="ADQ140" s="546"/>
      <c r="ADR140" s="546"/>
      <c r="ADS140" s="546"/>
      <c r="ADT140" s="546"/>
      <c r="ADU140" s="546"/>
      <c r="ADV140" s="546"/>
      <c r="ADW140" s="546"/>
      <c r="ADX140" s="546"/>
      <c r="ADY140" s="546"/>
      <c r="ADZ140" s="546"/>
      <c r="AEA140" s="546"/>
      <c r="AEB140" s="546"/>
      <c r="AEC140" s="546"/>
      <c r="AED140" s="546"/>
      <c r="AEE140" s="546"/>
      <c r="AEF140" s="546"/>
      <c r="AEG140" s="546"/>
      <c r="AEH140" s="546"/>
      <c r="AEI140" s="546"/>
      <c r="AEJ140" s="546"/>
      <c r="AEK140" s="546"/>
      <c r="AEL140" s="546"/>
      <c r="AEM140" s="546"/>
      <c r="AEN140" s="546"/>
      <c r="AEO140" s="546"/>
      <c r="AEP140" s="546"/>
      <c r="AEQ140" s="546"/>
      <c r="AER140" s="546"/>
      <c r="AES140" s="546"/>
      <c r="AET140" s="546"/>
      <c r="AEU140" s="546"/>
      <c r="AEV140" s="546"/>
      <c r="AEW140" s="546"/>
      <c r="AEX140" s="546"/>
      <c r="AEY140" s="546"/>
      <c r="AEZ140" s="546"/>
      <c r="AFA140" s="546"/>
      <c r="AFB140" s="546"/>
      <c r="AFC140" s="546"/>
      <c r="AFD140" s="546"/>
      <c r="AFE140" s="546"/>
      <c r="AFF140" s="546"/>
      <c r="AFG140" s="546"/>
      <c r="AFH140" s="546"/>
      <c r="AFI140" s="546"/>
      <c r="AFJ140" s="546"/>
      <c r="AFK140" s="546"/>
      <c r="AFL140" s="546"/>
      <c r="AFM140" s="546"/>
      <c r="AFN140" s="546"/>
      <c r="AFO140" s="546"/>
      <c r="AFP140" s="546"/>
      <c r="AFQ140" s="546"/>
      <c r="AFR140" s="546"/>
      <c r="AFS140" s="546"/>
      <c r="AFT140" s="546"/>
      <c r="AFU140" s="546"/>
      <c r="AFV140" s="546"/>
      <c r="AFW140" s="546"/>
      <c r="AFX140" s="546"/>
      <c r="AFY140" s="546"/>
      <c r="AFZ140" s="546"/>
      <c r="AGA140" s="546"/>
      <c r="AGB140" s="546"/>
      <c r="AGC140" s="546"/>
      <c r="AGD140" s="546"/>
      <c r="AGE140" s="546"/>
      <c r="AGF140" s="546"/>
      <c r="AGG140" s="546"/>
      <c r="AGH140" s="546"/>
      <c r="AGI140" s="546"/>
      <c r="AGJ140" s="546"/>
      <c r="AGK140" s="546"/>
      <c r="AGL140" s="546"/>
      <c r="AGM140" s="546"/>
      <c r="AGN140" s="546"/>
      <c r="AGO140" s="546"/>
      <c r="AGP140" s="546"/>
      <c r="AGQ140" s="546"/>
      <c r="AGR140" s="546"/>
      <c r="AGS140" s="546"/>
      <c r="AGT140" s="546"/>
      <c r="AGU140" s="546"/>
      <c r="AGV140" s="546"/>
      <c r="AGW140" s="546"/>
      <c r="AGX140" s="546"/>
      <c r="AGY140" s="546"/>
      <c r="AGZ140" s="546"/>
      <c r="AHA140" s="546"/>
      <c r="AHB140" s="546"/>
      <c r="AHC140" s="546"/>
      <c r="AHD140" s="546"/>
      <c r="AHE140" s="546"/>
      <c r="AHF140" s="546"/>
      <c r="AHG140" s="546"/>
      <c r="AHH140" s="546"/>
      <c r="AHI140" s="546"/>
      <c r="AHJ140" s="546"/>
      <c r="AHK140" s="546"/>
      <c r="AHL140" s="546"/>
      <c r="AHM140" s="546"/>
      <c r="AHN140" s="546"/>
      <c r="AHO140" s="546"/>
      <c r="AHP140" s="546"/>
      <c r="AHQ140" s="546"/>
      <c r="AHR140" s="546"/>
      <c r="AHS140" s="546"/>
      <c r="AHT140" s="546"/>
      <c r="AHU140" s="546"/>
      <c r="AHV140" s="546"/>
      <c r="AHW140" s="546"/>
      <c r="AHX140" s="546"/>
      <c r="AHY140" s="546"/>
      <c r="AHZ140" s="546"/>
      <c r="AIA140" s="546"/>
      <c r="AIB140" s="546"/>
      <c r="AIC140" s="546"/>
      <c r="AID140" s="546"/>
      <c r="AIE140" s="546"/>
      <c r="AIF140" s="546"/>
      <c r="AIG140" s="546"/>
      <c r="AIH140" s="546"/>
      <c r="AII140" s="546"/>
      <c r="AIJ140" s="546"/>
      <c r="AIK140" s="546"/>
      <c r="AIL140" s="546"/>
      <c r="AIM140" s="546"/>
      <c r="AIN140" s="546"/>
      <c r="AIO140" s="546"/>
      <c r="AIP140" s="546"/>
      <c r="AIQ140" s="546"/>
      <c r="AIR140" s="546"/>
      <c r="AIS140" s="546"/>
      <c r="AIT140" s="546"/>
      <c r="AIU140" s="546"/>
      <c r="AIV140" s="546"/>
      <c r="AIW140" s="546"/>
      <c r="AIX140" s="546"/>
      <c r="AIY140" s="546"/>
      <c r="AIZ140" s="546"/>
      <c r="AJA140" s="546"/>
      <c r="AJB140" s="546"/>
      <c r="AJC140" s="546"/>
      <c r="AJD140" s="546"/>
      <c r="AJE140" s="546"/>
      <c r="AJF140" s="546"/>
      <c r="AJG140" s="546"/>
      <c r="AJH140" s="546"/>
      <c r="AJI140" s="546"/>
      <c r="AJJ140" s="546"/>
      <c r="AJK140" s="546"/>
      <c r="AJL140" s="546"/>
      <c r="AJM140" s="546"/>
      <c r="AJN140" s="546"/>
      <c r="AJO140" s="546"/>
      <c r="AJP140" s="546"/>
      <c r="AJQ140" s="546"/>
      <c r="AJR140" s="546"/>
      <c r="AJS140" s="546"/>
      <c r="AJT140" s="546"/>
      <c r="AJU140" s="546"/>
      <c r="AJV140" s="546"/>
      <c r="AJW140" s="546"/>
      <c r="AJX140" s="546"/>
      <c r="AJY140" s="546"/>
      <c r="AJZ140" s="546"/>
      <c r="AKA140" s="546"/>
      <c r="AKB140" s="546"/>
      <c r="AKC140" s="546"/>
      <c r="AKD140" s="546"/>
      <c r="AKE140" s="546"/>
      <c r="AKF140" s="546"/>
      <c r="AKG140" s="546"/>
      <c r="AKH140" s="546"/>
      <c r="AKI140" s="546"/>
      <c r="AKJ140" s="546"/>
      <c r="AKK140" s="546"/>
      <c r="AKL140" s="546"/>
      <c r="AKM140" s="546"/>
      <c r="AKN140" s="546"/>
      <c r="AKO140" s="546"/>
      <c r="AKP140" s="546"/>
      <c r="AKQ140" s="546"/>
      <c r="AKR140" s="546"/>
      <c r="AKS140" s="546"/>
      <c r="AKT140" s="546"/>
      <c r="AKU140" s="546"/>
      <c r="AKV140" s="546"/>
      <c r="AKW140" s="546"/>
      <c r="AKX140" s="546"/>
      <c r="AKY140" s="546"/>
      <c r="AKZ140" s="546"/>
      <c r="ALA140" s="546"/>
      <c r="ALB140" s="546"/>
      <c r="ALC140" s="546"/>
      <c r="ALD140" s="546"/>
      <c r="ALE140" s="546"/>
      <c r="ALF140" s="546"/>
      <c r="ALG140" s="546"/>
      <c r="ALH140" s="546"/>
      <c r="ALI140" s="546"/>
      <c r="ALJ140" s="546"/>
      <c r="ALK140" s="546"/>
      <c r="ALL140" s="546"/>
      <c r="ALM140" s="546"/>
      <c r="ALN140" s="546"/>
      <c r="ALO140" s="546"/>
      <c r="ALP140" s="546"/>
      <c r="ALQ140" s="546"/>
      <c r="ALR140" s="546"/>
      <c r="ALS140" s="546"/>
      <c r="ALT140" s="546"/>
      <c r="ALU140" s="546"/>
      <c r="ALV140" s="546"/>
      <c r="ALW140" s="546"/>
      <c r="ALX140" s="546"/>
      <c r="ALY140" s="546"/>
      <c r="ALZ140" s="546"/>
      <c r="AMA140" s="546"/>
      <c r="AMB140" s="546"/>
    </row>
    <row r="141" spans="1:1016" ht="59.25" customHeight="1">
      <c r="A141" s="525" t="s">
        <v>301</v>
      </c>
      <c r="B141" s="561">
        <v>150612</v>
      </c>
      <c r="C141" s="503" t="s">
        <v>27</v>
      </c>
      <c r="D141" s="562" t="s">
        <v>302</v>
      </c>
      <c r="E141" s="493" t="s">
        <v>47</v>
      </c>
      <c r="F141" s="523">
        <v>10</v>
      </c>
      <c r="G141" s="497">
        <f t="shared" ref="G141:G218" si="12">L141</f>
        <v>38.53</v>
      </c>
      <c r="H141" s="498">
        <f t="shared" si="11"/>
        <v>385.3</v>
      </c>
      <c r="J141" s="547">
        <v>30.43</v>
      </c>
      <c r="L141" s="466">
        <f t="shared" ref="L141:L218" si="13">ROUND((J141*(1+$H$5)),2)</f>
        <v>38.53</v>
      </c>
    </row>
    <row r="142" spans="1:1016" ht="36.950000000000003" customHeight="1">
      <c r="A142" s="525" t="s">
        <v>303</v>
      </c>
      <c r="B142" s="561">
        <v>150623</v>
      </c>
      <c r="C142" s="503" t="s">
        <v>27</v>
      </c>
      <c r="D142" s="562" t="s">
        <v>304</v>
      </c>
      <c r="E142" s="493" t="s">
        <v>47</v>
      </c>
      <c r="F142" s="523">
        <v>10</v>
      </c>
      <c r="G142" s="497">
        <f t="shared" si="12"/>
        <v>8.6300000000000008</v>
      </c>
      <c r="H142" s="498">
        <f t="shared" si="11"/>
        <v>86.300000000000011</v>
      </c>
      <c r="J142" s="547">
        <v>6.82</v>
      </c>
      <c r="L142" s="466">
        <f t="shared" si="13"/>
        <v>8.6300000000000008</v>
      </c>
    </row>
    <row r="143" spans="1:1016" s="458" customFormat="1" ht="33.950000000000003" customHeight="1">
      <c r="A143" s="509" t="s">
        <v>305</v>
      </c>
      <c r="B143" s="516"/>
      <c r="C143" s="518"/>
      <c r="D143" s="512" t="s">
        <v>306</v>
      </c>
      <c r="E143" s="519"/>
      <c r="F143" s="520"/>
      <c r="G143" s="499"/>
      <c r="H143" s="521" t="str">
        <f t="shared" si="11"/>
        <v/>
      </c>
      <c r="I143" s="546"/>
      <c r="J143" s="549"/>
      <c r="K143" s="546"/>
      <c r="L143" s="546">
        <f t="shared" si="13"/>
        <v>0</v>
      </c>
      <c r="M143" s="546"/>
      <c r="N143" s="546"/>
      <c r="O143" s="546"/>
      <c r="P143" s="546"/>
      <c r="Q143" s="546"/>
      <c r="R143" s="546"/>
      <c r="S143" s="546"/>
      <c r="T143" s="546"/>
      <c r="U143" s="546"/>
      <c r="V143" s="546"/>
      <c r="W143" s="546"/>
      <c r="X143" s="546"/>
      <c r="Y143" s="546"/>
      <c r="Z143" s="546"/>
      <c r="AA143" s="546"/>
      <c r="AB143" s="546"/>
      <c r="AC143" s="546"/>
      <c r="AD143" s="546"/>
      <c r="AE143" s="546"/>
      <c r="AF143" s="546"/>
      <c r="AG143" s="546"/>
      <c r="AH143" s="546"/>
      <c r="AI143" s="546"/>
      <c r="AJ143" s="546"/>
      <c r="AK143" s="546"/>
      <c r="AL143" s="546"/>
      <c r="AM143" s="546"/>
      <c r="AN143" s="546"/>
      <c r="AO143" s="546"/>
      <c r="AP143" s="546"/>
      <c r="AQ143" s="546"/>
      <c r="AR143" s="546"/>
      <c r="AS143" s="546"/>
      <c r="AT143" s="546"/>
      <c r="AU143" s="546"/>
      <c r="AV143" s="546"/>
      <c r="AW143" s="546"/>
      <c r="AX143" s="546"/>
      <c r="AY143" s="546"/>
      <c r="AZ143" s="546"/>
      <c r="BA143" s="546"/>
      <c r="BB143" s="546"/>
      <c r="BC143" s="546"/>
      <c r="BD143" s="546"/>
      <c r="BE143" s="546"/>
      <c r="BF143" s="546"/>
      <c r="BG143" s="546"/>
      <c r="BH143" s="546"/>
      <c r="BI143" s="546"/>
      <c r="BJ143" s="546"/>
      <c r="BK143" s="546"/>
      <c r="BL143" s="546"/>
      <c r="BM143" s="546"/>
      <c r="BN143" s="546"/>
      <c r="BO143" s="546"/>
      <c r="BP143" s="546"/>
      <c r="BQ143" s="546"/>
      <c r="BR143" s="546"/>
      <c r="BS143" s="546"/>
      <c r="BT143" s="546"/>
      <c r="BU143" s="546"/>
      <c r="BV143" s="546"/>
      <c r="BW143" s="546"/>
      <c r="BX143" s="546"/>
      <c r="BY143" s="546"/>
      <c r="BZ143" s="546"/>
      <c r="CA143" s="546"/>
      <c r="CB143" s="546"/>
      <c r="CC143" s="546"/>
      <c r="CD143" s="546"/>
      <c r="CE143" s="546"/>
      <c r="CF143" s="546"/>
      <c r="CG143" s="546"/>
      <c r="CH143" s="546"/>
      <c r="CI143" s="546"/>
      <c r="CJ143" s="546"/>
      <c r="CK143" s="546"/>
      <c r="CL143" s="546"/>
      <c r="CM143" s="546"/>
      <c r="CN143" s="546"/>
      <c r="CO143" s="546"/>
      <c r="CP143" s="546"/>
      <c r="CQ143" s="546"/>
      <c r="CR143" s="546"/>
      <c r="CS143" s="546"/>
      <c r="CT143" s="546"/>
      <c r="CU143" s="546"/>
      <c r="CV143" s="546"/>
      <c r="CW143" s="546"/>
      <c r="CX143" s="546"/>
      <c r="CY143" s="546"/>
      <c r="CZ143" s="546"/>
      <c r="DA143" s="546"/>
      <c r="DB143" s="546"/>
      <c r="DC143" s="546"/>
      <c r="DD143" s="546"/>
      <c r="DE143" s="546"/>
      <c r="DF143" s="546"/>
      <c r="DG143" s="546"/>
      <c r="DH143" s="546"/>
      <c r="DI143" s="546"/>
      <c r="DJ143" s="546"/>
      <c r="DK143" s="546"/>
      <c r="DL143" s="546"/>
      <c r="DM143" s="546"/>
      <c r="DN143" s="546"/>
      <c r="DO143" s="546"/>
      <c r="DP143" s="546"/>
      <c r="DQ143" s="546"/>
      <c r="DR143" s="546"/>
      <c r="DS143" s="546"/>
      <c r="DT143" s="546"/>
      <c r="DU143" s="546"/>
      <c r="DV143" s="546"/>
      <c r="DW143" s="546"/>
      <c r="DX143" s="546"/>
      <c r="DY143" s="546"/>
      <c r="DZ143" s="546"/>
      <c r="EA143" s="546"/>
      <c r="EB143" s="546"/>
      <c r="EC143" s="546"/>
      <c r="ED143" s="546"/>
      <c r="EE143" s="546"/>
      <c r="EF143" s="546"/>
      <c r="EG143" s="546"/>
      <c r="EH143" s="546"/>
      <c r="EI143" s="546"/>
      <c r="EJ143" s="546"/>
      <c r="EK143" s="546"/>
      <c r="EL143" s="546"/>
      <c r="EM143" s="546"/>
      <c r="EN143" s="546"/>
      <c r="EO143" s="546"/>
      <c r="EP143" s="546"/>
      <c r="EQ143" s="546"/>
      <c r="ER143" s="546"/>
      <c r="ES143" s="546"/>
      <c r="ET143" s="546"/>
      <c r="EU143" s="546"/>
      <c r="EV143" s="546"/>
      <c r="EW143" s="546"/>
      <c r="EX143" s="546"/>
      <c r="EY143" s="546"/>
      <c r="EZ143" s="546"/>
      <c r="FA143" s="546"/>
      <c r="FB143" s="546"/>
      <c r="FC143" s="546"/>
      <c r="FD143" s="546"/>
      <c r="FE143" s="546"/>
      <c r="FF143" s="546"/>
      <c r="FG143" s="546"/>
      <c r="FH143" s="546"/>
      <c r="FI143" s="546"/>
      <c r="FJ143" s="546"/>
      <c r="FK143" s="546"/>
      <c r="FL143" s="546"/>
      <c r="FM143" s="546"/>
      <c r="FN143" s="546"/>
      <c r="FO143" s="546"/>
      <c r="FP143" s="546"/>
      <c r="FQ143" s="546"/>
      <c r="FR143" s="546"/>
      <c r="FS143" s="546"/>
      <c r="FT143" s="546"/>
      <c r="FU143" s="546"/>
      <c r="FV143" s="546"/>
      <c r="FW143" s="546"/>
      <c r="FX143" s="546"/>
      <c r="FY143" s="546"/>
      <c r="FZ143" s="546"/>
      <c r="GA143" s="546"/>
      <c r="GB143" s="546"/>
      <c r="GC143" s="546"/>
      <c r="GD143" s="546"/>
      <c r="GE143" s="546"/>
      <c r="GF143" s="546"/>
      <c r="GG143" s="546"/>
      <c r="GH143" s="546"/>
      <c r="GI143" s="546"/>
      <c r="GJ143" s="546"/>
      <c r="GK143" s="546"/>
      <c r="GL143" s="546"/>
      <c r="GM143" s="546"/>
      <c r="GN143" s="546"/>
      <c r="GO143" s="546"/>
      <c r="GP143" s="546"/>
      <c r="GQ143" s="546"/>
      <c r="GR143" s="546"/>
      <c r="GS143" s="546"/>
      <c r="GT143" s="546"/>
      <c r="GU143" s="546"/>
      <c r="GV143" s="546"/>
      <c r="GW143" s="546"/>
      <c r="GX143" s="546"/>
      <c r="GY143" s="546"/>
      <c r="GZ143" s="546"/>
      <c r="HA143" s="546"/>
      <c r="HB143" s="546"/>
      <c r="HC143" s="546"/>
      <c r="HD143" s="546"/>
      <c r="HE143" s="546"/>
      <c r="HF143" s="546"/>
      <c r="HG143" s="546"/>
      <c r="HH143" s="546"/>
      <c r="HI143" s="546"/>
      <c r="HJ143" s="546"/>
      <c r="HK143" s="546"/>
      <c r="HL143" s="546"/>
      <c r="HM143" s="546"/>
      <c r="HN143" s="546"/>
      <c r="HO143" s="546"/>
      <c r="HP143" s="546"/>
      <c r="HQ143" s="546"/>
      <c r="HR143" s="546"/>
      <c r="HS143" s="546"/>
      <c r="HT143" s="546"/>
      <c r="HU143" s="546"/>
      <c r="HV143" s="546"/>
      <c r="HW143" s="546"/>
      <c r="HX143" s="546"/>
      <c r="HY143" s="546"/>
      <c r="HZ143" s="546"/>
      <c r="IA143" s="546"/>
      <c r="IB143" s="546"/>
      <c r="IC143" s="546"/>
      <c r="ID143" s="546"/>
      <c r="IE143" s="546"/>
      <c r="IF143" s="546"/>
      <c r="IG143" s="546"/>
      <c r="IH143" s="546"/>
      <c r="II143" s="546"/>
      <c r="IJ143" s="546"/>
      <c r="IK143" s="546"/>
      <c r="IL143" s="546"/>
      <c r="IM143" s="546"/>
      <c r="IN143" s="546"/>
      <c r="IO143" s="546"/>
      <c r="IP143" s="546"/>
      <c r="IQ143" s="546"/>
      <c r="IR143" s="546"/>
      <c r="IS143" s="546"/>
      <c r="IT143" s="546"/>
      <c r="IU143" s="546"/>
      <c r="IV143" s="546"/>
      <c r="IW143" s="546"/>
      <c r="IX143" s="546"/>
      <c r="IY143" s="546"/>
      <c r="IZ143" s="546"/>
      <c r="JA143" s="546"/>
      <c r="JB143" s="546"/>
      <c r="JC143" s="546"/>
      <c r="JD143" s="546"/>
      <c r="JE143" s="546"/>
      <c r="JF143" s="546"/>
      <c r="JG143" s="546"/>
      <c r="JH143" s="546"/>
      <c r="JI143" s="546"/>
      <c r="JJ143" s="546"/>
      <c r="JK143" s="546"/>
      <c r="JL143" s="546"/>
      <c r="JM143" s="546"/>
      <c r="JN143" s="546"/>
      <c r="JO143" s="546"/>
      <c r="JP143" s="546"/>
      <c r="JQ143" s="546"/>
      <c r="JR143" s="546"/>
      <c r="JS143" s="546"/>
      <c r="JT143" s="546"/>
      <c r="JU143" s="546"/>
      <c r="JV143" s="546"/>
      <c r="JW143" s="546"/>
      <c r="JX143" s="546"/>
      <c r="JY143" s="546"/>
      <c r="JZ143" s="546"/>
      <c r="KA143" s="546"/>
      <c r="KB143" s="546"/>
      <c r="KC143" s="546"/>
      <c r="KD143" s="546"/>
      <c r="KE143" s="546"/>
      <c r="KF143" s="546"/>
      <c r="KG143" s="546"/>
      <c r="KH143" s="546"/>
      <c r="KI143" s="546"/>
      <c r="KJ143" s="546"/>
      <c r="KK143" s="546"/>
      <c r="KL143" s="546"/>
      <c r="KM143" s="546"/>
      <c r="KN143" s="546"/>
      <c r="KO143" s="546"/>
      <c r="KP143" s="546"/>
      <c r="KQ143" s="546"/>
      <c r="KR143" s="546"/>
      <c r="KS143" s="546"/>
      <c r="KT143" s="546"/>
      <c r="KU143" s="546"/>
      <c r="KV143" s="546"/>
      <c r="KW143" s="546"/>
      <c r="KX143" s="546"/>
      <c r="KY143" s="546"/>
      <c r="KZ143" s="546"/>
      <c r="LA143" s="546"/>
      <c r="LB143" s="546"/>
      <c r="LC143" s="546"/>
      <c r="LD143" s="546"/>
      <c r="LE143" s="546"/>
      <c r="LF143" s="546"/>
      <c r="LG143" s="546"/>
      <c r="LH143" s="546"/>
      <c r="LI143" s="546"/>
      <c r="LJ143" s="546"/>
      <c r="LK143" s="546"/>
      <c r="LL143" s="546"/>
      <c r="LM143" s="546"/>
      <c r="LN143" s="546"/>
      <c r="LO143" s="546"/>
      <c r="LP143" s="546"/>
      <c r="LQ143" s="546"/>
      <c r="LR143" s="546"/>
      <c r="LS143" s="546"/>
      <c r="LT143" s="546"/>
      <c r="LU143" s="546"/>
      <c r="LV143" s="546"/>
      <c r="LW143" s="546"/>
      <c r="LX143" s="546"/>
      <c r="LY143" s="546"/>
      <c r="LZ143" s="546"/>
      <c r="MA143" s="546"/>
      <c r="MB143" s="546"/>
      <c r="MC143" s="546"/>
      <c r="MD143" s="546"/>
      <c r="ME143" s="546"/>
      <c r="MF143" s="546"/>
      <c r="MG143" s="546"/>
      <c r="MH143" s="546"/>
      <c r="MI143" s="546"/>
      <c r="MJ143" s="546"/>
      <c r="MK143" s="546"/>
      <c r="ML143" s="546"/>
      <c r="MM143" s="546"/>
      <c r="MN143" s="546"/>
      <c r="MO143" s="546"/>
      <c r="MP143" s="546"/>
      <c r="MQ143" s="546"/>
      <c r="MR143" s="546"/>
      <c r="MS143" s="546"/>
      <c r="MT143" s="546"/>
      <c r="MU143" s="546"/>
      <c r="MV143" s="546"/>
      <c r="MW143" s="546"/>
      <c r="MX143" s="546"/>
      <c r="MY143" s="546"/>
      <c r="MZ143" s="546"/>
      <c r="NA143" s="546"/>
      <c r="NB143" s="546"/>
      <c r="NC143" s="546"/>
      <c r="ND143" s="546"/>
      <c r="NE143" s="546"/>
      <c r="NF143" s="546"/>
      <c r="NG143" s="546"/>
      <c r="NH143" s="546"/>
      <c r="NI143" s="546"/>
      <c r="NJ143" s="546"/>
      <c r="NK143" s="546"/>
      <c r="NL143" s="546"/>
      <c r="NM143" s="546"/>
      <c r="NN143" s="546"/>
      <c r="NO143" s="546"/>
      <c r="NP143" s="546"/>
      <c r="NQ143" s="546"/>
      <c r="NR143" s="546"/>
      <c r="NS143" s="546"/>
      <c r="NT143" s="546"/>
      <c r="NU143" s="546"/>
      <c r="NV143" s="546"/>
      <c r="NW143" s="546"/>
      <c r="NX143" s="546"/>
      <c r="NY143" s="546"/>
      <c r="NZ143" s="546"/>
      <c r="OA143" s="546"/>
      <c r="OB143" s="546"/>
      <c r="OC143" s="546"/>
      <c r="OD143" s="546"/>
      <c r="OE143" s="546"/>
      <c r="OF143" s="546"/>
      <c r="OG143" s="546"/>
      <c r="OH143" s="546"/>
      <c r="OI143" s="546"/>
      <c r="OJ143" s="546"/>
      <c r="OK143" s="546"/>
      <c r="OL143" s="546"/>
      <c r="OM143" s="546"/>
      <c r="ON143" s="546"/>
      <c r="OO143" s="546"/>
      <c r="OP143" s="546"/>
      <c r="OQ143" s="546"/>
      <c r="OR143" s="546"/>
      <c r="OS143" s="546"/>
      <c r="OT143" s="546"/>
      <c r="OU143" s="546"/>
      <c r="OV143" s="546"/>
      <c r="OW143" s="546"/>
      <c r="OX143" s="546"/>
      <c r="OY143" s="546"/>
      <c r="OZ143" s="546"/>
      <c r="PA143" s="546"/>
      <c r="PB143" s="546"/>
      <c r="PC143" s="546"/>
      <c r="PD143" s="546"/>
      <c r="PE143" s="546"/>
      <c r="PF143" s="546"/>
      <c r="PG143" s="546"/>
      <c r="PH143" s="546"/>
      <c r="PI143" s="546"/>
      <c r="PJ143" s="546"/>
      <c r="PK143" s="546"/>
      <c r="PL143" s="546"/>
      <c r="PM143" s="546"/>
      <c r="PN143" s="546"/>
      <c r="PO143" s="546"/>
      <c r="PP143" s="546"/>
      <c r="PQ143" s="546"/>
      <c r="PR143" s="546"/>
      <c r="PS143" s="546"/>
      <c r="PT143" s="546"/>
      <c r="PU143" s="546"/>
      <c r="PV143" s="546"/>
      <c r="PW143" s="546"/>
      <c r="PX143" s="546"/>
      <c r="PY143" s="546"/>
      <c r="PZ143" s="546"/>
      <c r="QA143" s="546"/>
      <c r="QB143" s="546"/>
      <c r="QC143" s="546"/>
      <c r="QD143" s="546"/>
      <c r="QE143" s="546"/>
      <c r="QF143" s="546"/>
      <c r="QG143" s="546"/>
      <c r="QH143" s="546"/>
      <c r="QI143" s="546"/>
      <c r="QJ143" s="546"/>
      <c r="QK143" s="546"/>
      <c r="QL143" s="546"/>
      <c r="QM143" s="546"/>
      <c r="QN143" s="546"/>
      <c r="QO143" s="546"/>
      <c r="QP143" s="546"/>
      <c r="QQ143" s="546"/>
      <c r="QR143" s="546"/>
      <c r="QS143" s="546"/>
      <c r="QT143" s="546"/>
      <c r="QU143" s="546"/>
      <c r="QV143" s="546"/>
      <c r="QW143" s="546"/>
      <c r="QX143" s="546"/>
      <c r="QY143" s="546"/>
      <c r="QZ143" s="546"/>
      <c r="RA143" s="546"/>
      <c r="RB143" s="546"/>
      <c r="RC143" s="546"/>
      <c r="RD143" s="546"/>
      <c r="RE143" s="546"/>
      <c r="RF143" s="546"/>
      <c r="RG143" s="546"/>
      <c r="RH143" s="546"/>
      <c r="RI143" s="546"/>
      <c r="RJ143" s="546"/>
      <c r="RK143" s="546"/>
      <c r="RL143" s="546"/>
      <c r="RM143" s="546"/>
      <c r="RN143" s="546"/>
      <c r="RO143" s="546"/>
      <c r="RP143" s="546"/>
      <c r="RQ143" s="546"/>
      <c r="RR143" s="546"/>
      <c r="RS143" s="546"/>
      <c r="RT143" s="546"/>
      <c r="RU143" s="546"/>
      <c r="RV143" s="546"/>
      <c r="RW143" s="546"/>
      <c r="RX143" s="546"/>
      <c r="RY143" s="546"/>
      <c r="RZ143" s="546"/>
      <c r="SA143" s="546"/>
      <c r="SB143" s="546"/>
      <c r="SC143" s="546"/>
      <c r="SD143" s="546"/>
      <c r="SE143" s="546"/>
      <c r="SF143" s="546"/>
      <c r="SG143" s="546"/>
      <c r="SH143" s="546"/>
      <c r="SI143" s="546"/>
      <c r="SJ143" s="546"/>
      <c r="SK143" s="546"/>
      <c r="SL143" s="546"/>
      <c r="SM143" s="546"/>
      <c r="SN143" s="546"/>
      <c r="SO143" s="546"/>
      <c r="SP143" s="546"/>
      <c r="SQ143" s="546"/>
      <c r="SR143" s="546"/>
      <c r="SS143" s="546"/>
      <c r="ST143" s="546"/>
      <c r="SU143" s="546"/>
      <c r="SV143" s="546"/>
      <c r="SW143" s="546"/>
      <c r="SX143" s="546"/>
      <c r="SY143" s="546"/>
      <c r="SZ143" s="546"/>
      <c r="TA143" s="546"/>
      <c r="TB143" s="546"/>
      <c r="TC143" s="546"/>
      <c r="TD143" s="546"/>
      <c r="TE143" s="546"/>
      <c r="TF143" s="546"/>
      <c r="TG143" s="546"/>
      <c r="TH143" s="546"/>
      <c r="TI143" s="546"/>
      <c r="TJ143" s="546"/>
      <c r="TK143" s="546"/>
      <c r="TL143" s="546"/>
      <c r="TM143" s="546"/>
      <c r="TN143" s="546"/>
      <c r="TO143" s="546"/>
      <c r="TP143" s="546"/>
      <c r="TQ143" s="546"/>
      <c r="TR143" s="546"/>
      <c r="TS143" s="546"/>
      <c r="TT143" s="546"/>
      <c r="TU143" s="546"/>
      <c r="TV143" s="546"/>
      <c r="TW143" s="546"/>
      <c r="TX143" s="546"/>
      <c r="TY143" s="546"/>
      <c r="TZ143" s="546"/>
      <c r="UA143" s="546"/>
      <c r="UB143" s="546"/>
      <c r="UC143" s="546"/>
      <c r="UD143" s="546"/>
      <c r="UE143" s="546"/>
      <c r="UF143" s="546"/>
      <c r="UG143" s="546"/>
      <c r="UH143" s="546"/>
      <c r="UI143" s="546"/>
      <c r="UJ143" s="546"/>
      <c r="UK143" s="546"/>
      <c r="UL143" s="546"/>
      <c r="UM143" s="546"/>
      <c r="UN143" s="546"/>
      <c r="UO143" s="546"/>
      <c r="UP143" s="546"/>
      <c r="UQ143" s="546"/>
      <c r="UR143" s="546"/>
      <c r="US143" s="546"/>
      <c r="UT143" s="546"/>
      <c r="UU143" s="546"/>
      <c r="UV143" s="546"/>
      <c r="UW143" s="546"/>
      <c r="UX143" s="546"/>
      <c r="UY143" s="546"/>
      <c r="UZ143" s="546"/>
      <c r="VA143" s="546"/>
      <c r="VB143" s="546"/>
      <c r="VC143" s="546"/>
      <c r="VD143" s="546"/>
      <c r="VE143" s="546"/>
      <c r="VF143" s="546"/>
      <c r="VG143" s="546"/>
      <c r="VH143" s="546"/>
      <c r="VI143" s="546"/>
      <c r="VJ143" s="546"/>
      <c r="VK143" s="546"/>
      <c r="VL143" s="546"/>
      <c r="VM143" s="546"/>
      <c r="VN143" s="546"/>
      <c r="VO143" s="546"/>
      <c r="VP143" s="546"/>
      <c r="VQ143" s="546"/>
      <c r="VR143" s="546"/>
      <c r="VS143" s="546"/>
      <c r="VT143" s="546"/>
      <c r="VU143" s="546"/>
      <c r="VV143" s="546"/>
      <c r="VW143" s="546"/>
      <c r="VX143" s="546"/>
      <c r="VY143" s="546"/>
      <c r="VZ143" s="546"/>
      <c r="WA143" s="546"/>
      <c r="WB143" s="546"/>
      <c r="WC143" s="546"/>
      <c r="WD143" s="546"/>
      <c r="WE143" s="546"/>
      <c r="WF143" s="546"/>
      <c r="WG143" s="546"/>
      <c r="WH143" s="546"/>
      <c r="WI143" s="546"/>
      <c r="WJ143" s="546"/>
      <c r="WK143" s="546"/>
      <c r="WL143" s="546"/>
      <c r="WM143" s="546"/>
      <c r="WN143" s="546"/>
      <c r="WO143" s="546"/>
      <c r="WP143" s="546"/>
      <c r="WQ143" s="546"/>
      <c r="WR143" s="546"/>
      <c r="WS143" s="546"/>
      <c r="WT143" s="546"/>
      <c r="WU143" s="546"/>
      <c r="WV143" s="546"/>
      <c r="WW143" s="546"/>
      <c r="WX143" s="546"/>
      <c r="WY143" s="546"/>
      <c r="WZ143" s="546"/>
      <c r="XA143" s="546"/>
      <c r="XB143" s="546"/>
      <c r="XC143" s="546"/>
      <c r="XD143" s="546"/>
      <c r="XE143" s="546"/>
      <c r="XF143" s="546"/>
      <c r="XG143" s="546"/>
      <c r="XH143" s="546"/>
      <c r="XI143" s="546"/>
      <c r="XJ143" s="546"/>
      <c r="XK143" s="546"/>
      <c r="XL143" s="546"/>
      <c r="XM143" s="546"/>
      <c r="XN143" s="546"/>
      <c r="XO143" s="546"/>
      <c r="XP143" s="546"/>
      <c r="XQ143" s="546"/>
      <c r="XR143" s="546"/>
      <c r="XS143" s="546"/>
      <c r="XT143" s="546"/>
      <c r="XU143" s="546"/>
      <c r="XV143" s="546"/>
      <c r="XW143" s="546"/>
      <c r="XX143" s="546"/>
      <c r="XY143" s="546"/>
      <c r="XZ143" s="546"/>
      <c r="YA143" s="546"/>
      <c r="YB143" s="546"/>
      <c r="YC143" s="546"/>
      <c r="YD143" s="546"/>
      <c r="YE143" s="546"/>
      <c r="YF143" s="546"/>
      <c r="YG143" s="546"/>
      <c r="YH143" s="546"/>
      <c r="YI143" s="546"/>
      <c r="YJ143" s="546"/>
      <c r="YK143" s="546"/>
      <c r="YL143" s="546"/>
      <c r="YM143" s="546"/>
      <c r="YN143" s="546"/>
      <c r="YO143" s="546"/>
      <c r="YP143" s="546"/>
      <c r="YQ143" s="546"/>
      <c r="YR143" s="546"/>
      <c r="YS143" s="546"/>
      <c r="YT143" s="546"/>
      <c r="YU143" s="546"/>
      <c r="YV143" s="546"/>
      <c r="YW143" s="546"/>
      <c r="YX143" s="546"/>
      <c r="YY143" s="546"/>
      <c r="YZ143" s="546"/>
      <c r="ZA143" s="546"/>
      <c r="ZB143" s="546"/>
      <c r="ZC143" s="546"/>
      <c r="ZD143" s="546"/>
      <c r="ZE143" s="546"/>
      <c r="ZF143" s="546"/>
      <c r="ZG143" s="546"/>
      <c r="ZH143" s="546"/>
      <c r="ZI143" s="546"/>
      <c r="ZJ143" s="546"/>
      <c r="ZK143" s="546"/>
      <c r="ZL143" s="546"/>
      <c r="ZM143" s="546"/>
      <c r="ZN143" s="546"/>
      <c r="ZO143" s="546"/>
      <c r="ZP143" s="546"/>
      <c r="ZQ143" s="546"/>
      <c r="ZR143" s="546"/>
      <c r="ZS143" s="546"/>
      <c r="ZT143" s="546"/>
      <c r="ZU143" s="546"/>
      <c r="ZV143" s="546"/>
      <c r="ZW143" s="546"/>
      <c r="ZX143" s="546"/>
      <c r="ZY143" s="546"/>
      <c r="ZZ143" s="546"/>
      <c r="AAA143" s="546"/>
      <c r="AAB143" s="546"/>
      <c r="AAC143" s="546"/>
      <c r="AAD143" s="546"/>
      <c r="AAE143" s="546"/>
      <c r="AAF143" s="546"/>
      <c r="AAG143" s="546"/>
      <c r="AAH143" s="546"/>
      <c r="AAI143" s="546"/>
      <c r="AAJ143" s="546"/>
      <c r="AAK143" s="546"/>
      <c r="AAL143" s="546"/>
      <c r="AAM143" s="546"/>
      <c r="AAN143" s="546"/>
      <c r="AAO143" s="546"/>
      <c r="AAP143" s="546"/>
      <c r="AAQ143" s="546"/>
      <c r="AAR143" s="546"/>
      <c r="AAS143" s="546"/>
      <c r="AAT143" s="546"/>
      <c r="AAU143" s="546"/>
      <c r="AAV143" s="546"/>
      <c r="AAW143" s="546"/>
      <c r="AAX143" s="546"/>
      <c r="AAY143" s="546"/>
      <c r="AAZ143" s="546"/>
      <c r="ABA143" s="546"/>
      <c r="ABB143" s="546"/>
      <c r="ABC143" s="546"/>
      <c r="ABD143" s="546"/>
      <c r="ABE143" s="546"/>
      <c r="ABF143" s="546"/>
      <c r="ABG143" s="546"/>
      <c r="ABH143" s="546"/>
      <c r="ABI143" s="546"/>
      <c r="ABJ143" s="546"/>
      <c r="ABK143" s="546"/>
      <c r="ABL143" s="546"/>
      <c r="ABM143" s="546"/>
      <c r="ABN143" s="546"/>
      <c r="ABO143" s="546"/>
      <c r="ABP143" s="546"/>
      <c r="ABQ143" s="546"/>
      <c r="ABR143" s="546"/>
      <c r="ABS143" s="546"/>
      <c r="ABT143" s="546"/>
      <c r="ABU143" s="546"/>
      <c r="ABV143" s="546"/>
      <c r="ABW143" s="546"/>
      <c r="ABX143" s="546"/>
      <c r="ABY143" s="546"/>
      <c r="ABZ143" s="546"/>
      <c r="ACA143" s="546"/>
      <c r="ACB143" s="546"/>
      <c r="ACC143" s="546"/>
      <c r="ACD143" s="546"/>
      <c r="ACE143" s="546"/>
      <c r="ACF143" s="546"/>
      <c r="ACG143" s="546"/>
      <c r="ACH143" s="546"/>
      <c r="ACI143" s="546"/>
      <c r="ACJ143" s="546"/>
      <c r="ACK143" s="546"/>
      <c r="ACL143" s="546"/>
      <c r="ACM143" s="546"/>
      <c r="ACN143" s="546"/>
      <c r="ACO143" s="546"/>
      <c r="ACP143" s="546"/>
      <c r="ACQ143" s="546"/>
      <c r="ACR143" s="546"/>
      <c r="ACS143" s="546"/>
      <c r="ACT143" s="546"/>
      <c r="ACU143" s="546"/>
      <c r="ACV143" s="546"/>
      <c r="ACW143" s="546"/>
      <c r="ACX143" s="546"/>
      <c r="ACY143" s="546"/>
      <c r="ACZ143" s="546"/>
      <c r="ADA143" s="546"/>
      <c r="ADB143" s="546"/>
      <c r="ADC143" s="546"/>
      <c r="ADD143" s="546"/>
      <c r="ADE143" s="546"/>
      <c r="ADF143" s="546"/>
      <c r="ADG143" s="546"/>
      <c r="ADH143" s="546"/>
      <c r="ADI143" s="546"/>
      <c r="ADJ143" s="546"/>
      <c r="ADK143" s="546"/>
      <c r="ADL143" s="546"/>
      <c r="ADM143" s="546"/>
      <c r="ADN143" s="546"/>
      <c r="ADO143" s="546"/>
      <c r="ADP143" s="546"/>
      <c r="ADQ143" s="546"/>
      <c r="ADR143" s="546"/>
      <c r="ADS143" s="546"/>
      <c r="ADT143" s="546"/>
      <c r="ADU143" s="546"/>
      <c r="ADV143" s="546"/>
      <c r="ADW143" s="546"/>
      <c r="ADX143" s="546"/>
      <c r="ADY143" s="546"/>
      <c r="ADZ143" s="546"/>
      <c r="AEA143" s="546"/>
      <c r="AEB143" s="546"/>
      <c r="AEC143" s="546"/>
      <c r="AED143" s="546"/>
      <c r="AEE143" s="546"/>
      <c r="AEF143" s="546"/>
      <c r="AEG143" s="546"/>
      <c r="AEH143" s="546"/>
      <c r="AEI143" s="546"/>
      <c r="AEJ143" s="546"/>
      <c r="AEK143" s="546"/>
      <c r="AEL143" s="546"/>
      <c r="AEM143" s="546"/>
      <c r="AEN143" s="546"/>
      <c r="AEO143" s="546"/>
      <c r="AEP143" s="546"/>
      <c r="AEQ143" s="546"/>
      <c r="AER143" s="546"/>
      <c r="AES143" s="546"/>
      <c r="AET143" s="546"/>
      <c r="AEU143" s="546"/>
      <c r="AEV143" s="546"/>
      <c r="AEW143" s="546"/>
      <c r="AEX143" s="546"/>
      <c r="AEY143" s="546"/>
      <c r="AEZ143" s="546"/>
      <c r="AFA143" s="546"/>
      <c r="AFB143" s="546"/>
      <c r="AFC143" s="546"/>
      <c r="AFD143" s="546"/>
      <c r="AFE143" s="546"/>
      <c r="AFF143" s="546"/>
      <c r="AFG143" s="546"/>
      <c r="AFH143" s="546"/>
      <c r="AFI143" s="546"/>
      <c r="AFJ143" s="546"/>
      <c r="AFK143" s="546"/>
      <c r="AFL143" s="546"/>
      <c r="AFM143" s="546"/>
      <c r="AFN143" s="546"/>
      <c r="AFO143" s="546"/>
      <c r="AFP143" s="546"/>
      <c r="AFQ143" s="546"/>
      <c r="AFR143" s="546"/>
      <c r="AFS143" s="546"/>
      <c r="AFT143" s="546"/>
      <c r="AFU143" s="546"/>
      <c r="AFV143" s="546"/>
      <c r="AFW143" s="546"/>
      <c r="AFX143" s="546"/>
      <c r="AFY143" s="546"/>
      <c r="AFZ143" s="546"/>
      <c r="AGA143" s="546"/>
      <c r="AGB143" s="546"/>
      <c r="AGC143" s="546"/>
      <c r="AGD143" s="546"/>
      <c r="AGE143" s="546"/>
      <c r="AGF143" s="546"/>
      <c r="AGG143" s="546"/>
      <c r="AGH143" s="546"/>
      <c r="AGI143" s="546"/>
      <c r="AGJ143" s="546"/>
      <c r="AGK143" s="546"/>
      <c r="AGL143" s="546"/>
      <c r="AGM143" s="546"/>
      <c r="AGN143" s="546"/>
      <c r="AGO143" s="546"/>
      <c r="AGP143" s="546"/>
      <c r="AGQ143" s="546"/>
      <c r="AGR143" s="546"/>
      <c r="AGS143" s="546"/>
      <c r="AGT143" s="546"/>
      <c r="AGU143" s="546"/>
      <c r="AGV143" s="546"/>
      <c r="AGW143" s="546"/>
      <c r="AGX143" s="546"/>
      <c r="AGY143" s="546"/>
      <c r="AGZ143" s="546"/>
      <c r="AHA143" s="546"/>
      <c r="AHB143" s="546"/>
      <c r="AHC143" s="546"/>
      <c r="AHD143" s="546"/>
      <c r="AHE143" s="546"/>
      <c r="AHF143" s="546"/>
      <c r="AHG143" s="546"/>
      <c r="AHH143" s="546"/>
      <c r="AHI143" s="546"/>
      <c r="AHJ143" s="546"/>
      <c r="AHK143" s="546"/>
      <c r="AHL143" s="546"/>
      <c r="AHM143" s="546"/>
      <c r="AHN143" s="546"/>
      <c r="AHO143" s="546"/>
      <c r="AHP143" s="546"/>
      <c r="AHQ143" s="546"/>
      <c r="AHR143" s="546"/>
      <c r="AHS143" s="546"/>
      <c r="AHT143" s="546"/>
      <c r="AHU143" s="546"/>
      <c r="AHV143" s="546"/>
      <c r="AHW143" s="546"/>
      <c r="AHX143" s="546"/>
      <c r="AHY143" s="546"/>
      <c r="AHZ143" s="546"/>
      <c r="AIA143" s="546"/>
      <c r="AIB143" s="546"/>
      <c r="AIC143" s="546"/>
      <c r="AID143" s="546"/>
      <c r="AIE143" s="546"/>
      <c r="AIF143" s="546"/>
      <c r="AIG143" s="546"/>
      <c r="AIH143" s="546"/>
      <c r="AII143" s="546"/>
      <c r="AIJ143" s="546"/>
      <c r="AIK143" s="546"/>
      <c r="AIL143" s="546"/>
      <c r="AIM143" s="546"/>
      <c r="AIN143" s="546"/>
      <c r="AIO143" s="546"/>
      <c r="AIP143" s="546"/>
      <c r="AIQ143" s="546"/>
      <c r="AIR143" s="546"/>
      <c r="AIS143" s="546"/>
      <c r="AIT143" s="546"/>
      <c r="AIU143" s="546"/>
      <c r="AIV143" s="546"/>
      <c r="AIW143" s="546"/>
      <c r="AIX143" s="546"/>
      <c r="AIY143" s="546"/>
      <c r="AIZ143" s="546"/>
      <c r="AJA143" s="546"/>
      <c r="AJB143" s="546"/>
      <c r="AJC143" s="546"/>
      <c r="AJD143" s="546"/>
      <c r="AJE143" s="546"/>
      <c r="AJF143" s="546"/>
      <c r="AJG143" s="546"/>
      <c r="AJH143" s="546"/>
      <c r="AJI143" s="546"/>
      <c r="AJJ143" s="546"/>
      <c r="AJK143" s="546"/>
      <c r="AJL143" s="546"/>
      <c r="AJM143" s="546"/>
      <c r="AJN143" s="546"/>
      <c r="AJO143" s="546"/>
      <c r="AJP143" s="546"/>
      <c r="AJQ143" s="546"/>
      <c r="AJR143" s="546"/>
      <c r="AJS143" s="546"/>
      <c r="AJT143" s="546"/>
      <c r="AJU143" s="546"/>
      <c r="AJV143" s="546"/>
      <c r="AJW143" s="546"/>
      <c r="AJX143" s="546"/>
      <c r="AJY143" s="546"/>
      <c r="AJZ143" s="546"/>
      <c r="AKA143" s="546"/>
      <c r="AKB143" s="546"/>
      <c r="AKC143" s="546"/>
      <c r="AKD143" s="546"/>
      <c r="AKE143" s="546"/>
      <c r="AKF143" s="546"/>
      <c r="AKG143" s="546"/>
      <c r="AKH143" s="546"/>
      <c r="AKI143" s="546"/>
      <c r="AKJ143" s="546"/>
      <c r="AKK143" s="546"/>
      <c r="AKL143" s="546"/>
      <c r="AKM143" s="546"/>
      <c r="AKN143" s="546"/>
      <c r="AKO143" s="546"/>
      <c r="AKP143" s="546"/>
      <c r="AKQ143" s="546"/>
      <c r="AKR143" s="546"/>
      <c r="AKS143" s="546"/>
      <c r="AKT143" s="546"/>
      <c r="AKU143" s="546"/>
      <c r="AKV143" s="546"/>
      <c r="AKW143" s="546"/>
      <c r="AKX143" s="546"/>
      <c r="AKY143" s="546"/>
      <c r="AKZ143" s="546"/>
      <c r="ALA143" s="546"/>
      <c r="ALB143" s="546"/>
      <c r="ALC143" s="546"/>
      <c r="ALD143" s="546"/>
      <c r="ALE143" s="546"/>
      <c r="ALF143" s="546"/>
      <c r="ALG143" s="546"/>
      <c r="ALH143" s="546"/>
      <c r="ALI143" s="546"/>
      <c r="ALJ143" s="546"/>
      <c r="ALK143" s="546"/>
      <c r="ALL143" s="546"/>
      <c r="ALM143" s="546"/>
      <c r="ALN143" s="546"/>
      <c r="ALO143" s="546"/>
      <c r="ALP143" s="546"/>
      <c r="ALQ143" s="546"/>
      <c r="ALR143" s="546"/>
      <c r="ALS143" s="546"/>
      <c r="ALT143" s="546"/>
      <c r="ALU143" s="546"/>
      <c r="ALV143" s="546"/>
      <c r="ALW143" s="546"/>
      <c r="ALX143" s="546"/>
      <c r="ALY143" s="546"/>
      <c r="ALZ143" s="546"/>
      <c r="AMA143" s="546"/>
      <c r="AMB143" s="546"/>
    </row>
    <row r="144" spans="1:1016" ht="59.25" customHeight="1">
      <c r="A144" s="525" t="s">
        <v>307</v>
      </c>
      <c r="B144" s="561">
        <v>151138</v>
      </c>
      <c r="C144" s="503" t="s">
        <v>27</v>
      </c>
      <c r="D144" s="562" t="s">
        <v>308</v>
      </c>
      <c r="E144" s="493" t="s">
        <v>40</v>
      </c>
      <c r="F144" s="523">
        <v>90</v>
      </c>
      <c r="G144" s="497">
        <f t="shared" si="12"/>
        <v>21.83</v>
      </c>
      <c r="H144" s="498">
        <f t="shared" si="11"/>
        <v>1964.6999999999998</v>
      </c>
      <c r="J144" s="547">
        <v>17.239999999999998</v>
      </c>
      <c r="L144" s="466">
        <f t="shared" si="13"/>
        <v>21.83</v>
      </c>
    </row>
    <row r="145" spans="1:1016" ht="59.25" customHeight="1">
      <c r="A145" s="525" t="s">
        <v>309</v>
      </c>
      <c r="B145" s="561">
        <v>151140</v>
      </c>
      <c r="C145" s="493" t="s">
        <v>27</v>
      </c>
      <c r="D145" s="536" t="s">
        <v>310</v>
      </c>
      <c r="E145" s="565" t="s">
        <v>40</v>
      </c>
      <c r="F145" s="523">
        <v>120</v>
      </c>
      <c r="G145" s="497">
        <f t="shared" ref="G145" si="14">L145</f>
        <v>41.45</v>
      </c>
      <c r="H145" s="498">
        <f t="shared" ref="H145" si="15">IF(E145&lt;&gt;0,F145*G145,"")</f>
        <v>4974</v>
      </c>
      <c r="J145" s="547">
        <v>32.74</v>
      </c>
      <c r="L145" s="466">
        <f t="shared" ref="L145" si="16">ROUND((J145*(1+$H$5)),2)</f>
        <v>41.45</v>
      </c>
    </row>
    <row r="146" spans="1:1016" s="458" customFormat="1" ht="35.1" customHeight="1">
      <c r="A146" s="509" t="s">
        <v>311</v>
      </c>
      <c r="B146" s="516"/>
      <c r="C146" s="518"/>
      <c r="D146" s="512" t="s">
        <v>312</v>
      </c>
      <c r="E146" s="519"/>
      <c r="F146" s="520"/>
      <c r="G146" s="499"/>
      <c r="H146" s="521" t="str">
        <f t="shared" si="11"/>
        <v/>
      </c>
      <c r="I146" s="546"/>
      <c r="J146" s="549"/>
      <c r="K146" s="546"/>
      <c r="L146" s="546">
        <f t="shared" si="13"/>
        <v>0</v>
      </c>
      <c r="M146" s="546"/>
      <c r="N146" s="546"/>
      <c r="O146" s="546"/>
      <c r="P146" s="546"/>
      <c r="Q146" s="546"/>
      <c r="R146" s="546"/>
      <c r="S146" s="546"/>
      <c r="T146" s="546"/>
      <c r="U146" s="546"/>
      <c r="V146" s="546"/>
      <c r="W146" s="546"/>
      <c r="X146" s="546"/>
      <c r="Y146" s="546"/>
      <c r="Z146" s="546"/>
      <c r="AA146" s="546"/>
      <c r="AB146" s="546"/>
      <c r="AC146" s="546"/>
      <c r="AD146" s="546"/>
      <c r="AE146" s="546"/>
      <c r="AF146" s="546"/>
      <c r="AG146" s="546"/>
      <c r="AH146" s="546"/>
      <c r="AI146" s="546"/>
      <c r="AJ146" s="546"/>
      <c r="AK146" s="546"/>
      <c r="AL146" s="546"/>
      <c r="AM146" s="546"/>
      <c r="AN146" s="546"/>
      <c r="AO146" s="546"/>
      <c r="AP146" s="546"/>
      <c r="AQ146" s="546"/>
      <c r="AR146" s="546"/>
      <c r="AS146" s="546"/>
      <c r="AT146" s="546"/>
      <c r="AU146" s="546"/>
      <c r="AV146" s="546"/>
      <c r="AW146" s="546"/>
      <c r="AX146" s="546"/>
      <c r="AY146" s="546"/>
      <c r="AZ146" s="546"/>
      <c r="BA146" s="546"/>
      <c r="BB146" s="546"/>
      <c r="BC146" s="546"/>
      <c r="BD146" s="546"/>
      <c r="BE146" s="546"/>
      <c r="BF146" s="546"/>
      <c r="BG146" s="546"/>
      <c r="BH146" s="546"/>
      <c r="BI146" s="546"/>
      <c r="BJ146" s="546"/>
      <c r="BK146" s="546"/>
      <c r="BL146" s="546"/>
      <c r="BM146" s="546"/>
      <c r="BN146" s="546"/>
      <c r="BO146" s="546"/>
      <c r="BP146" s="546"/>
      <c r="BQ146" s="546"/>
      <c r="BR146" s="546"/>
      <c r="BS146" s="546"/>
      <c r="BT146" s="546"/>
      <c r="BU146" s="546"/>
      <c r="BV146" s="546"/>
      <c r="BW146" s="546"/>
      <c r="BX146" s="546"/>
      <c r="BY146" s="546"/>
      <c r="BZ146" s="546"/>
      <c r="CA146" s="546"/>
      <c r="CB146" s="546"/>
      <c r="CC146" s="546"/>
      <c r="CD146" s="546"/>
      <c r="CE146" s="546"/>
      <c r="CF146" s="546"/>
      <c r="CG146" s="546"/>
      <c r="CH146" s="546"/>
      <c r="CI146" s="546"/>
      <c r="CJ146" s="546"/>
      <c r="CK146" s="546"/>
      <c r="CL146" s="546"/>
      <c r="CM146" s="546"/>
      <c r="CN146" s="546"/>
      <c r="CO146" s="546"/>
      <c r="CP146" s="546"/>
      <c r="CQ146" s="546"/>
      <c r="CR146" s="546"/>
      <c r="CS146" s="546"/>
      <c r="CT146" s="546"/>
      <c r="CU146" s="546"/>
      <c r="CV146" s="546"/>
      <c r="CW146" s="546"/>
      <c r="CX146" s="546"/>
      <c r="CY146" s="546"/>
      <c r="CZ146" s="546"/>
      <c r="DA146" s="546"/>
      <c r="DB146" s="546"/>
      <c r="DC146" s="546"/>
      <c r="DD146" s="546"/>
      <c r="DE146" s="546"/>
      <c r="DF146" s="546"/>
      <c r="DG146" s="546"/>
      <c r="DH146" s="546"/>
      <c r="DI146" s="546"/>
      <c r="DJ146" s="546"/>
      <c r="DK146" s="546"/>
      <c r="DL146" s="546"/>
      <c r="DM146" s="546"/>
      <c r="DN146" s="546"/>
      <c r="DO146" s="546"/>
      <c r="DP146" s="546"/>
      <c r="DQ146" s="546"/>
      <c r="DR146" s="546"/>
      <c r="DS146" s="546"/>
      <c r="DT146" s="546"/>
      <c r="DU146" s="546"/>
      <c r="DV146" s="546"/>
      <c r="DW146" s="546"/>
      <c r="DX146" s="546"/>
      <c r="DY146" s="546"/>
      <c r="DZ146" s="546"/>
      <c r="EA146" s="546"/>
      <c r="EB146" s="546"/>
      <c r="EC146" s="546"/>
      <c r="ED146" s="546"/>
      <c r="EE146" s="546"/>
      <c r="EF146" s="546"/>
      <c r="EG146" s="546"/>
      <c r="EH146" s="546"/>
      <c r="EI146" s="546"/>
      <c r="EJ146" s="546"/>
      <c r="EK146" s="546"/>
      <c r="EL146" s="546"/>
      <c r="EM146" s="546"/>
      <c r="EN146" s="546"/>
      <c r="EO146" s="546"/>
      <c r="EP146" s="546"/>
      <c r="EQ146" s="546"/>
      <c r="ER146" s="546"/>
      <c r="ES146" s="546"/>
      <c r="ET146" s="546"/>
      <c r="EU146" s="546"/>
      <c r="EV146" s="546"/>
      <c r="EW146" s="546"/>
      <c r="EX146" s="546"/>
      <c r="EY146" s="546"/>
      <c r="EZ146" s="546"/>
      <c r="FA146" s="546"/>
      <c r="FB146" s="546"/>
      <c r="FC146" s="546"/>
      <c r="FD146" s="546"/>
      <c r="FE146" s="546"/>
      <c r="FF146" s="546"/>
      <c r="FG146" s="546"/>
      <c r="FH146" s="546"/>
      <c r="FI146" s="546"/>
      <c r="FJ146" s="546"/>
      <c r="FK146" s="546"/>
      <c r="FL146" s="546"/>
      <c r="FM146" s="546"/>
      <c r="FN146" s="546"/>
      <c r="FO146" s="546"/>
      <c r="FP146" s="546"/>
      <c r="FQ146" s="546"/>
      <c r="FR146" s="546"/>
      <c r="FS146" s="546"/>
      <c r="FT146" s="546"/>
      <c r="FU146" s="546"/>
      <c r="FV146" s="546"/>
      <c r="FW146" s="546"/>
      <c r="FX146" s="546"/>
      <c r="FY146" s="546"/>
      <c r="FZ146" s="546"/>
      <c r="GA146" s="546"/>
      <c r="GB146" s="546"/>
      <c r="GC146" s="546"/>
      <c r="GD146" s="546"/>
      <c r="GE146" s="546"/>
      <c r="GF146" s="546"/>
      <c r="GG146" s="546"/>
      <c r="GH146" s="546"/>
      <c r="GI146" s="546"/>
      <c r="GJ146" s="546"/>
      <c r="GK146" s="546"/>
      <c r="GL146" s="546"/>
      <c r="GM146" s="546"/>
      <c r="GN146" s="546"/>
      <c r="GO146" s="546"/>
      <c r="GP146" s="546"/>
      <c r="GQ146" s="546"/>
      <c r="GR146" s="546"/>
      <c r="GS146" s="546"/>
      <c r="GT146" s="546"/>
      <c r="GU146" s="546"/>
      <c r="GV146" s="546"/>
      <c r="GW146" s="546"/>
      <c r="GX146" s="546"/>
      <c r="GY146" s="546"/>
      <c r="GZ146" s="546"/>
      <c r="HA146" s="546"/>
      <c r="HB146" s="546"/>
      <c r="HC146" s="546"/>
      <c r="HD146" s="546"/>
      <c r="HE146" s="546"/>
      <c r="HF146" s="546"/>
      <c r="HG146" s="546"/>
      <c r="HH146" s="546"/>
      <c r="HI146" s="546"/>
      <c r="HJ146" s="546"/>
      <c r="HK146" s="546"/>
      <c r="HL146" s="546"/>
      <c r="HM146" s="546"/>
      <c r="HN146" s="546"/>
      <c r="HO146" s="546"/>
      <c r="HP146" s="546"/>
      <c r="HQ146" s="546"/>
      <c r="HR146" s="546"/>
      <c r="HS146" s="546"/>
      <c r="HT146" s="546"/>
      <c r="HU146" s="546"/>
      <c r="HV146" s="546"/>
      <c r="HW146" s="546"/>
      <c r="HX146" s="546"/>
      <c r="HY146" s="546"/>
      <c r="HZ146" s="546"/>
      <c r="IA146" s="546"/>
      <c r="IB146" s="546"/>
      <c r="IC146" s="546"/>
      <c r="ID146" s="546"/>
      <c r="IE146" s="546"/>
      <c r="IF146" s="546"/>
      <c r="IG146" s="546"/>
      <c r="IH146" s="546"/>
      <c r="II146" s="546"/>
      <c r="IJ146" s="546"/>
      <c r="IK146" s="546"/>
      <c r="IL146" s="546"/>
      <c r="IM146" s="546"/>
      <c r="IN146" s="546"/>
      <c r="IO146" s="546"/>
      <c r="IP146" s="546"/>
      <c r="IQ146" s="546"/>
      <c r="IR146" s="546"/>
      <c r="IS146" s="546"/>
      <c r="IT146" s="546"/>
      <c r="IU146" s="546"/>
      <c r="IV146" s="546"/>
      <c r="IW146" s="546"/>
      <c r="IX146" s="546"/>
      <c r="IY146" s="546"/>
      <c r="IZ146" s="546"/>
      <c r="JA146" s="546"/>
      <c r="JB146" s="546"/>
      <c r="JC146" s="546"/>
      <c r="JD146" s="546"/>
      <c r="JE146" s="546"/>
      <c r="JF146" s="546"/>
      <c r="JG146" s="546"/>
      <c r="JH146" s="546"/>
      <c r="JI146" s="546"/>
      <c r="JJ146" s="546"/>
      <c r="JK146" s="546"/>
      <c r="JL146" s="546"/>
      <c r="JM146" s="546"/>
      <c r="JN146" s="546"/>
      <c r="JO146" s="546"/>
      <c r="JP146" s="546"/>
      <c r="JQ146" s="546"/>
      <c r="JR146" s="546"/>
      <c r="JS146" s="546"/>
      <c r="JT146" s="546"/>
      <c r="JU146" s="546"/>
      <c r="JV146" s="546"/>
      <c r="JW146" s="546"/>
      <c r="JX146" s="546"/>
      <c r="JY146" s="546"/>
      <c r="JZ146" s="546"/>
      <c r="KA146" s="546"/>
      <c r="KB146" s="546"/>
      <c r="KC146" s="546"/>
      <c r="KD146" s="546"/>
      <c r="KE146" s="546"/>
      <c r="KF146" s="546"/>
      <c r="KG146" s="546"/>
      <c r="KH146" s="546"/>
      <c r="KI146" s="546"/>
      <c r="KJ146" s="546"/>
      <c r="KK146" s="546"/>
      <c r="KL146" s="546"/>
      <c r="KM146" s="546"/>
      <c r="KN146" s="546"/>
      <c r="KO146" s="546"/>
      <c r="KP146" s="546"/>
      <c r="KQ146" s="546"/>
      <c r="KR146" s="546"/>
      <c r="KS146" s="546"/>
      <c r="KT146" s="546"/>
      <c r="KU146" s="546"/>
      <c r="KV146" s="546"/>
      <c r="KW146" s="546"/>
      <c r="KX146" s="546"/>
      <c r="KY146" s="546"/>
      <c r="KZ146" s="546"/>
      <c r="LA146" s="546"/>
      <c r="LB146" s="546"/>
      <c r="LC146" s="546"/>
      <c r="LD146" s="546"/>
      <c r="LE146" s="546"/>
      <c r="LF146" s="546"/>
      <c r="LG146" s="546"/>
      <c r="LH146" s="546"/>
      <c r="LI146" s="546"/>
      <c r="LJ146" s="546"/>
      <c r="LK146" s="546"/>
      <c r="LL146" s="546"/>
      <c r="LM146" s="546"/>
      <c r="LN146" s="546"/>
      <c r="LO146" s="546"/>
      <c r="LP146" s="546"/>
      <c r="LQ146" s="546"/>
      <c r="LR146" s="546"/>
      <c r="LS146" s="546"/>
      <c r="LT146" s="546"/>
      <c r="LU146" s="546"/>
      <c r="LV146" s="546"/>
      <c r="LW146" s="546"/>
      <c r="LX146" s="546"/>
      <c r="LY146" s="546"/>
      <c r="LZ146" s="546"/>
      <c r="MA146" s="546"/>
      <c r="MB146" s="546"/>
      <c r="MC146" s="546"/>
      <c r="MD146" s="546"/>
      <c r="ME146" s="546"/>
      <c r="MF146" s="546"/>
      <c r="MG146" s="546"/>
      <c r="MH146" s="546"/>
      <c r="MI146" s="546"/>
      <c r="MJ146" s="546"/>
      <c r="MK146" s="546"/>
      <c r="ML146" s="546"/>
      <c r="MM146" s="546"/>
      <c r="MN146" s="546"/>
      <c r="MO146" s="546"/>
      <c r="MP146" s="546"/>
      <c r="MQ146" s="546"/>
      <c r="MR146" s="546"/>
      <c r="MS146" s="546"/>
      <c r="MT146" s="546"/>
      <c r="MU146" s="546"/>
      <c r="MV146" s="546"/>
      <c r="MW146" s="546"/>
      <c r="MX146" s="546"/>
      <c r="MY146" s="546"/>
      <c r="MZ146" s="546"/>
      <c r="NA146" s="546"/>
      <c r="NB146" s="546"/>
      <c r="NC146" s="546"/>
      <c r="ND146" s="546"/>
      <c r="NE146" s="546"/>
      <c r="NF146" s="546"/>
      <c r="NG146" s="546"/>
      <c r="NH146" s="546"/>
      <c r="NI146" s="546"/>
      <c r="NJ146" s="546"/>
      <c r="NK146" s="546"/>
      <c r="NL146" s="546"/>
      <c r="NM146" s="546"/>
      <c r="NN146" s="546"/>
      <c r="NO146" s="546"/>
      <c r="NP146" s="546"/>
      <c r="NQ146" s="546"/>
      <c r="NR146" s="546"/>
      <c r="NS146" s="546"/>
      <c r="NT146" s="546"/>
      <c r="NU146" s="546"/>
      <c r="NV146" s="546"/>
      <c r="NW146" s="546"/>
      <c r="NX146" s="546"/>
      <c r="NY146" s="546"/>
      <c r="NZ146" s="546"/>
      <c r="OA146" s="546"/>
      <c r="OB146" s="546"/>
      <c r="OC146" s="546"/>
      <c r="OD146" s="546"/>
      <c r="OE146" s="546"/>
      <c r="OF146" s="546"/>
      <c r="OG146" s="546"/>
      <c r="OH146" s="546"/>
      <c r="OI146" s="546"/>
      <c r="OJ146" s="546"/>
      <c r="OK146" s="546"/>
      <c r="OL146" s="546"/>
      <c r="OM146" s="546"/>
      <c r="ON146" s="546"/>
      <c r="OO146" s="546"/>
      <c r="OP146" s="546"/>
      <c r="OQ146" s="546"/>
      <c r="OR146" s="546"/>
      <c r="OS146" s="546"/>
      <c r="OT146" s="546"/>
      <c r="OU146" s="546"/>
      <c r="OV146" s="546"/>
      <c r="OW146" s="546"/>
      <c r="OX146" s="546"/>
      <c r="OY146" s="546"/>
      <c r="OZ146" s="546"/>
      <c r="PA146" s="546"/>
      <c r="PB146" s="546"/>
      <c r="PC146" s="546"/>
      <c r="PD146" s="546"/>
      <c r="PE146" s="546"/>
      <c r="PF146" s="546"/>
      <c r="PG146" s="546"/>
      <c r="PH146" s="546"/>
      <c r="PI146" s="546"/>
      <c r="PJ146" s="546"/>
      <c r="PK146" s="546"/>
      <c r="PL146" s="546"/>
      <c r="PM146" s="546"/>
      <c r="PN146" s="546"/>
      <c r="PO146" s="546"/>
      <c r="PP146" s="546"/>
      <c r="PQ146" s="546"/>
      <c r="PR146" s="546"/>
      <c r="PS146" s="546"/>
      <c r="PT146" s="546"/>
      <c r="PU146" s="546"/>
      <c r="PV146" s="546"/>
      <c r="PW146" s="546"/>
      <c r="PX146" s="546"/>
      <c r="PY146" s="546"/>
      <c r="PZ146" s="546"/>
      <c r="QA146" s="546"/>
      <c r="QB146" s="546"/>
      <c r="QC146" s="546"/>
      <c r="QD146" s="546"/>
      <c r="QE146" s="546"/>
      <c r="QF146" s="546"/>
      <c r="QG146" s="546"/>
      <c r="QH146" s="546"/>
      <c r="QI146" s="546"/>
      <c r="QJ146" s="546"/>
      <c r="QK146" s="546"/>
      <c r="QL146" s="546"/>
      <c r="QM146" s="546"/>
      <c r="QN146" s="546"/>
      <c r="QO146" s="546"/>
      <c r="QP146" s="546"/>
      <c r="QQ146" s="546"/>
      <c r="QR146" s="546"/>
      <c r="QS146" s="546"/>
      <c r="QT146" s="546"/>
      <c r="QU146" s="546"/>
      <c r="QV146" s="546"/>
      <c r="QW146" s="546"/>
      <c r="QX146" s="546"/>
      <c r="QY146" s="546"/>
      <c r="QZ146" s="546"/>
      <c r="RA146" s="546"/>
      <c r="RB146" s="546"/>
      <c r="RC146" s="546"/>
      <c r="RD146" s="546"/>
      <c r="RE146" s="546"/>
      <c r="RF146" s="546"/>
      <c r="RG146" s="546"/>
      <c r="RH146" s="546"/>
      <c r="RI146" s="546"/>
      <c r="RJ146" s="546"/>
      <c r="RK146" s="546"/>
      <c r="RL146" s="546"/>
      <c r="RM146" s="546"/>
      <c r="RN146" s="546"/>
      <c r="RO146" s="546"/>
      <c r="RP146" s="546"/>
      <c r="RQ146" s="546"/>
      <c r="RR146" s="546"/>
      <c r="RS146" s="546"/>
      <c r="RT146" s="546"/>
      <c r="RU146" s="546"/>
      <c r="RV146" s="546"/>
      <c r="RW146" s="546"/>
      <c r="RX146" s="546"/>
      <c r="RY146" s="546"/>
      <c r="RZ146" s="546"/>
      <c r="SA146" s="546"/>
      <c r="SB146" s="546"/>
      <c r="SC146" s="546"/>
      <c r="SD146" s="546"/>
      <c r="SE146" s="546"/>
      <c r="SF146" s="546"/>
      <c r="SG146" s="546"/>
      <c r="SH146" s="546"/>
      <c r="SI146" s="546"/>
      <c r="SJ146" s="546"/>
      <c r="SK146" s="546"/>
      <c r="SL146" s="546"/>
      <c r="SM146" s="546"/>
      <c r="SN146" s="546"/>
      <c r="SO146" s="546"/>
      <c r="SP146" s="546"/>
      <c r="SQ146" s="546"/>
      <c r="SR146" s="546"/>
      <c r="SS146" s="546"/>
      <c r="ST146" s="546"/>
      <c r="SU146" s="546"/>
      <c r="SV146" s="546"/>
      <c r="SW146" s="546"/>
      <c r="SX146" s="546"/>
      <c r="SY146" s="546"/>
      <c r="SZ146" s="546"/>
      <c r="TA146" s="546"/>
      <c r="TB146" s="546"/>
      <c r="TC146" s="546"/>
      <c r="TD146" s="546"/>
      <c r="TE146" s="546"/>
      <c r="TF146" s="546"/>
      <c r="TG146" s="546"/>
      <c r="TH146" s="546"/>
      <c r="TI146" s="546"/>
      <c r="TJ146" s="546"/>
      <c r="TK146" s="546"/>
      <c r="TL146" s="546"/>
      <c r="TM146" s="546"/>
      <c r="TN146" s="546"/>
      <c r="TO146" s="546"/>
      <c r="TP146" s="546"/>
      <c r="TQ146" s="546"/>
      <c r="TR146" s="546"/>
      <c r="TS146" s="546"/>
      <c r="TT146" s="546"/>
      <c r="TU146" s="546"/>
      <c r="TV146" s="546"/>
      <c r="TW146" s="546"/>
      <c r="TX146" s="546"/>
      <c r="TY146" s="546"/>
      <c r="TZ146" s="546"/>
      <c r="UA146" s="546"/>
      <c r="UB146" s="546"/>
      <c r="UC146" s="546"/>
      <c r="UD146" s="546"/>
      <c r="UE146" s="546"/>
      <c r="UF146" s="546"/>
      <c r="UG146" s="546"/>
      <c r="UH146" s="546"/>
      <c r="UI146" s="546"/>
      <c r="UJ146" s="546"/>
      <c r="UK146" s="546"/>
      <c r="UL146" s="546"/>
      <c r="UM146" s="546"/>
      <c r="UN146" s="546"/>
      <c r="UO146" s="546"/>
      <c r="UP146" s="546"/>
      <c r="UQ146" s="546"/>
      <c r="UR146" s="546"/>
      <c r="US146" s="546"/>
      <c r="UT146" s="546"/>
      <c r="UU146" s="546"/>
      <c r="UV146" s="546"/>
      <c r="UW146" s="546"/>
      <c r="UX146" s="546"/>
      <c r="UY146" s="546"/>
      <c r="UZ146" s="546"/>
      <c r="VA146" s="546"/>
      <c r="VB146" s="546"/>
      <c r="VC146" s="546"/>
      <c r="VD146" s="546"/>
      <c r="VE146" s="546"/>
      <c r="VF146" s="546"/>
      <c r="VG146" s="546"/>
      <c r="VH146" s="546"/>
      <c r="VI146" s="546"/>
      <c r="VJ146" s="546"/>
      <c r="VK146" s="546"/>
      <c r="VL146" s="546"/>
      <c r="VM146" s="546"/>
      <c r="VN146" s="546"/>
      <c r="VO146" s="546"/>
      <c r="VP146" s="546"/>
      <c r="VQ146" s="546"/>
      <c r="VR146" s="546"/>
      <c r="VS146" s="546"/>
      <c r="VT146" s="546"/>
      <c r="VU146" s="546"/>
      <c r="VV146" s="546"/>
      <c r="VW146" s="546"/>
      <c r="VX146" s="546"/>
      <c r="VY146" s="546"/>
      <c r="VZ146" s="546"/>
      <c r="WA146" s="546"/>
      <c r="WB146" s="546"/>
      <c r="WC146" s="546"/>
      <c r="WD146" s="546"/>
      <c r="WE146" s="546"/>
      <c r="WF146" s="546"/>
      <c r="WG146" s="546"/>
      <c r="WH146" s="546"/>
      <c r="WI146" s="546"/>
      <c r="WJ146" s="546"/>
      <c r="WK146" s="546"/>
      <c r="WL146" s="546"/>
      <c r="WM146" s="546"/>
      <c r="WN146" s="546"/>
      <c r="WO146" s="546"/>
      <c r="WP146" s="546"/>
      <c r="WQ146" s="546"/>
      <c r="WR146" s="546"/>
      <c r="WS146" s="546"/>
      <c r="WT146" s="546"/>
      <c r="WU146" s="546"/>
      <c r="WV146" s="546"/>
      <c r="WW146" s="546"/>
      <c r="WX146" s="546"/>
      <c r="WY146" s="546"/>
      <c r="WZ146" s="546"/>
      <c r="XA146" s="546"/>
      <c r="XB146" s="546"/>
      <c r="XC146" s="546"/>
      <c r="XD146" s="546"/>
      <c r="XE146" s="546"/>
      <c r="XF146" s="546"/>
      <c r="XG146" s="546"/>
      <c r="XH146" s="546"/>
      <c r="XI146" s="546"/>
      <c r="XJ146" s="546"/>
      <c r="XK146" s="546"/>
      <c r="XL146" s="546"/>
      <c r="XM146" s="546"/>
      <c r="XN146" s="546"/>
      <c r="XO146" s="546"/>
      <c r="XP146" s="546"/>
      <c r="XQ146" s="546"/>
      <c r="XR146" s="546"/>
      <c r="XS146" s="546"/>
      <c r="XT146" s="546"/>
      <c r="XU146" s="546"/>
      <c r="XV146" s="546"/>
      <c r="XW146" s="546"/>
      <c r="XX146" s="546"/>
      <c r="XY146" s="546"/>
      <c r="XZ146" s="546"/>
      <c r="YA146" s="546"/>
      <c r="YB146" s="546"/>
      <c r="YC146" s="546"/>
      <c r="YD146" s="546"/>
      <c r="YE146" s="546"/>
      <c r="YF146" s="546"/>
      <c r="YG146" s="546"/>
      <c r="YH146" s="546"/>
      <c r="YI146" s="546"/>
      <c r="YJ146" s="546"/>
      <c r="YK146" s="546"/>
      <c r="YL146" s="546"/>
      <c r="YM146" s="546"/>
      <c r="YN146" s="546"/>
      <c r="YO146" s="546"/>
      <c r="YP146" s="546"/>
      <c r="YQ146" s="546"/>
      <c r="YR146" s="546"/>
      <c r="YS146" s="546"/>
      <c r="YT146" s="546"/>
      <c r="YU146" s="546"/>
      <c r="YV146" s="546"/>
      <c r="YW146" s="546"/>
      <c r="YX146" s="546"/>
      <c r="YY146" s="546"/>
      <c r="YZ146" s="546"/>
      <c r="ZA146" s="546"/>
      <c r="ZB146" s="546"/>
      <c r="ZC146" s="546"/>
      <c r="ZD146" s="546"/>
      <c r="ZE146" s="546"/>
      <c r="ZF146" s="546"/>
      <c r="ZG146" s="546"/>
      <c r="ZH146" s="546"/>
      <c r="ZI146" s="546"/>
      <c r="ZJ146" s="546"/>
      <c r="ZK146" s="546"/>
      <c r="ZL146" s="546"/>
      <c r="ZM146" s="546"/>
      <c r="ZN146" s="546"/>
      <c r="ZO146" s="546"/>
      <c r="ZP146" s="546"/>
      <c r="ZQ146" s="546"/>
      <c r="ZR146" s="546"/>
      <c r="ZS146" s="546"/>
      <c r="ZT146" s="546"/>
      <c r="ZU146" s="546"/>
      <c r="ZV146" s="546"/>
      <c r="ZW146" s="546"/>
      <c r="ZX146" s="546"/>
      <c r="ZY146" s="546"/>
      <c r="ZZ146" s="546"/>
      <c r="AAA146" s="546"/>
      <c r="AAB146" s="546"/>
      <c r="AAC146" s="546"/>
      <c r="AAD146" s="546"/>
      <c r="AAE146" s="546"/>
      <c r="AAF146" s="546"/>
      <c r="AAG146" s="546"/>
      <c r="AAH146" s="546"/>
      <c r="AAI146" s="546"/>
      <c r="AAJ146" s="546"/>
      <c r="AAK146" s="546"/>
      <c r="AAL146" s="546"/>
      <c r="AAM146" s="546"/>
      <c r="AAN146" s="546"/>
      <c r="AAO146" s="546"/>
      <c r="AAP146" s="546"/>
      <c r="AAQ146" s="546"/>
      <c r="AAR146" s="546"/>
      <c r="AAS146" s="546"/>
      <c r="AAT146" s="546"/>
      <c r="AAU146" s="546"/>
      <c r="AAV146" s="546"/>
      <c r="AAW146" s="546"/>
      <c r="AAX146" s="546"/>
      <c r="AAY146" s="546"/>
      <c r="AAZ146" s="546"/>
      <c r="ABA146" s="546"/>
      <c r="ABB146" s="546"/>
      <c r="ABC146" s="546"/>
      <c r="ABD146" s="546"/>
      <c r="ABE146" s="546"/>
      <c r="ABF146" s="546"/>
      <c r="ABG146" s="546"/>
      <c r="ABH146" s="546"/>
      <c r="ABI146" s="546"/>
      <c r="ABJ146" s="546"/>
      <c r="ABK146" s="546"/>
      <c r="ABL146" s="546"/>
      <c r="ABM146" s="546"/>
      <c r="ABN146" s="546"/>
      <c r="ABO146" s="546"/>
      <c r="ABP146" s="546"/>
      <c r="ABQ146" s="546"/>
      <c r="ABR146" s="546"/>
      <c r="ABS146" s="546"/>
      <c r="ABT146" s="546"/>
      <c r="ABU146" s="546"/>
      <c r="ABV146" s="546"/>
      <c r="ABW146" s="546"/>
      <c r="ABX146" s="546"/>
      <c r="ABY146" s="546"/>
      <c r="ABZ146" s="546"/>
      <c r="ACA146" s="546"/>
      <c r="ACB146" s="546"/>
      <c r="ACC146" s="546"/>
      <c r="ACD146" s="546"/>
      <c r="ACE146" s="546"/>
      <c r="ACF146" s="546"/>
      <c r="ACG146" s="546"/>
      <c r="ACH146" s="546"/>
      <c r="ACI146" s="546"/>
      <c r="ACJ146" s="546"/>
      <c r="ACK146" s="546"/>
      <c r="ACL146" s="546"/>
      <c r="ACM146" s="546"/>
      <c r="ACN146" s="546"/>
      <c r="ACO146" s="546"/>
      <c r="ACP146" s="546"/>
      <c r="ACQ146" s="546"/>
      <c r="ACR146" s="546"/>
      <c r="ACS146" s="546"/>
      <c r="ACT146" s="546"/>
      <c r="ACU146" s="546"/>
      <c r="ACV146" s="546"/>
      <c r="ACW146" s="546"/>
      <c r="ACX146" s="546"/>
      <c r="ACY146" s="546"/>
      <c r="ACZ146" s="546"/>
      <c r="ADA146" s="546"/>
      <c r="ADB146" s="546"/>
      <c r="ADC146" s="546"/>
      <c r="ADD146" s="546"/>
      <c r="ADE146" s="546"/>
      <c r="ADF146" s="546"/>
      <c r="ADG146" s="546"/>
      <c r="ADH146" s="546"/>
      <c r="ADI146" s="546"/>
      <c r="ADJ146" s="546"/>
      <c r="ADK146" s="546"/>
      <c r="ADL146" s="546"/>
      <c r="ADM146" s="546"/>
      <c r="ADN146" s="546"/>
      <c r="ADO146" s="546"/>
      <c r="ADP146" s="546"/>
      <c r="ADQ146" s="546"/>
      <c r="ADR146" s="546"/>
      <c r="ADS146" s="546"/>
      <c r="ADT146" s="546"/>
      <c r="ADU146" s="546"/>
      <c r="ADV146" s="546"/>
      <c r="ADW146" s="546"/>
      <c r="ADX146" s="546"/>
      <c r="ADY146" s="546"/>
      <c r="ADZ146" s="546"/>
      <c r="AEA146" s="546"/>
      <c r="AEB146" s="546"/>
      <c r="AEC146" s="546"/>
      <c r="AED146" s="546"/>
      <c r="AEE146" s="546"/>
      <c r="AEF146" s="546"/>
      <c r="AEG146" s="546"/>
      <c r="AEH146" s="546"/>
      <c r="AEI146" s="546"/>
      <c r="AEJ146" s="546"/>
      <c r="AEK146" s="546"/>
      <c r="AEL146" s="546"/>
      <c r="AEM146" s="546"/>
      <c r="AEN146" s="546"/>
      <c r="AEO146" s="546"/>
      <c r="AEP146" s="546"/>
      <c r="AEQ146" s="546"/>
      <c r="AER146" s="546"/>
      <c r="AES146" s="546"/>
      <c r="AET146" s="546"/>
      <c r="AEU146" s="546"/>
      <c r="AEV146" s="546"/>
      <c r="AEW146" s="546"/>
      <c r="AEX146" s="546"/>
      <c r="AEY146" s="546"/>
      <c r="AEZ146" s="546"/>
      <c r="AFA146" s="546"/>
      <c r="AFB146" s="546"/>
      <c r="AFC146" s="546"/>
      <c r="AFD146" s="546"/>
      <c r="AFE146" s="546"/>
      <c r="AFF146" s="546"/>
      <c r="AFG146" s="546"/>
      <c r="AFH146" s="546"/>
      <c r="AFI146" s="546"/>
      <c r="AFJ146" s="546"/>
      <c r="AFK146" s="546"/>
      <c r="AFL146" s="546"/>
      <c r="AFM146" s="546"/>
      <c r="AFN146" s="546"/>
      <c r="AFO146" s="546"/>
      <c r="AFP146" s="546"/>
      <c r="AFQ146" s="546"/>
      <c r="AFR146" s="546"/>
      <c r="AFS146" s="546"/>
      <c r="AFT146" s="546"/>
      <c r="AFU146" s="546"/>
      <c r="AFV146" s="546"/>
      <c r="AFW146" s="546"/>
      <c r="AFX146" s="546"/>
      <c r="AFY146" s="546"/>
      <c r="AFZ146" s="546"/>
      <c r="AGA146" s="546"/>
      <c r="AGB146" s="546"/>
      <c r="AGC146" s="546"/>
      <c r="AGD146" s="546"/>
      <c r="AGE146" s="546"/>
      <c r="AGF146" s="546"/>
      <c r="AGG146" s="546"/>
      <c r="AGH146" s="546"/>
      <c r="AGI146" s="546"/>
      <c r="AGJ146" s="546"/>
      <c r="AGK146" s="546"/>
      <c r="AGL146" s="546"/>
      <c r="AGM146" s="546"/>
      <c r="AGN146" s="546"/>
      <c r="AGO146" s="546"/>
      <c r="AGP146" s="546"/>
      <c r="AGQ146" s="546"/>
      <c r="AGR146" s="546"/>
      <c r="AGS146" s="546"/>
      <c r="AGT146" s="546"/>
      <c r="AGU146" s="546"/>
      <c r="AGV146" s="546"/>
      <c r="AGW146" s="546"/>
      <c r="AGX146" s="546"/>
      <c r="AGY146" s="546"/>
      <c r="AGZ146" s="546"/>
      <c r="AHA146" s="546"/>
      <c r="AHB146" s="546"/>
      <c r="AHC146" s="546"/>
      <c r="AHD146" s="546"/>
      <c r="AHE146" s="546"/>
      <c r="AHF146" s="546"/>
      <c r="AHG146" s="546"/>
      <c r="AHH146" s="546"/>
      <c r="AHI146" s="546"/>
      <c r="AHJ146" s="546"/>
      <c r="AHK146" s="546"/>
      <c r="AHL146" s="546"/>
      <c r="AHM146" s="546"/>
      <c r="AHN146" s="546"/>
      <c r="AHO146" s="546"/>
      <c r="AHP146" s="546"/>
      <c r="AHQ146" s="546"/>
      <c r="AHR146" s="546"/>
      <c r="AHS146" s="546"/>
      <c r="AHT146" s="546"/>
      <c r="AHU146" s="546"/>
      <c r="AHV146" s="546"/>
      <c r="AHW146" s="546"/>
      <c r="AHX146" s="546"/>
      <c r="AHY146" s="546"/>
      <c r="AHZ146" s="546"/>
      <c r="AIA146" s="546"/>
      <c r="AIB146" s="546"/>
      <c r="AIC146" s="546"/>
      <c r="AID146" s="546"/>
      <c r="AIE146" s="546"/>
      <c r="AIF146" s="546"/>
      <c r="AIG146" s="546"/>
      <c r="AIH146" s="546"/>
      <c r="AII146" s="546"/>
      <c r="AIJ146" s="546"/>
      <c r="AIK146" s="546"/>
      <c r="AIL146" s="546"/>
      <c r="AIM146" s="546"/>
      <c r="AIN146" s="546"/>
      <c r="AIO146" s="546"/>
      <c r="AIP146" s="546"/>
      <c r="AIQ146" s="546"/>
      <c r="AIR146" s="546"/>
      <c r="AIS146" s="546"/>
      <c r="AIT146" s="546"/>
      <c r="AIU146" s="546"/>
      <c r="AIV146" s="546"/>
      <c r="AIW146" s="546"/>
      <c r="AIX146" s="546"/>
      <c r="AIY146" s="546"/>
      <c r="AIZ146" s="546"/>
      <c r="AJA146" s="546"/>
      <c r="AJB146" s="546"/>
      <c r="AJC146" s="546"/>
      <c r="AJD146" s="546"/>
      <c r="AJE146" s="546"/>
      <c r="AJF146" s="546"/>
      <c r="AJG146" s="546"/>
      <c r="AJH146" s="546"/>
      <c r="AJI146" s="546"/>
      <c r="AJJ146" s="546"/>
      <c r="AJK146" s="546"/>
      <c r="AJL146" s="546"/>
      <c r="AJM146" s="546"/>
      <c r="AJN146" s="546"/>
      <c r="AJO146" s="546"/>
      <c r="AJP146" s="546"/>
      <c r="AJQ146" s="546"/>
      <c r="AJR146" s="546"/>
      <c r="AJS146" s="546"/>
      <c r="AJT146" s="546"/>
      <c r="AJU146" s="546"/>
      <c r="AJV146" s="546"/>
      <c r="AJW146" s="546"/>
      <c r="AJX146" s="546"/>
      <c r="AJY146" s="546"/>
      <c r="AJZ146" s="546"/>
      <c r="AKA146" s="546"/>
      <c r="AKB146" s="546"/>
      <c r="AKC146" s="546"/>
      <c r="AKD146" s="546"/>
      <c r="AKE146" s="546"/>
      <c r="AKF146" s="546"/>
      <c r="AKG146" s="546"/>
      <c r="AKH146" s="546"/>
      <c r="AKI146" s="546"/>
      <c r="AKJ146" s="546"/>
      <c r="AKK146" s="546"/>
      <c r="AKL146" s="546"/>
      <c r="AKM146" s="546"/>
      <c r="AKN146" s="546"/>
      <c r="AKO146" s="546"/>
      <c r="AKP146" s="546"/>
      <c r="AKQ146" s="546"/>
      <c r="AKR146" s="546"/>
      <c r="AKS146" s="546"/>
      <c r="AKT146" s="546"/>
      <c r="AKU146" s="546"/>
      <c r="AKV146" s="546"/>
      <c r="AKW146" s="546"/>
      <c r="AKX146" s="546"/>
      <c r="AKY146" s="546"/>
      <c r="AKZ146" s="546"/>
      <c r="ALA146" s="546"/>
      <c r="ALB146" s="546"/>
      <c r="ALC146" s="546"/>
      <c r="ALD146" s="546"/>
      <c r="ALE146" s="546"/>
      <c r="ALF146" s="546"/>
      <c r="ALG146" s="546"/>
      <c r="ALH146" s="546"/>
      <c r="ALI146" s="546"/>
      <c r="ALJ146" s="546"/>
      <c r="ALK146" s="546"/>
      <c r="ALL146" s="546"/>
      <c r="ALM146" s="546"/>
      <c r="ALN146" s="546"/>
      <c r="ALO146" s="546"/>
      <c r="ALP146" s="546"/>
      <c r="ALQ146" s="546"/>
      <c r="ALR146" s="546"/>
      <c r="ALS146" s="546"/>
      <c r="ALT146" s="546"/>
      <c r="ALU146" s="546"/>
      <c r="ALV146" s="546"/>
      <c r="ALW146" s="546"/>
      <c r="ALX146" s="546"/>
      <c r="ALY146" s="546"/>
      <c r="ALZ146" s="546"/>
      <c r="AMA146" s="546"/>
      <c r="AMB146" s="546"/>
    </row>
    <row r="147" spans="1:1016" ht="59.25" customHeight="1">
      <c r="A147" s="525" t="s">
        <v>313</v>
      </c>
      <c r="B147" s="561">
        <v>151406</v>
      </c>
      <c r="C147" s="503" t="s">
        <v>27</v>
      </c>
      <c r="D147" s="562" t="s">
        <v>314</v>
      </c>
      <c r="E147" s="493" t="s">
        <v>40</v>
      </c>
      <c r="F147" s="523">
        <v>99</v>
      </c>
      <c r="G147" s="497">
        <f t="shared" si="12"/>
        <v>24.6</v>
      </c>
      <c r="H147" s="498">
        <f t="shared" si="11"/>
        <v>2435.4</v>
      </c>
      <c r="J147" s="547">
        <v>19.43</v>
      </c>
      <c r="L147" s="466">
        <f t="shared" si="13"/>
        <v>24.6</v>
      </c>
    </row>
    <row r="148" spans="1:1016" ht="59.25" customHeight="1">
      <c r="A148" s="525" t="s">
        <v>315</v>
      </c>
      <c r="B148" s="561">
        <v>91924</v>
      </c>
      <c r="C148" s="503" t="s">
        <v>117</v>
      </c>
      <c r="D148" s="532" t="s">
        <v>316</v>
      </c>
      <c r="E148" s="493" t="s">
        <v>40</v>
      </c>
      <c r="F148" s="523">
        <v>100</v>
      </c>
      <c r="G148" s="497">
        <f t="shared" si="12"/>
        <v>2.89</v>
      </c>
      <c r="H148" s="498">
        <f t="shared" ref="H148:H161" si="17">IF(E148&lt;&gt;0,F148*G148,"")</f>
        <v>289</v>
      </c>
      <c r="J148" s="547">
        <v>2.2799999999999998</v>
      </c>
      <c r="L148" s="466">
        <f t="shared" si="13"/>
        <v>2.89</v>
      </c>
    </row>
    <row r="149" spans="1:1016" ht="59.25" customHeight="1">
      <c r="A149" s="525" t="s">
        <v>317</v>
      </c>
      <c r="B149" s="561">
        <v>91924</v>
      </c>
      <c r="C149" s="503" t="s">
        <v>117</v>
      </c>
      <c r="D149" s="494" t="s">
        <v>318</v>
      </c>
      <c r="E149" s="493" t="s">
        <v>40</v>
      </c>
      <c r="F149" s="523">
        <v>100</v>
      </c>
      <c r="G149" s="497">
        <f t="shared" si="12"/>
        <v>2.89</v>
      </c>
      <c r="H149" s="498">
        <f t="shared" si="17"/>
        <v>289</v>
      </c>
      <c r="J149" s="547">
        <v>2.2799999999999998</v>
      </c>
      <c r="L149" s="466">
        <f t="shared" si="13"/>
        <v>2.89</v>
      </c>
    </row>
    <row r="150" spans="1:1016" ht="59.25" customHeight="1">
      <c r="A150" s="525" t="s">
        <v>319</v>
      </c>
      <c r="B150" s="561">
        <v>91926</v>
      </c>
      <c r="C150" s="566" t="s">
        <v>117</v>
      </c>
      <c r="D150" s="532" t="s">
        <v>320</v>
      </c>
      <c r="E150" s="493" t="s">
        <v>40</v>
      </c>
      <c r="F150" s="523">
        <v>1000</v>
      </c>
      <c r="G150" s="497">
        <f t="shared" si="12"/>
        <v>4.1500000000000004</v>
      </c>
      <c r="H150" s="498">
        <f t="shared" si="17"/>
        <v>4150</v>
      </c>
      <c r="J150" s="547">
        <v>3.28</v>
      </c>
      <c r="L150" s="466">
        <f t="shared" si="13"/>
        <v>4.1500000000000004</v>
      </c>
    </row>
    <row r="151" spans="1:1016" ht="59.25" customHeight="1">
      <c r="A151" s="525" t="s">
        <v>321</v>
      </c>
      <c r="B151" s="561">
        <v>91926</v>
      </c>
      <c r="C151" s="493" t="s">
        <v>117</v>
      </c>
      <c r="D151" s="494" t="s">
        <v>322</v>
      </c>
      <c r="E151" s="565" t="s">
        <v>40</v>
      </c>
      <c r="F151" s="523">
        <v>1000</v>
      </c>
      <c r="G151" s="497">
        <f t="shared" si="12"/>
        <v>4.1500000000000004</v>
      </c>
      <c r="H151" s="498">
        <f t="shared" si="17"/>
        <v>4150</v>
      </c>
      <c r="J151" s="547">
        <v>3.28</v>
      </c>
      <c r="L151" s="466">
        <f t="shared" si="13"/>
        <v>4.1500000000000004</v>
      </c>
    </row>
    <row r="152" spans="1:1016" ht="59.25" customHeight="1">
      <c r="A152" s="525" t="s">
        <v>323</v>
      </c>
      <c r="B152" s="561">
        <v>91926</v>
      </c>
      <c r="C152" s="493" t="s">
        <v>117</v>
      </c>
      <c r="D152" s="494" t="s">
        <v>324</v>
      </c>
      <c r="E152" s="565" t="s">
        <v>40</v>
      </c>
      <c r="F152" s="523">
        <v>1000</v>
      </c>
      <c r="G152" s="497">
        <f t="shared" si="12"/>
        <v>4.1500000000000004</v>
      </c>
      <c r="H152" s="498">
        <f t="shared" si="17"/>
        <v>4150</v>
      </c>
      <c r="J152" s="547">
        <v>3.28</v>
      </c>
      <c r="L152" s="466">
        <f t="shared" si="13"/>
        <v>4.1500000000000004</v>
      </c>
    </row>
    <row r="153" spans="1:1016" ht="59.25" customHeight="1">
      <c r="A153" s="525" t="s">
        <v>325</v>
      </c>
      <c r="B153" s="561">
        <v>91928</v>
      </c>
      <c r="C153" s="493" t="s">
        <v>117</v>
      </c>
      <c r="D153" s="494" t="s">
        <v>326</v>
      </c>
      <c r="E153" s="565" t="s">
        <v>40</v>
      </c>
      <c r="F153" s="523">
        <v>150</v>
      </c>
      <c r="G153" s="497">
        <f t="shared" si="12"/>
        <v>6.72</v>
      </c>
      <c r="H153" s="498">
        <f t="shared" si="17"/>
        <v>1008</v>
      </c>
      <c r="J153" s="547">
        <v>5.31</v>
      </c>
      <c r="L153" s="466">
        <f t="shared" si="13"/>
        <v>6.72</v>
      </c>
    </row>
    <row r="154" spans="1:1016" ht="59.25" customHeight="1">
      <c r="A154" s="525" t="s">
        <v>327</v>
      </c>
      <c r="B154" s="561">
        <v>91928</v>
      </c>
      <c r="C154" s="493" t="s">
        <v>117</v>
      </c>
      <c r="D154" s="494" t="s">
        <v>328</v>
      </c>
      <c r="E154" s="565" t="s">
        <v>40</v>
      </c>
      <c r="F154" s="523">
        <v>150</v>
      </c>
      <c r="G154" s="497">
        <f t="shared" si="12"/>
        <v>6.72</v>
      </c>
      <c r="H154" s="498">
        <f t="shared" si="17"/>
        <v>1008</v>
      </c>
      <c r="J154" s="547">
        <v>5.31</v>
      </c>
      <c r="L154" s="466">
        <f t="shared" si="13"/>
        <v>6.72</v>
      </c>
    </row>
    <row r="155" spans="1:1016" ht="59.25" customHeight="1">
      <c r="A155" s="525" t="s">
        <v>329</v>
      </c>
      <c r="B155" s="561">
        <v>91930</v>
      </c>
      <c r="C155" s="493" t="s">
        <v>117</v>
      </c>
      <c r="D155" s="494" t="s">
        <v>330</v>
      </c>
      <c r="E155" s="565" t="s">
        <v>40</v>
      </c>
      <c r="F155" s="523">
        <v>30</v>
      </c>
      <c r="G155" s="497">
        <f t="shared" si="12"/>
        <v>9.1999999999999993</v>
      </c>
      <c r="H155" s="498">
        <f t="shared" si="17"/>
        <v>276</v>
      </c>
      <c r="J155" s="547">
        <v>7.27</v>
      </c>
      <c r="L155" s="466">
        <f t="shared" si="13"/>
        <v>9.1999999999999993</v>
      </c>
    </row>
    <row r="156" spans="1:1016" ht="59.25" customHeight="1">
      <c r="A156" s="525" t="s">
        <v>331</v>
      </c>
      <c r="B156" s="561">
        <v>91930</v>
      </c>
      <c r="C156" s="493" t="s">
        <v>117</v>
      </c>
      <c r="D156" s="494" t="s">
        <v>332</v>
      </c>
      <c r="E156" s="565" t="s">
        <v>40</v>
      </c>
      <c r="F156" s="523">
        <v>30</v>
      </c>
      <c r="G156" s="497">
        <f t="shared" si="12"/>
        <v>9.1999999999999993</v>
      </c>
      <c r="H156" s="498">
        <f t="shared" si="17"/>
        <v>276</v>
      </c>
      <c r="J156" s="547">
        <v>7.27</v>
      </c>
      <c r="L156" s="466">
        <f t="shared" si="13"/>
        <v>9.1999999999999993</v>
      </c>
    </row>
    <row r="157" spans="1:1016" ht="59.25" customHeight="1">
      <c r="A157" s="525" t="s">
        <v>333</v>
      </c>
      <c r="B157" s="561">
        <v>91932</v>
      </c>
      <c r="C157" s="493" t="s">
        <v>117</v>
      </c>
      <c r="D157" s="494" t="s">
        <v>334</v>
      </c>
      <c r="E157" s="565" t="s">
        <v>40</v>
      </c>
      <c r="F157" s="523">
        <v>150</v>
      </c>
      <c r="G157" s="497">
        <f t="shared" si="12"/>
        <v>15.1</v>
      </c>
      <c r="H157" s="498">
        <f t="shared" si="17"/>
        <v>2265</v>
      </c>
      <c r="J157" s="547">
        <v>11.93</v>
      </c>
      <c r="L157" s="466">
        <f t="shared" si="13"/>
        <v>15.1</v>
      </c>
    </row>
    <row r="158" spans="1:1016" ht="59.25" customHeight="1">
      <c r="A158" s="525" t="s">
        <v>335</v>
      </c>
      <c r="B158" s="561">
        <v>91932</v>
      </c>
      <c r="C158" s="493" t="s">
        <v>117</v>
      </c>
      <c r="D158" s="494" t="s">
        <v>336</v>
      </c>
      <c r="E158" s="565" t="s">
        <v>40</v>
      </c>
      <c r="F158" s="523">
        <v>150</v>
      </c>
      <c r="G158" s="497">
        <f t="shared" si="12"/>
        <v>15.1</v>
      </c>
      <c r="H158" s="498">
        <f t="shared" si="17"/>
        <v>2265</v>
      </c>
      <c r="J158" s="547">
        <v>11.93</v>
      </c>
      <c r="L158" s="466">
        <f t="shared" si="13"/>
        <v>15.1</v>
      </c>
    </row>
    <row r="159" spans="1:1016" ht="59.25" customHeight="1">
      <c r="A159" s="525" t="s">
        <v>337</v>
      </c>
      <c r="B159" s="561">
        <v>91926</v>
      </c>
      <c r="C159" s="493" t="s">
        <v>117</v>
      </c>
      <c r="D159" s="494" t="s">
        <v>338</v>
      </c>
      <c r="E159" s="565" t="s">
        <v>40</v>
      </c>
      <c r="F159" s="523">
        <v>1500</v>
      </c>
      <c r="G159" s="497">
        <f t="shared" si="12"/>
        <v>4.1500000000000004</v>
      </c>
      <c r="H159" s="498">
        <f t="shared" si="17"/>
        <v>6225.0000000000009</v>
      </c>
      <c r="J159" s="547">
        <v>3.28</v>
      </c>
      <c r="L159" s="466">
        <f t="shared" si="13"/>
        <v>4.1500000000000004</v>
      </c>
    </row>
    <row r="160" spans="1:1016" ht="59.25" customHeight="1">
      <c r="A160" s="525" t="s">
        <v>339</v>
      </c>
      <c r="B160" s="561">
        <v>101565</v>
      </c>
      <c r="C160" s="493" t="s">
        <v>117</v>
      </c>
      <c r="D160" s="494" t="s">
        <v>340</v>
      </c>
      <c r="E160" s="565" t="s">
        <v>40</v>
      </c>
      <c r="F160" s="523">
        <v>100</v>
      </c>
      <c r="G160" s="497">
        <f t="shared" si="12"/>
        <v>67.75</v>
      </c>
      <c r="H160" s="498">
        <f t="shared" si="17"/>
        <v>6775</v>
      </c>
      <c r="J160" s="547">
        <v>53.51</v>
      </c>
      <c r="L160" s="466">
        <f t="shared" si="13"/>
        <v>67.75</v>
      </c>
    </row>
    <row r="161" spans="1:1016" ht="59.25" customHeight="1">
      <c r="A161" s="525" t="s">
        <v>341</v>
      </c>
      <c r="B161" s="561">
        <v>101562</v>
      </c>
      <c r="C161" s="493" t="s">
        <v>117</v>
      </c>
      <c r="D161" s="494" t="s">
        <v>342</v>
      </c>
      <c r="E161" s="565" t="s">
        <v>40</v>
      </c>
      <c r="F161" s="523">
        <v>130</v>
      </c>
      <c r="G161" s="497">
        <f t="shared" si="12"/>
        <v>24.93</v>
      </c>
      <c r="H161" s="498">
        <f t="shared" si="17"/>
        <v>3240.9</v>
      </c>
      <c r="J161" s="547">
        <v>19.690000000000001</v>
      </c>
      <c r="L161" s="466">
        <f t="shared" si="13"/>
        <v>24.93</v>
      </c>
    </row>
    <row r="162" spans="1:1016" s="458" customFormat="1" ht="48.95" customHeight="1">
      <c r="A162" s="509" t="s">
        <v>343</v>
      </c>
      <c r="B162" s="516"/>
      <c r="C162" s="518"/>
      <c r="D162" s="512" t="s">
        <v>344</v>
      </c>
      <c r="E162" s="519"/>
      <c r="F162" s="520"/>
      <c r="G162" s="499"/>
      <c r="H162" s="521" t="str">
        <f t="shared" ref="H162:H225" si="18">IF(E162&lt;&gt;0,F162*G162,"")</f>
        <v/>
      </c>
      <c r="I162" s="546"/>
      <c r="J162" s="549"/>
      <c r="K162" s="546"/>
      <c r="L162" s="546">
        <f t="shared" si="13"/>
        <v>0</v>
      </c>
      <c r="M162" s="546"/>
      <c r="N162" s="546"/>
      <c r="O162" s="546"/>
      <c r="P162" s="546"/>
      <c r="Q162" s="546"/>
      <c r="R162" s="546"/>
      <c r="S162" s="546"/>
      <c r="T162" s="546"/>
      <c r="U162" s="546"/>
      <c r="V162" s="546"/>
      <c r="W162" s="546"/>
      <c r="X162" s="546"/>
      <c r="Y162" s="546"/>
      <c r="Z162" s="546"/>
      <c r="AA162" s="546"/>
      <c r="AB162" s="546"/>
      <c r="AC162" s="546"/>
      <c r="AD162" s="546"/>
      <c r="AE162" s="546"/>
      <c r="AF162" s="546"/>
      <c r="AG162" s="546"/>
      <c r="AH162" s="546"/>
      <c r="AI162" s="546"/>
      <c r="AJ162" s="546"/>
      <c r="AK162" s="546"/>
      <c r="AL162" s="546"/>
      <c r="AM162" s="546"/>
      <c r="AN162" s="546"/>
      <c r="AO162" s="546"/>
      <c r="AP162" s="546"/>
      <c r="AQ162" s="546"/>
      <c r="AR162" s="546"/>
      <c r="AS162" s="546"/>
      <c r="AT162" s="546"/>
      <c r="AU162" s="546"/>
      <c r="AV162" s="546"/>
      <c r="AW162" s="546"/>
      <c r="AX162" s="546"/>
      <c r="AY162" s="546"/>
      <c r="AZ162" s="546"/>
      <c r="BA162" s="546"/>
      <c r="BB162" s="546"/>
      <c r="BC162" s="546"/>
      <c r="BD162" s="546"/>
      <c r="BE162" s="546"/>
      <c r="BF162" s="546"/>
      <c r="BG162" s="546"/>
      <c r="BH162" s="546"/>
      <c r="BI162" s="546"/>
      <c r="BJ162" s="546"/>
      <c r="BK162" s="546"/>
      <c r="BL162" s="546"/>
      <c r="BM162" s="546"/>
      <c r="BN162" s="546"/>
      <c r="BO162" s="546"/>
      <c r="BP162" s="546"/>
      <c r="BQ162" s="546"/>
      <c r="BR162" s="546"/>
      <c r="BS162" s="546"/>
      <c r="BT162" s="546"/>
      <c r="BU162" s="546"/>
      <c r="BV162" s="546"/>
      <c r="BW162" s="546"/>
      <c r="BX162" s="546"/>
      <c r="BY162" s="546"/>
      <c r="BZ162" s="546"/>
      <c r="CA162" s="546"/>
      <c r="CB162" s="546"/>
      <c r="CC162" s="546"/>
      <c r="CD162" s="546"/>
      <c r="CE162" s="546"/>
      <c r="CF162" s="546"/>
      <c r="CG162" s="546"/>
      <c r="CH162" s="546"/>
      <c r="CI162" s="546"/>
      <c r="CJ162" s="546"/>
      <c r="CK162" s="546"/>
      <c r="CL162" s="546"/>
      <c r="CM162" s="546"/>
      <c r="CN162" s="546"/>
      <c r="CO162" s="546"/>
      <c r="CP162" s="546"/>
      <c r="CQ162" s="546"/>
      <c r="CR162" s="546"/>
      <c r="CS162" s="546"/>
      <c r="CT162" s="546"/>
      <c r="CU162" s="546"/>
      <c r="CV162" s="546"/>
      <c r="CW162" s="546"/>
      <c r="CX162" s="546"/>
      <c r="CY162" s="546"/>
      <c r="CZ162" s="546"/>
      <c r="DA162" s="546"/>
      <c r="DB162" s="546"/>
      <c r="DC162" s="546"/>
      <c r="DD162" s="546"/>
      <c r="DE162" s="546"/>
      <c r="DF162" s="546"/>
      <c r="DG162" s="546"/>
      <c r="DH162" s="546"/>
      <c r="DI162" s="546"/>
      <c r="DJ162" s="546"/>
      <c r="DK162" s="546"/>
      <c r="DL162" s="546"/>
      <c r="DM162" s="546"/>
      <c r="DN162" s="546"/>
      <c r="DO162" s="546"/>
      <c r="DP162" s="546"/>
      <c r="DQ162" s="546"/>
      <c r="DR162" s="546"/>
      <c r="DS162" s="546"/>
      <c r="DT162" s="546"/>
      <c r="DU162" s="546"/>
      <c r="DV162" s="546"/>
      <c r="DW162" s="546"/>
      <c r="DX162" s="546"/>
      <c r="DY162" s="546"/>
      <c r="DZ162" s="546"/>
      <c r="EA162" s="546"/>
      <c r="EB162" s="546"/>
      <c r="EC162" s="546"/>
      <c r="ED162" s="546"/>
      <c r="EE162" s="546"/>
      <c r="EF162" s="546"/>
      <c r="EG162" s="546"/>
      <c r="EH162" s="546"/>
      <c r="EI162" s="546"/>
      <c r="EJ162" s="546"/>
      <c r="EK162" s="546"/>
      <c r="EL162" s="546"/>
      <c r="EM162" s="546"/>
      <c r="EN162" s="546"/>
      <c r="EO162" s="546"/>
      <c r="EP162" s="546"/>
      <c r="EQ162" s="546"/>
      <c r="ER162" s="546"/>
      <c r="ES162" s="546"/>
      <c r="ET162" s="546"/>
      <c r="EU162" s="546"/>
      <c r="EV162" s="546"/>
      <c r="EW162" s="546"/>
      <c r="EX162" s="546"/>
      <c r="EY162" s="546"/>
      <c r="EZ162" s="546"/>
      <c r="FA162" s="546"/>
      <c r="FB162" s="546"/>
      <c r="FC162" s="546"/>
      <c r="FD162" s="546"/>
      <c r="FE162" s="546"/>
      <c r="FF162" s="546"/>
      <c r="FG162" s="546"/>
      <c r="FH162" s="546"/>
      <c r="FI162" s="546"/>
      <c r="FJ162" s="546"/>
      <c r="FK162" s="546"/>
      <c r="FL162" s="546"/>
      <c r="FM162" s="546"/>
      <c r="FN162" s="546"/>
      <c r="FO162" s="546"/>
      <c r="FP162" s="546"/>
      <c r="FQ162" s="546"/>
      <c r="FR162" s="546"/>
      <c r="FS162" s="546"/>
      <c r="FT162" s="546"/>
      <c r="FU162" s="546"/>
      <c r="FV162" s="546"/>
      <c r="FW162" s="546"/>
      <c r="FX162" s="546"/>
      <c r="FY162" s="546"/>
      <c r="FZ162" s="546"/>
      <c r="GA162" s="546"/>
      <c r="GB162" s="546"/>
      <c r="GC162" s="546"/>
      <c r="GD162" s="546"/>
      <c r="GE162" s="546"/>
      <c r="GF162" s="546"/>
      <c r="GG162" s="546"/>
      <c r="GH162" s="546"/>
      <c r="GI162" s="546"/>
      <c r="GJ162" s="546"/>
      <c r="GK162" s="546"/>
      <c r="GL162" s="546"/>
      <c r="GM162" s="546"/>
      <c r="GN162" s="546"/>
      <c r="GO162" s="546"/>
      <c r="GP162" s="546"/>
      <c r="GQ162" s="546"/>
      <c r="GR162" s="546"/>
      <c r="GS162" s="546"/>
      <c r="GT162" s="546"/>
      <c r="GU162" s="546"/>
      <c r="GV162" s="546"/>
      <c r="GW162" s="546"/>
      <c r="GX162" s="546"/>
      <c r="GY162" s="546"/>
      <c r="GZ162" s="546"/>
      <c r="HA162" s="546"/>
      <c r="HB162" s="546"/>
      <c r="HC162" s="546"/>
      <c r="HD162" s="546"/>
      <c r="HE162" s="546"/>
      <c r="HF162" s="546"/>
      <c r="HG162" s="546"/>
      <c r="HH162" s="546"/>
      <c r="HI162" s="546"/>
      <c r="HJ162" s="546"/>
      <c r="HK162" s="546"/>
      <c r="HL162" s="546"/>
      <c r="HM162" s="546"/>
      <c r="HN162" s="546"/>
      <c r="HO162" s="546"/>
      <c r="HP162" s="546"/>
      <c r="HQ162" s="546"/>
      <c r="HR162" s="546"/>
      <c r="HS162" s="546"/>
      <c r="HT162" s="546"/>
      <c r="HU162" s="546"/>
      <c r="HV162" s="546"/>
      <c r="HW162" s="546"/>
      <c r="HX162" s="546"/>
      <c r="HY162" s="546"/>
      <c r="HZ162" s="546"/>
      <c r="IA162" s="546"/>
      <c r="IB162" s="546"/>
      <c r="IC162" s="546"/>
      <c r="ID162" s="546"/>
      <c r="IE162" s="546"/>
      <c r="IF162" s="546"/>
      <c r="IG162" s="546"/>
      <c r="IH162" s="546"/>
      <c r="II162" s="546"/>
      <c r="IJ162" s="546"/>
      <c r="IK162" s="546"/>
      <c r="IL162" s="546"/>
      <c r="IM162" s="546"/>
      <c r="IN162" s="546"/>
      <c r="IO162" s="546"/>
      <c r="IP162" s="546"/>
      <c r="IQ162" s="546"/>
      <c r="IR162" s="546"/>
      <c r="IS162" s="546"/>
      <c r="IT162" s="546"/>
      <c r="IU162" s="546"/>
      <c r="IV162" s="546"/>
      <c r="IW162" s="546"/>
      <c r="IX162" s="546"/>
      <c r="IY162" s="546"/>
      <c r="IZ162" s="546"/>
      <c r="JA162" s="546"/>
      <c r="JB162" s="546"/>
      <c r="JC162" s="546"/>
      <c r="JD162" s="546"/>
      <c r="JE162" s="546"/>
      <c r="JF162" s="546"/>
      <c r="JG162" s="546"/>
      <c r="JH162" s="546"/>
      <c r="JI162" s="546"/>
      <c r="JJ162" s="546"/>
      <c r="JK162" s="546"/>
      <c r="JL162" s="546"/>
      <c r="JM162" s="546"/>
      <c r="JN162" s="546"/>
      <c r="JO162" s="546"/>
      <c r="JP162" s="546"/>
      <c r="JQ162" s="546"/>
      <c r="JR162" s="546"/>
      <c r="JS162" s="546"/>
      <c r="JT162" s="546"/>
      <c r="JU162" s="546"/>
      <c r="JV162" s="546"/>
      <c r="JW162" s="546"/>
      <c r="JX162" s="546"/>
      <c r="JY162" s="546"/>
      <c r="JZ162" s="546"/>
      <c r="KA162" s="546"/>
      <c r="KB162" s="546"/>
      <c r="KC162" s="546"/>
      <c r="KD162" s="546"/>
      <c r="KE162" s="546"/>
      <c r="KF162" s="546"/>
      <c r="KG162" s="546"/>
      <c r="KH162" s="546"/>
      <c r="KI162" s="546"/>
      <c r="KJ162" s="546"/>
      <c r="KK162" s="546"/>
      <c r="KL162" s="546"/>
      <c r="KM162" s="546"/>
      <c r="KN162" s="546"/>
      <c r="KO162" s="546"/>
      <c r="KP162" s="546"/>
      <c r="KQ162" s="546"/>
      <c r="KR162" s="546"/>
      <c r="KS162" s="546"/>
      <c r="KT162" s="546"/>
      <c r="KU162" s="546"/>
      <c r="KV162" s="546"/>
      <c r="KW162" s="546"/>
      <c r="KX162" s="546"/>
      <c r="KY162" s="546"/>
      <c r="KZ162" s="546"/>
      <c r="LA162" s="546"/>
      <c r="LB162" s="546"/>
      <c r="LC162" s="546"/>
      <c r="LD162" s="546"/>
      <c r="LE162" s="546"/>
      <c r="LF162" s="546"/>
      <c r="LG162" s="546"/>
      <c r="LH162" s="546"/>
      <c r="LI162" s="546"/>
      <c r="LJ162" s="546"/>
      <c r="LK162" s="546"/>
      <c r="LL162" s="546"/>
      <c r="LM162" s="546"/>
      <c r="LN162" s="546"/>
      <c r="LO162" s="546"/>
      <c r="LP162" s="546"/>
      <c r="LQ162" s="546"/>
      <c r="LR162" s="546"/>
      <c r="LS162" s="546"/>
      <c r="LT162" s="546"/>
      <c r="LU162" s="546"/>
      <c r="LV162" s="546"/>
      <c r="LW162" s="546"/>
      <c r="LX162" s="546"/>
      <c r="LY162" s="546"/>
      <c r="LZ162" s="546"/>
      <c r="MA162" s="546"/>
      <c r="MB162" s="546"/>
      <c r="MC162" s="546"/>
      <c r="MD162" s="546"/>
      <c r="ME162" s="546"/>
      <c r="MF162" s="546"/>
      <c r="MG162" s="546"/>
      <c r="MH162" s="546"/>
      <c r="MI162" s="546"/>
      <c r="MJ162" s="546"/>
      <c r="MK162" s="546"/>
      <c r="ML162" s="546"/>
      <c r="MM162" s="546"/>
      <c r="MN162" s="546"/>
      <c r="MO162" s="546"/>
      <c r="MP162" s="546"/>
      <c r="MQ162" s="546"/>
      <c r="MR162" s="546"/>
      <c r="MS162" s="546"/>
      <c r="MT162" s="546"/>
      <c r="MU162" s="546"/>
      <c r="MV162" s="546"/>
      <c r="MW162" s="546"/>
      <c r="MX162" s="546"/>
      <c r="MY162" s="546"/>
      <c r="MZ162" s="546"/>
      <c r="NA162" s="546"/>
      <c r="NB162" s="546"/>
      <c r="NC162" s="546"/>
      <c r="ND162" s="546"/>
      <c r="NE162" s="546"/>
      <c r="NF162" s="546"/>
      <c r="NG162" s="546"/>
      <c r="NH162" s="546"/>
      <c r="NI162" s="546"/>
      <c r="NJ162" s="546"/>
      <c r="NK162" s="546"/>
      <c r="NL162" s="546"/>
      <c r="NM162" s="546"/>
      <c r="NN162" s="546"/>
      <c r="NO162" s="546"/>
      <c r="NP162" s="546"/>
      <c r="NQ162" s="546"/>
      <c r="NR162" s="546"/>
      <c r="NS162" s="546"/>
      <c r="NT162" s="546"/>
      <c r="NU162" s="546"/>
      <c r="NV162" s="546"/>
      <c r="NW162" s="546"/>
      <c r="NX162" s="546"/>
      <c r="NY162" s="546"/>
      <c r="NZ162" s="546"/>
      <c r="OA162" s="546"/>
      <c r="OB162" s="546"/>
      <c r="OC162" s="546"/>
      <c r="OD162" s="546"/>
      <c r="OE162" s="546"/>
      <c r="OF162" s="546"/>
      <c r="OG162" s="546"/>
      <c r="OH162" s="546"/>
      <c r="OI162" s="546"/>
      <c r="OJ162" s="546"/>
      <c r="OK162" s="546"/>
      <c r="OL162" s="546"/>
      <c r="OM162" s="546"/>
      <c r="ON162" s="546"/>
      <c r="OO162" s="546"/>
      <c r="OP162" s="546"/>
      <c r="OQ162" s="546"/>
      <c r="OR162" s="546"/>
      <c r="OS162" s="546"/>
      <c r="OT162" s="546"/>
      <c r="OU162" s="546"/>
      <c r="OV162" s="546"/>
      <c r="OW162" s="546"/>
      <c r="OX162" s="546"/>
      <c r="OY162" s="546"/>
      <c r="OZ162" s="546"/>
      <c r="PA162" s="546"/>
      <c r="PB162" s="546"/>
      <c r="PC162" s="546"/>
      <c r="PD162" s="546"/>
      <c r="PE162" s="546"/>
      <c r="PF162" s="546"/>
      <c r="PG162" s="546"/>
      <c r="PH162" s="546"/>
      <c r="PI162" s="546"/>
      <c r="PJ162" s="546"/>
      <c r="PK162" s="546"/>
      <c r="PL162" s="546"/>
      <c r="PM162" s="546"/>
      <c r="PN162" s="546"/>
      <c r="PO162" s="546"/>
      <c r="PP162" s="546"/>
      <c r="PQ162" s="546"/>
      <c r="PR162" s="546"/>
      <c r="PS162" s="546"/>
      <c r="PT162" s="546"/>
      <c r="PU162" s="546"/>
      <c r="PV162" s="546"/>
      <c r="PW162" s="546"/>
      <c r="PX162" s="546"/>
      <c r="PY162" s="546"/>
      <c r="PZ162" s="546"/>
      <c r="QA162" s="546"/>
      <c r="QB162" s="546"/>
      <c r="QC162" s="546"/>
      <c r="QD162" s="546"/>
      <c r="QE162" s="546"/>
      <c r="QF162" s="546"/>
      <c r="QG162" s="546"/>
      <c r="QH162" s="546"/>
      <c r="QI162" s="546"/>
      <c r="QJ162" s="546"/>
      <c r="QK162" s="546"/>
      <c r="QL162" s="546"/>
      <c r="QM162" s="546"/>
      <c r="QN162" s="546"/>
      <c r="QO162" s="546"/>
      <c r="QP162" s="546"/>
      <c r="QQ162" s="546"/>
      <c r="QR162" s="546"/>
      <c r="QS162" s="546"/>
      <c r="QT162" s="546"/>
      <c r="QU162" s="546"/>
      <c r="QV162" s="546"/>
      <c r="QW162" s="546"/>
      <c r="QX162" s="546"/>
      <c r="QY162" s="546"/>
      <c r="QZ162" s="546"/>
      <c r="RA162" s="546"/>
      <c r="RB162" s="546"/>
      <c r="RC162" s="546"/>
      <c r="RD162" s="546"/>
      <c r="RE162" s="546"/>
      <c r="RF162" s="546"/>
      <c r="RG162" s="546"/>
      <c r="RH162" s="546"/>
      <c r="RI162" s="546"/>
      <c r="RJ162" s="546"/>
      <c r="RK162" s="546"/>
      <c r="RL162" s="546"/>
      <c r="RM162" s="546"/>
      <c r="RN162" s="546"/>
      <c r="RO162" s="546"/>
      <c r="RP162" s="546"/>
      <c r="RQ162" s="546"/>
      <c r="RR162" s="546"/>
      <c r="RS162" s="546"/>
      <c r="RT162" s="546"/>
      <c r="RU162" s="546"/>
      <c r="RV162" s="546"/>
      <c r="RW162" s="546"/>
      <c r="RX162" s="546"/>
      <c r="RY162" s="546"/>
      <c r="RZ162" s="546"/>
      <c r="SA162" s="546"/>
      <c r="SB162" s="546"/>
      <c r="SC162" s="546"/>
      <c r="SD162" s="546"/>
      <c r="SE162" s="546"/>
      <c r="SF162" s="546"/>
      <c r="SG162" s="546"/>
      <c r="SH162" s="546"/>
      <c r="SI162" s="546"/>
      <c r="SJ162" s="546"/>
      <c r="SK162" s="546"/>
      <c r="SL162" s="546"/>
      <c r="SM162" s="546"/>
      <c r="SN162" s="546"/>
      <c r="SO162" s="546"/>
      <c r="SP162" s="546"/>
      <c r="SQ162" s="546"/>
      <c r="SR162" s="546"/>
      <c r="SS162" s="546"/>
      <c r="ST162" s="546"/>
      <c r="SU162" s="546"/>
      <c r="SV162" s="546"/>
      <c r="SW162" s="546"/>
      <c r="SX162" s="546"/>
      <c r="SY162" s="546"/>
      <c r="SZ162" s="546"/>
      <c r="TA162" s="546"/>
      <c r="TB162" s="546"/>
      <c r="TC162" s="546"/>
      <c r="TD162" s="546"/>
      <c r="TE162" s="546"/>
      <c r="TF162" s="546"/>
      <c r="TG162" s="546"/>
      <c r="TH162" s="546"/>
      <c r="TI162" s="546"/>
      <c r="TJ162" s="546"/>
      <c r="TK162" s="546"/>
      <c r="TL162" s="546"/>
      <c r="TM162" s="546"/>
      <c r="TN162" s="546"/>
      <c r="TO162" s="546"/>
      <c r="TP162" s="546"/>
      <c r="TQ162" s="546"/>
      <c r="TR162" s="546"/>
      <c r="TS162" s="546"/>
      <c r="TT162" s="546"/>
      <c r="TU162" s="546"/>
      <c r="TV162" s="546"/>
      <c r="TW162" s="546"/>
      <c r="TX162" s="546"/>
      <c r="TY162" s="546"/>
      <c r="TZ162" s="546"/>
      <c r="UA162" s="546"/>
      <c r="UB162" s="546"/>
      <c r="UC162" s="546"/>
      <c r="UD162" s="546"/>
      <c r="UE162" s="546"/>
      <c r="UF162" s="546"/>
      <c r="UG162" s="546"/>
      <c r="UH162" s="546"/>
      <c r="UI162" s="546"/>
      <c r="UJ162" s="546"/>
      <c r="UK162" s="546"/>
      <c r="UL162" s="546"/>
      <c r="UM162" s="546"/>
      <c r="UN162" s="546"/>
      <c r="UO162" s="546"/>
      <c r="UP162" s="546"/>
      <c r="UQ162" s="546"/>
      <c r="UR162" s="546"/>
      <c r="US162" s="546"/>
      <c r="UT162" s="546"/>
      <c r="UU162" s="546"/>
      <c r="UV162" s="546"/>
      <c r="UW162" s="546"/>
      <c r="UX162" s="546"/>
      <c r="UY162" s="546"/>
      <c r="UZ162" s="546"/>
      <c r="VA162" s="546"/>
      <c r="VB162" s="546"/>
      <c r="VC162" s="546"/>
      <c r="VD162" s="546"/>
      <c r="VE162" s="546"/>
      <c r="VF162" s="546"/>
      <c r="VG162" s="546"/>
      <c r="VH162" s="546"/>
      <c r="VI162" s="546"/>
      <c r="VJ162" s="546"/>
      <c r="VK162" s="546"/>
      <c r="VL162" s="546"/>
      <c r="VM162" s="546"/>
      <c r="VN162" s="546"/>
      <c r="VO162" s="546"/>
      <c r="VP162" s="546"/>
      <c r="VQ162" s="546"/>
      <c r="VR162" s="546"/>
      <c r="VS162" s="546"/>
      <c r="VT162" s="546"/>
      <c r="VU162" s="546"/>
      <c r="VV162" s="546"/>
      <c r="VW162" s="546"/>
      <c r="VX162" s="546"/>
      <c r="VY162" s="546"/>
      <c r="VZ162" s="546"/>
      <c r="WA162" s="546"/>
      <c r="WB162" s="546"/>
      <c r="WC162" s="546"/>
      <c r="WD162" s="546"/>
      <c r="WE162" s="546"/>
      <c r="WF162" s="546"/>
      <c r="WG162" s="546"/>
      <c r="WH162" s="546"/>
      <c r="WI162" s="546"/>
      <c r="WJ162" s="546"/>
      <c r="WK162" s="546"/>
      <c r="WL162" s="546"/>
      <c r="WM162" s="546"/>
      <c r="WN162" s="546"/>
      <c r="WO162" s="546"/>
      <c r="WP162" s="546"/>
      <c r="WQ162" s="546"/>
      <c r="WR162" s="546"/>
      <c r="WS162" s="546"/>
      <c r="WT162" s="546"/>
      <c r="WU162" s="546"/>
      <c r="WV162" s="546"/>
      <c r="WW162" s="546"/>
      <c r="WX162" s="546"/>
      <c r="WY162" s="546"/>
      <c r="WZ162" s="546"/>
      <c r="XA162" s="546"/>
      <c r="XB162" s="546"/>
      <c r="XC162" s="546"/>
      <c r="XD162" s="546"/>
      <c r="XE162" s="546"/>
      <c r="XF162" s="546"/>
      <c r="XG162" s="546"/>
      <c r="XH162" s="546"/>
      <c r="XI162" s="546"/>
      <c r="XJ162" s="546"/>
      <c r="XK162" s="546"/>
      <c r="XL162" s="546"/>
      <c r="XM162" s="546"/>
      <c r="XN162" s="546"/>
      <c r="XO162" s="546"/>
      <c r="XP162" s="546"/>
      <c r="XQ162" s="546"/>
      <c r="XR162" s="546"/>
      <c r="XS162" s="546"/>
      <c r="XT162" s="546"/>
      <c r="XU162" s="546"/>
      <c r="XV162" s="546"/>
      <c r="XW162" s="546"/>
      <c r="XX162" s="546"/>
      <c r="XY162" s="546"/>
      <c r="XZ162" s="546"/>
      <c r="YA162" s="546"/>
      <c r="YB162" s="546"/>
      <c r="YC162" s="546"/>
      <c r="YD162" s="546"/>
      <c r="YE162" s="546"/>
      <c r="YF162" s="546"/>
      <c r="YG162" s="546"/>
      <c r="YH162" s="546"/>
      <c r="YI162" s="546"/>
      <c r="YJ162" s="546"/>
      <c r="YK162" s="546"/>
      <c r="YL162" s="546"/>
      <c r="YM162" s="546"/>
      <c r="YN162" s="546"/>
      <c r="YO162" s="546"/>
      <c r="YP162" s="546"/>
      <c r="YQ162" s="546"/>
      <c r="YR162" s="546"/>
      <c r="YS162" s="546"/>
      <c r="YT162" s="546"/>
      <c r="YU162" s="546"/>
      <c r="YV162" s="546"/>
      <c r="YW162" s="546"/>
      <c r="YX162" s="546"/>
      <c r="YY162" s="546"/>
      <c r="YZ162" s="546"/>
      <c r="ZA162" s="546"/>
      <c r="ZB162" s="546"/>
      <c r="ZC162" s="546"/>
      <c r="ZD162" s="546"/>
      <c r="ZE162" s="546"/>
      <c r="ZF162" s="546"/>
      <c r="ZG162" s="546"/>
      <c r="ZH162" s="546"/>
      <c r="ZI162" s="546"/>
      <c r="ZJ162" s="546"/>
      <c r="ZK162" s="546"/>
      <c r="ZL162" s="546"/>
      <c r="ZM162" s="546"/>
      <c r="ZN162" s="546"/>
      <c r="ZO162" s="546"/>
      <c r="ZP162" s="546"/>
      <c r="ZQ162" s="546"/>
      <c r="ZR162" s="546"/>
      <c r="ZS162" s="546"/>
      <c r="ZT162" s="546"/>
      <c r="ZU162" s="546"/>
      <c r="ZV162" s="546"/>
      <c r="ZW162" s="546"/>
      <c r="ZX162" s="546"/>
      <c r="ZY162" s="546"/>
      <c r="ZZ162" s="546"/>
      <c r="AAA162" s="546"/>
      <c r="AAB162" s="546"/>
      <c r="AAC162" s="546"/>
      <c r="AAD162" s="546"/>
      <c r="AAE162" s="546"/>
      <c r="AAF162" s="546"/>
      <c r="AAG162" s="546"/>
      <c r="AAH162" s="546"/>
      <c r="AAI162" s="546"/>
      <c r="AAJ162" s="546"/>
      <c r="AAK162" s="546"/>
      <c r="AAL162" s="546"/>
      <c r="AAM162" s="546"/>
      <c r="AAN162" s="546"/>
      <c r="AAO162" s="546"/>
      <c r="AAP162" s="546"/>
      <c r="AAQ162" s="546"/>
      <c r="AAR162" s="546"/>
      <c r="AAS162" s="546"/>
      <c r="AAT162" s="546"/>
      <c r="AAU162" s="546"/>
      <c r="AAV162" s="546"/>
      <c r="AAW162" s="546"/>
      <c r="AAX162" s="546"/>
      <c r="AAY162" s="546"/>
      <c r="AAZ162" s="546"/>
      <c r="ABA162" s="546"/>
      <c r="ABB162" s="546"/>
      <c r="ABC162" s="546"/>
      <c r="ABD162" s="546"/>
      <c r="ABE162" s="546"/>
      <c r="ABF162" s="546"/>
      <c r="ABG162" s="546"/>
      <c r="ABH162" s="546"/>
      <c r="ABI162" s="546"/>
      <c r="ABJ162" s="546"/>
      <c r="ABK162" s="546"/>
      <c r="ABL162" s="546"/>
      <c r="ABM162" s="546"/>
      <c r="ABN162" s="546"/>
      <c r="ABO162" s="546"/>
      <c r="ABP162" s="546"/>
      <c r="ABQ162" s="546"/>
      <c r="ABR162" s="546"/>
      <c r="ABS162" s="546"/>
      <c r="ABT162" s="546"/>
      <c r="ABU162" s="546"/>
      <c r="ABV162" s="546"/>
      <c r="ABW162" s="546"/>
      <c r="ABX162" s="546"/>
      <c r="ABY162" s="546"/>
      <c r="ABZ162" s="546"/>
      <c r="ACA162" s="546"/>
      <c r="ACB162" s="546"/>
      <c r="ACC162" s="546"/>
      <c r="ACD162" s="546"/>
      <c r="ACE162" s="546"/>
      <c r="ACF162" s="546"/>
      <c r="ACG162" s="546"/>
      <c r="ACH162" s="546"/>
      <c r="ACI162" s="546"/>
      <c r="ACJ162" s="546"/>
      <c r="ACK162" s="546"/>
      <c r="ACL162" s="546"/>
      <c r="ACM162" s="546"/>
      <c r="ACN162" s="546"/>
      <c r="ACO162" s="546"/>
      <c r="ACP162" s="546"/>
      <c r="ACQ162" s="546"/>
      <c r="ACR162" s="546"/>
      <c r="ACS162" s="546"/>
      <c r="ACT162" s="546"/>
      <c r="ACU162" s="546"/>
      <c r="ACV162" s="546"/>
      <c r="ACW162" s="546"/>
      <c r="ACX162" s="546"/>
      <c r="ACY162" s="546"/>
      <c r="ACZ162" s="546"/>
      <c r="ADA162" s="546"/>
      <c r="ADB162" s="546"/>
      <c r="ADC162" s="546"/>
      <c r="ADD162" s="546"/>
      <c r="ADE162" s="546"/>
      <c r="ADF162" s="546"/>
      <c r="ADG162" s="546"/>
      <c r="ADH162" s="546"/>
      <c r="ADI162" s="546"/>
      <c r="ADJ162" s="546"/>
      <c r="ADK162" s="546"/>
      <c r="ADL162" s="546"/>
      <c r="ADM162" s="546"/>
      <c r="ADN162" s="546"/>
      <c r="ADO162" s="546"/>
      <c r="ADP162" s="546"/>
      <c r="ADQ162" s="546"/>
      <c r="ADR162" s="546"/>
      <c r="ADS162" s="546"/>
      <c r="ADT162" s="546"/>
      <c r="ADU162" s="546"/>
      <c r="ADV162" s="546"/>
      <c r="ADW162" s="546"/>
      <c r="ADX162" s="546"/>
      <c r="ADY162" s="546"/>
      <c r="ADZ162" s="546"/>
      <c r="AEA162" s="546"/>
      <c r="AEB162" s="546"/>
      <c r="AEC162" s="546"/>
      <c r="AED162" s="546"/>
      <c r="AEE162" s="546"/>
      <c r="AEF162" s="546"/>
      <c r="AEG162" s="546"/>
      <c r="AEH162" s="546"/>
      <c r="AEI162" s="546"/>
      <c r="AEJ162" s="546"/>
      <c r="AEK162" s="546"/>
      <c r="AEL162" s="546"/>
      <c r="AEM162" s="546"/>
      <c r="AEN162" s="546"/>
      <c r="AEO162" s="546"/>
      <c r="AEP162" s="546"/>
      <c r="AEQ162" s="546"/>
      <c r="AER162" s="546"/>
      <c r="AES162" s="546"/>
      <c r="AET162" s="546"/>
      <c r="AEU162" s="546"/>
      <c r="AEV162" s="546"/>
      <c r="AEW162" s="546"/>
      <c r="AEX162" s="546"/>
      <c r="AEY162" s="546"/>
      <c r="AEZ162" s="546"/>
      <c r="AFA162" s="546"/>
      <c r="AFB162" s="546"/>
      <c r="AFC162" s="546"/>
      <c r="AFD162" s="546"/>
      <c r="AFE162" s="546"/>
      <c r="AFF162" s="546"/>
      <c r="AFG162" s="546"/>
      <c r="AFH162" s="546"/>
      <c r="AFI162" s="546"/>
      <c r="AFJ162" s="546"/>
      <c r="AFK162" s="546"/>
      <c r="AFL162" s="546"/>
      <c r="AFM162" s="546"/>
      <c r="AFN162" s="546"/>
      <c r="AFO162" s="546"/>
      <c r="AFP162" s="546"/>
      <c r="AFQ162" s="546"/>
      <c r="AFR162" s="546"/>
      <c r="AFS162" s="546"/>
      <c r="AFT162" s="546"/>
      <c r="AFU162" s="546"/>
      <c r="AFV162" s="546"/>
      <c r="AFW162" s="546"/>
      <c r="AFX162" s="546"/>
      <c r="AFY162" s="546"/>
      <c r="AFZ162" s="546"/>
      <c r="AGA162" s="546"/>
      <c r="AGB162" s="546"/>
      <c r="AGC162" s="546"/>
      <c r="AGD162" s="546"/>
      <c r="AGE162" s="546"/>
      <c r="AGF162" s="546"/>
      <c r="AGG162" s="546"/>
      <c r="AGH162" s="546"/>
      <c r="AGI162" s="546"/>
      <c r="AGJ162" s="546"/>
      <c r="AGK162" s="546"/>
      <c r="AGL162" s="546"/>
      <c r="AGM162" s="546"/>
      <c r="AGN162" s="546"/>
      <c r="AGO162" s="546"/>
      <c r="AGP162" s="546"/>
      <c r="AGQ162" s="546"/>
      <c r="AGR162" s="546"/>
      <c r="AGS162" s="546"/>
      <c r="AGT162" s="546"/>
      <c r="AGU162" s="546"/>
      <c r="AGV162" s="546"/>
      <c r="AGW162" s="546"/>
      <c r="AGX162" s="546"/>
      <c r="AGY162" s="546"/>
      <c r="AGZ162" s="546"/>
      <c r="AHA162" s="546"/>
      <c r="AHB162" s="546"/>
      <c r="AHC162" s="546"/>
      <c r="AHD162" s="546"/>
      <c r="AHE162" s="546"/>
      <c r="AHF162" s="546"/>
      <c r="AHG162" s="546"/>
      <c r="AHH162" s="546"/>
      <c r="AHI162" s="546"/>
      <c r="AHJ162" s="546"/>
      <c r="AHK162" s="546"/>
      <c r="AHL162" s="546"/>
      <c r="AHM162" s="546"/>
      <c r="AHN162" s="546"/>
      <c r="AHO162" s="546"/>
      <c r="AHP162" s="546"/>
      <c r="AHQ162" s="546"/>
      <c r="AHR162" s="546"/>
      <c r="AHS162" s="546"/>
      <c r="AHT162" s="546"/>
      <c r="AHU162" s="546"/>
      <c r="AHV162" s="546"/>
      <c r="AHW162" s="546"/>
      <c r="AHX162" s="546"/>
      <c r="AHY162" s="546"/>
      <c r="AHZ162" s="546"/>
      <c r="AIA162" s="546"/>
      <c r="AIB162" s="546"/>
      <c r="AIC162" s="546"/>
      <c r="AID162" s="546"/>
      <c r="AIE162" s="546"/>
      <c r="AIF162" s="546"/>
      <c r="AIG162" s="546"/>
      <c r="AIH162" s="546"/>
      <c r="AII162" s="546"/>
      <c r="AIJ162" s="546"/>
      <c r="AIK162" s="546"/>
      <c r="AIL162" s="546"/>
      <c r="AIM162" s="546"/>
      <c r="AIN162" s="546"/>
      <c r="AIO162" s="546"/>
      <c r="AIP162" s="546"/>
      <c r="AIQ162" s="546"/>
      <c r="AIR162" s="546"/>
      <c r="AIS162" s="546"/>
      <c r="AIT162" s="546"/>
      <c r="AIU162" s="546"/>
      <c r="AIV162" s="546"/>
      <c r="AIW162" s="546"/>
      <c r="AIX162" s="546"/>
      <c r="AIY162" s="546"/>
      <c r="AIZ162" s="546"/>
      <c r="AJA162" s="546"/>
      <c r="AJB162" s="546"/>
      <c r="AJC162" s="546"/>
      <c r="AJD162" s="546"/>
      <c r="AJE162" s="546"/>
      <c r="AJF162" s="546"/>
      <c r="AJG162" s="546"/>
      <c r="AJH162" s="546"/>
      <c r="AJI162" s="546"/>
      <c r="AJJ162" s="546"/>
      <c r="AJK162" s="546"/>
      <c r="AJL162" s="546"/>
      <c r="AJM162" s="546"/>
      <c r="AJN162" s="546"/>
      <c r="AJO162" s="546"/>
      <c r="AJP162" s="546"/>
      <c r="AJQ162" s="546"/>
      <c r="AJR162" s="546"/>
      <c r="AJS162" s="546"/>
      <c r="AJT162" s="546"/>
      <c r="AJU162" s="546"/>
      <c r="AJV162" s="546"/>
      <c r="AJW162" s="546"/>
      <c r="AJX162" s="546"/>
      <c r="AJY162" s="546"/>
      <c r="AJZ162" s="546"/>
      <c r="AKA162" s="546"/>
      <c r="AKB162" s="546"/>
      <c r="AKC162" s="546"/>
      <c r="AKD162" s="546"/>
      <c r="AKE162" s="546"/>
      <c r="AKF162" s="546"/>
      <c r="AKG162" s="546"/>
      <c r="AKH162" s="546"/>
      <c r="AKI162" s="546"/>
      <c r="AKJ162" s="546"/>
      <c r="AKK162" s="546"/>
      <c r="AKL162" s="546"/>
      <c r="AKM162" s="546"/>
      <c r="AKN162" s="546"/>
      <c r="AKO162" s="546"/>
      <c r="AKP162" s="546"/>
      <c r="AKQ162" s="546"/>
      <c r="AKR162" s="546"/>
      <c r="AKS162" s="546"/>
      <c r="AKT162" s="546"/>
      <c r="AKU162" s="546"/>
      <c r="AKV162" s="546"/>
      <c r="AKW162" s="546"/>
      <c r="AKX162" s="546"/>
      <c r="AKY162" s="546"/>
      <c r="AKZ162" s="546"/>
      <c r="ALA162" s="546"/>
      <c r="ALB162" s="546"/>
      <c r="ALC162" s="546"/>
      <c r="ALD162" s="546"/>
      <c r="ALE162" s="546"/>
      <c r="ALF162" s="546"/>
      <c r="ALG162" s="546"/>
      <c r="ALH162" s="546"/>
      <c r="ALI162" s="546"/>
      <c r="ALJ162" s="546"/>
      <c r="ALK162" s="546"/>
      <c r="ALL162" s="546"/>
      <c r="ALM162" s="546"/>
      <c r="ALN162" s="546"/>
      <c r="ALO162" s="546"/>
      <c r="ALP162" s="546"/>
      <c r="ALQ162" s="546"/>
      <c r="ALR162" s="546"/>
      <c r="ALS162" s="546"/>
      <c r="ALT162" s="546"/>
      <c r="ALU162" s="546"/>
      <c r="ALV162" s="546"/>
      <c r="ALW162" s="546"/>
      <c r="ALX162" s="546"/>
      <c r="ALY162" s="546"/>
      <c r="ALZ162" s="546"/>
      <c r="AMA162" s="546"/>
      <c r="AMB162" s="546"/>
    </row>
    <row r="163" spans="1:1016" ht="59.25" customHeight="1">
      <c r="A163" s="525" t="s">
        <v>345</v>
      </c>
      <c r="B163" s="561">
        <v>151711</v>
      </c>
      <c r="C163" s="503" t="s">
        <v>27</v>
      </c>
      <c r="D163" s="562" t="s">
        <v>346</v>
      </c>
      <c r="E163" s="493" t="s">
        <v>47</v>
      </c>
      <c r="F163" s="523">
        <v>1</v>
      </c>
      <c r="G163" s="497">
        <f t="shared" si="12"/>
        <v>9242.92</v>
      </c>
      <c r="H163" s="498">
        <f t="shared" si="18"/>
        <v>9242.92</v>
      </c>
      <c r="J163" s="547">
        <v>7300.31</v>
      </c>
      <c r="L163" s="466">
        <f t="shared" si="13"/>
        <v>9242.92</v>
      </c>
    </row>
    <row r="164" spans="1:1016" s="458" customFormat="1" ht="35.1" customHeight="1">
      <c r="A164" s="509" t="s">
        <v>347</v>
      </c>
      <c r="B164" s="516"/>
      <c r="C164" s="518"/>
      <c r="D164" s="512" t="s">
        <v>348</v>
      </c>
      <c r="E164" s="519"/>
      <c r="F164" s="520"/>
      <c r="G164" s="499"/>
      <c r="H164" s="521" t="str">
        <f t="shared" si="18"/>
        <v/>
      </c>
      <c r="I164" s="546"/>
      <c r="J164" s="549"/>
      <c r="K164" s="546"/>
      <c r="L164" s="546">
        <f t="shared" si="13"/>
        <v>0</v>
      </c>
      <c r="M164" s="546"/>
      <c r="N164" s="546"/>
      <c r="O164" s="546"/>
      <c r="P164" s="546"/>
      <c r="Q164" s="546"/>
      <c r="R164" s="546"/>
      <c r="S164" s="546"/>
      <c r="T164" s="546"/>
      <c r="U164" s="546"/>
      <c r="V164" s="546"/>
      <c r="W164" s="546"/>
      <c r="X164" s="546"/>
      <c r="Y164" s="546"/>
      <c r="Z164" s="546"/>
      <c r="AA164" s="546"/>
      <c r="AB164" s="546"/>
      <c r="AC164" s="546"/>
      <c r="AD164" s="546"/>
      <c r="AE164" s="546"/>
      <c r="AF164" s="546"/>
      <c r="AG164" s="546"/>
      <c r="AH164" s="546"/>
      <c r="AI164" s="546"/>
      <c r="AJ164" s="546"/>
      <c r="AK164" s="546"/>
      <c r="AL164" s="546"/>
      <c r="AM164" s="546"/>
      <c r="AN164" s="546"/>
      <c r="AO164" s="546"/>
      <c r="AP164" s="546"/>
      <c r="AQ164" s="546"/>
      <c r="AR164" s="546"/>
      <c r="AS164" s="546"/>
      <c r="AT164" s="546"/>
      <c r="AU164" s="546"/>
      <c r="AV164" s="546"/>
      <c r="AW164" s="546"/>
      <c r="AX164" s="546"/>
      <c r="AY164" s="546"/>
      <c r="AZ164" s="546"/>
      <c r="BA164" s="546"/>
      <c r="BB164" s="546"/>
      <c r="BC164" s="546"/>
      <c r="BD164" s="546"/>
      <c r="BE164" s="546"/>
      <c r="BF164" s="546"/>
      <c r="BG164" s="546"/>
      <c r="BH164" s="546"/>
      <c r="BI164" s="546"/>
      <c r="BJ164" s="546"/>
      <c r="BK164" s="546"/>
      <c r="BL164" s="546"/>
      <c r="BM164" s="546"/>
      <c r="BN164" s="546"/>
      <c r="BO164" s="546"/>
      <c r="BP164" s="546"/>
      <c r="BQ164" s="546"/>
      <c r="BR164" s="546"/>
      <c r="BS164" s="546"/>
      <c r="BT164" s="546"/>
      <c r="BU164" s="546"/>
      <c r="BV164" s="546"/>
      <c r="BW164" s="546"/>
      <c r="BX164" s="546"/>
      <c r="BY164" s="546"/>
      <c r="BZ164" s="546"/>
      <c r="CA164" s="546"/>
      <c r="CB164" s="546"/>
      <c r="CC164" s="546"/>
      <c r="CD164" s="546"/>
      <c r="CE164" s="546"/>
      <c r="CF164" s="546"/>
      <c r="CG164" s="546"/>
      <c r="CH164" s="546"/>
      <c r="CI164" s="546"/>
      <c r="CJ164" s="546"/>
      <c r="CK164" s="546"/>
      <c r="CL164" s="546"/>
      <c r="CM164" s="546"/>
      <c r="CN164" s="546"/>
      <c r="CO164" s="546"/>
      <c r="CP164" s="546"/>
      <c r="CQ164" s="546"/>
      <c r="CR164" s="546"/>
      <c r="CS164" s="546"/>
      <c r="CT164" s="546"/>
      <c r="CU164" s="546"/>
      <c r="CV164" s="546"/>
      <c r="CW164" s="546"/>
      <c r="CX164" s="546"/>
      <c r="CY164" s="546"/>
      <c r="CZ164" s="546"/>
      <c r="DA164" s="546"/>
      <c r="DB164" s="546"/>
      <c r="DC164" s="546"/>
      <c r="DD164" s="546"/>
      <c r="DE164" s="546"/>
      <c r="DF164" s="546"/>
      <c r="DG164" s="546"/>
      <c r="DH164" s="546"/>
      <c r="DI164" s="546"/>
      <c r="DJ164" s="546"/>
      <c r="DK164" s="546"/>
      <c r="DL164" s="546"/>
      <c r="DM164" s="546"/>
      <c r="DN164" s="546"/>
      <c r="DO164" s="546"/>
      <c r="DP164" s="546"/>
      <c r="DQ164" s="546"/>
      <c r="DR164" s="546"/>
      <c r="DS164" s="546"/>
      <c r="DT164" s="546"/>
      <c r="DU164" s="546"/>
      <c r="DV164" s="546"/>
      <c r="DW164" s="546"/>
      <c r="DX164" s="546"/>
      <c r="DY164" s="546"/>
      <c r="DZ164" s="546"/>
      <c r="EA164" s="546"/>
      <c r="EB164" s="546"/>
      <c r="EC164" s="546"/>
      <c r="ED164" s="546"/>
      <c r="EE164" s="546"/>
      <c r="EF164" s="546"/>
      <c r="EG164" s="546"/>
      <c r="EH164" s="546"/>
      <c r="EI164" s="546"/>
      <c r="EJ164" s="546"/>
      <c r="EK164" s="546"/>
      <c r="EL164" s="546"/>
      <c r="EM164" s="546"/>
      <c r="EN164" s="546"/>
      <c r="EO164" s="546"/>
      <c r="EP164" s="546"/>
      <c r="EQ164" s="546"/>
      <c r="ER164" s="546"/>
      <c r="ES164" s="546"/>
      <c r="ET164" s="546"/>
      <c r="EU164" s="546"/>
      <c r="EV164" s="546"/>
      <c r="EW164" s="546"/>
      <c r="EX164" s="546"/>
      <c r="EY164" s="546"/>
      <c r="EZ164" s="546"/>
      <c r="FA164" s="546"/>
      <c r="FB164" s="546"/>
      <c r="FC164" s="546"/>
      <c r="FD164" s="546"/>
      <c r="FE164" s="546"/>
      <c r="FF164" s="546"/>
      <c r="FG164" s="546"/>
      <c r="FH164" s="546"/>
      <c r="FI164" s="546"/>
      <c r="FJ164" s="546"/>
      <c r="FK164" s="546"/>
      <c r="FL164" s="546"/>
      <c r="FM164" s="546"/>
      <c r="FN164" s="546"/>
      <c r="FO164" s="546"/>
      <c r="FP164" s="546"/>
      <c r="FQ164" s="546"/>
      <c r="FR164" s="546"/>
      <c r="FS164" s="546"/>
      <c r="FT164" s="546"/>
      <c r="FU164" s="546"/>
      <c r="FV164" s="546"/>
      <c r="FW164" s="546"/>
      <c r="FX164" s="546"/>
      <c r="FY164" s="546"/>
      <c r="FZ164" s="546"/>
      <c r="GA164" s="546"/>
      <c r="GB164" s="546"/>
      <c r="GC164" s="546"/>
      <c r="GD164" s="546"/>
      <c r="GE164" s="546"/>
      <c r="GF164" s="546"/>
      <c r="GG164" s="546"/>
      <c r="GH164" s="546"/>
      <c r="GI164" s="546"/>
      <c r="GJ164" s="546"/>
      <c r="GK164" s="546"/>
      <c r="GL164" s="546"/>
      <c r="GM164" s="546"/>
      <c r="GN164" s="546"/>
      <c r="GO164" s="546"/>
      <c r="GP164" s="546"/>
      <c r="GQ164" s="546"/>
      <c r="GR164" s="546"/>
      <c r="GS164" s="546"/>
      <c r="GT164" s="546"/>
      <c r="GU164" s="546"/>
      <c r="GV164" s="546"/>
      <c r="GW164" s="546"/>
      <c r="GX164" s="546"/>
      <c r="GY164" s="546"/>
      <c r="GZ164" s="546"/>
      <c r="HA164" s="546"/>
      <c r="HB164" s="546"/>
      <c r="HC164" s="546"/>
      <c r="HD164" s="546"/>
      <c r="HE164" s="546"/>
      <c r="HF164" s="546"/>
      <c r="HG164" s="546"/>
      <c r="HH164" s="546"/>
      <c r="HI164" s="546"/>
      <c r="HJ164" s="546"/>
      <c r="HK164" s="546"/>
      <c r="HL164" s="546"/>
      <c r="HM164" s="546"/>
      <c r="HN164" s="546"/>
      <c r="HO164" s="546"/>
      <c r="HP164" s="546"/>
      <c r="HQ164" s="546"/>
      <c r="HR164" s="546"/>
      <c r="HS164" s="546"/>
      <c r="HT164" s="546"/>
      <c r="HU164" s="546"/>
      <c r="HV164" s="546"/>
      <c r="HW164" s="546"/>
      <c r="HX164" s="546"/>
      <c r="HY164" s="546"/>
      <c r="HZ164" s="546"/>
      <c r="IA164" s="546"/>
      <c r="IB164" s="546"/>
      <c r="IC164" s="546"/>
      <c r="ID164" s="546"/>
      <c r="IE164" s="546"/>
      <c r="IF164" s="546"/>
      <c r="IG164" s="546"/>
      <c r="IH164" s="546"/>
      <c r="II164" s="546"/>
      <c r="IJ164" s="546"/>
      <c r="IK164" s="546"/>
      <c r="IL164" s="546"/>
      <c r="IM164" s="546"/>
      <c r="IN164" s="546"/>
      <c r="IO164" s="546"/>
      <c r="IP164" s="546"/>
      <c r="IQ164" s="546"/>
      <c r="IR164" s="546"/>
      <c r="IS164" s="546"/>
      <c r="IT164" s="546"/>
      <c r="IU164" s="546"/>
      <c r="IV164" s="546"/>
      <c r="IW164" s="546"/>
      <c r="IX164" s="546"/>
      <c r="IY164" s="546"/>
      <c r="IZ164" s="546"/>
      <c r="JA164" s="546"/>
      <c r="JB164" s="546"/>
      <c r="JC164" s="546"/>
      <c r="JD164" s="546"/>
      <c r="JE164" s="546"/>
      <c r="JF164" s="546"/>
      <c r="JG164" s="546"/>
      <c r="JH164" s="546"/>
      <c r="JI164" s="546"/>
      <c r="JJ164" s="546"/>
      <c r="JK164" s="546"/>
      <c r="JL164" s="546"/>
      <c r="JM164" s="546"/>
      <c r="JN164" s="546"/>
      <c r="JO164" s="546"/>
      <c r="JP164" s="546"/>
      <c r="JQ164" s="546"/>
      <c r="JR164" s="546"/>
      <c r="JS164" s="546"/>
      <c r="JT164" s="546"/>
      <c r="JU164" s="546"/>
      <c r="JV164" s="546"/>
      <c r="JW164" s="546"/>
      <c r="JX164" s="546"/>
      <c r="JY164" s="546"/>
      <c r="JZ164" s="546"/>
      <c r="KA164" s="546"/>
      <c r="KB164" s="546"/>
      <c r="KC164" s="546"/>
      <c r="KD164" s="546"/>
      <c r="KE164" s="546"/>
      <c r="KF164" s="546"/>
      <c r="KG164" s="546"/>
      <c r="KH164" s="546"/>
      <c r="KI164" s="546"/>
      <c r="KJ164" s="546"/>
      <c r="KK164" s="546"/>
      <c r="KL164" s="546"/>
      <c r="KM164" s="546"/>
      <c r="KN164" s="546"/>
      <c r="KO164" s="546"/>
      <c r="KP164" s="546"/>
      <c r="KQ164" s="546"/>
      <c r="KR164" s="546"/>
      <c r="KS164" s="546"/>
      <c r="KT164" s="546"/>
      <c r="KU164" s="546"/>
      <c r="KV164" s="546"/>
      <c r="KW164" s="546"/>
      <c r="KX164" s="546"/>
      <c r="KY164" s="546"/>
      <c r="KZ164" s="546"/>
      <c r="LA164" s="546"/>
      <c r="LB164" s="546"/>
      <c r="LC164" s="546"/>
      <c r="LD164" s="546"/>
      <c r="LE164" s="546"/>
      <c r="LF164" s="546"/>
      <c r="LG164" s="546"/>
      <c r="LH164" s="546"/>
      <c r="LI164" s="546"/>
      <c r="LJ164" s="546"/>
      <c r="LK164" s="546"/>
      <c r="LL164" s="546"/>
      <c r="LM164" s="546"/>
      <c r="LN164" s="546"/>
      <c r="LO164" s="546"/>
      <c r="LP164" s="546"/>
      <c r="LQ164" s="546"/>
      <c r="LR164" s="546"/>
      <c r="LS164" s="546"/>
      <c r="LT164" s="546"/>
      <c r="LU164" s="546"/>
      <c r="LV164" s="546"/>
      <c r="LW164" s="546"/>
      <c r="LX164" s="546"/>
      <c r="LY164" s="546"/>
      <c r="LZ164" s="546"/>
      <c r="MA164" s="546"/>
      <c r="MB164" s="546"/>
      <c r="MC164" s="546"/>
      <c r="MD164" s="546"/>
      <c r="ME164" s="546"/>
      <c r="MF164" s="546"/>
      <c r="MG164" s="546"/>
      <c r="MH164" s="546"/>
      <c r="MI164" s="546"/>
      <c r="MJ164" s="546"/>
      <c r="MK164" s="546"/>
      <c r="ML164" s="546"/>
      <c r="MM164" s="546"/>
      <c r="MN164" s="546"/>
      <c r="MO164" s="546"/>
      <c r="MP164" s="546"/>
      <c r="MQ164" s="546"/>
      <c r="MR164" s="546"/>
      <c r="MS164" s="546"/>
      <c r="MT164" s="546"/>
      <c r="MU164" s="546"/>
      <c r="MV164" s="546"/>
      <c r="MW164" s="546"/>
      <c r="MX164" s="546"/>
      <c r="MY164" s="546"/>
      <c r="MZ164" s="546"/>
      <c r="NA164" s="546"/>
      <c r="NB164" s="546"/>
      <c r="NC164" s="546"/>
      <c r="ND164" s="546"/>
      <c r="NE164" s="546"/>
      <c r="NF164" s="546"/>
      <c r="NG164" s="546"/>
      <c r="NH164" s="546"/>
      <c r="NI164" s="546"/>
      <c r="NJ164" s="546"/>
      <c r="NK164" s="546"/>
      <c r="NL164" s="546"/>
      <c r="NM164" s="546"/>
      <c r="NN164" s="546"/>
      <c r="NO164" s="546"/>
      <c r="NP164" s="546"/>
      <c r="NQ164" s="546"/>
      <c r="NR164" s="546"/>
      <c r="NS164" s="546"/>
      <c r="NT164" s="546"/>
      <c r="NU164" s="546"/>
      <c r="NV164" s="546"/>
      <c r="NW164" s="546"/>
      <c r="NX164" s="546"/>
      <c r="NY164" s="546"/>
      <c r="NZ164" s="546"/>
      <c r="OA164" s="546"/>
      <c r="OB164" s="546"/>
      <c r="OC164" s="546"/>
      <c r="OD164" s="546"/>
      <c r="OE164" s="546"/>
      <c r="OF164" s="546"/>
      <c r="OG164" s="546"/>
      <c r="OH164" s="546"/>
      <c r="OI164" s="546"/>
      <c r="OJ164" s="546"/>
      <c r="OK164" s="546"/>
      <c r="OL164" s="546"/>
      <c r="OM164" s="546"/>
      <c r="ON164" s="546"/>
      <c r="OO164" s="546"/>
      <c r="OP164" s="546"/>
      <c r="OQ164" s="546"/>
      <c r="OR164" s="546"/>
      <c r="OS164" s="546"/>
      <c r="OT164" s="546"/>
      <c r="OU164" s="546"/>
      <c r="OV164" s="546"/>
      <c r="OW164" s="546"/>
      <c r="OX164" s="546"/>
      <c r="OY164" s="546"/>
      <c r="OZ164" s="546"/>
      <c r="PA164" s="546"/>
      <c r="PB164" s="546"/>
      <c r="PC164" s="546"/>
      <c r="PD164" s="546"/>
      <c r="PE164" s="546"/>
      <c r="PF164" s="546"/>
      <c r="PG164" s="546"/>
      <c r="PH164" s="546"/>
      <c r="PI164" s="546"/>
      <c r="PJ164" s="546"/>
      <c r="PK164" s="546"/>
      <c r="PL164" s="546"/>
      <c r="PM164" s="546"/>
      <c r="PN164" s="546"/>
      <c r="PO164" s="546"/>
      <c r="PP164" s="546"/>
      <c r="PQ164" s="546"/>
      <c r="PR164" s="546"/>
      <c r="PS164" s="546"/>
      <c r="PT164" s="546"/>
      <c r="PU164" s="546"/>
      <c r="PV164" s="546"/>
      <c r="PW164" s="546"/>
      <c r="PX164" s="546"/>
      <c r="PY164" s="546"/>
      <c r="PZ164" s="546"/>
      <c r="QA164" s="546"/>
      <c r="QB164" s="546"/>
      <c r="QC164" s="546"/>
      <c r="QD164" s="546"/>
      <c r="QE164" s="546"/>
      <c r="QF164" s="546"/>
      <c r="QG164" s="546"/>
      <c r="QH164" s="546"/>
      <c r="QI164" s="546"/>
      <c r="QJ164" s="546"/>
      <c r="QK164" s="546"/>
      <c r="QL164" s="546"/>
      <c r="QM164" s="546"/>
      <c r="QN164" s="546"/>
      <c r="QO164" s="546"/>
      <c r="QP164" s="546"/>
      <c r="QQ164" s="546"/>
      <c r="QR164" s="546"/>
      <c r="QS164" s="546"/>
      <c r="QT164" s="546"/>
      <c r="QU164" s="546"/>
      <c r="QV164" s="546"/>
      <c r="QW164" s="546"/>
      <c r="QX164" s="546"/>
      <c r="QY164" s="546"/>
      <c r="QZ164" s="546"/>
      <c r="RA164" s="546"/>
      <c r="RB164" s="546"/>
      <c r="RC164" s="546"/>
      <c r="RD164" s="546"/>
      <c r="RE164" s="546"/>
      <c r="RF164" s="546"/>
      <c r="RG164" s="546"/>
      <c r="RH164" s="546"/>
      <c r="RI164" s="546"/>
      <c r="RJ164" s="546"/>
      <c r="RK164" s="546"/>
      <c r="RL164" s="546"/>
      <c r="RM164" s="546"/>
      <c r="RN164" s="546"/>
      <c r="RO164" s="546"/>
      <c r="RP164" s="546"/>
      <c r="RQ164" s="546"/>
      <c r="RR164" s="546"/>
      <c r="RS164" s="546"/>
      <c r="RT164" s="546"/>
      <c r="RU164" s="546"/>
      <c r="RV164" s="546"/>
      <c r="RW164" s="546"/>
      <c r="RX164" s="546"/>
      <c r="RY164" s="546"/>
      <c r="RZ164" s="546"/>
      <c r="SA164" s="546"/>
      <c r="SB164" s="546"/>
      <c r="SC164" s="546"/>
      <c r="SD164" s="546"/>
      <c r="SE164" s="546"/>
      <c r="SF164" s="546"/>
      <c r="SG164" s="546"/>
      <c r="SH164" s="546"/>
      <c r="SI164" s="546"/>
      <c r="SJ164" s="546"/>
      <c r="SK164" s="546"/>
      <c r="SL164" s="546"/>
      <c r="SM164" s="546"/>
      <c r="SN164" s="546"/>
      <c r="SO164" s="546"/>
      <c r="SP164" s="546"/>
      <c r="SQ164" s="546"/>
      <c r="SR164" s="546"/>
      <c r="SS164" s="546"/>
      <c r="ST164" s="546"/>
      <c r="SU164" s="546"/>
      <c r="SV164" s="546"/>
      <c r="SW164" s="546"/>
      <c r="SX164" s="546"/>
      <c r="SY164" s="546"/>
      <c r="SZ164" s="546"/>
      <c r="TA164" s="546"/>
      <c r="TB164" s="546"/>
      <c r="TC164" s="546"/>
      <c r="TD164" s="546"/>
      <c r="TE164" s="546"/>
      <c r="TF164" s="546"/>
      <c r="TG164" s="546"/>
      <c r="TH164" s="546"/>
      <c r="TI164" s="546"/>
      <c r="TJ164" s="546"/>
      <c r="TK164" s="546"/>
      <c r="TL164" s="546"/>
      <c r="TM164" s="546"/>
      <c r="TN164" s="546"/>
      <c r="TO164" s="546"/>
      <c r="TP164" s="546"/>
      <c r="TQ164" s="546"/>
      <c r="TR164" s="546"/>
      <c r="TS164" s="546"/>
      <c r="TT164" s="546"/>
      <c r="TU164" s="546"/>
      <c r="TV164" s="546"/>
      <c r="TW164" s="546"/>
      <c r="TX164" s="546"/>
      <c r="TY164" s="546"/>
      <c r="TZ164" s="546"/>
      <c r="UA164" s="546"/>
      <c r="UB164" s="546"/>
      <c r="UC164" s="546"/>
      <c r="UD164" s="546"/>
      <c r="UE164" s="546"/>
      <c r="UF164" s="546"/>
      <c r="UG164" s="546"/>
      <c r="UH164" s="546"/>
      <c r="UI164" s="546"/>
      <c r="UJ164" s="546"/>
      <c r="UK164" s="546"/>
      <c r="UL164" s="546"/>
      <c r="UM164" s="546"/>
      <c r="UN164" s="546"/>
      <c r="UO164" s="546"/>
      <c r="UP164" s="546"/>
      <c r="UQ164" s="546"/>
      <c r="UR164" s="546"/>
      <c r="US164" s="546"/>
      <c r="UT164" s="546"/>
      <c r="UU164" s="546"/>
      <c r="UV164" s="546"/>
      <c r="UW164" s="546"/>
      <c r="UX164" s="546"/>
      <c r="UY164" s="546"/>
      <c r="UZ164" s="546"/>
      <c r="VA164" s="546"/>
      <c r="VB164" s="546"/>
      <c r="VC164" s="546"/>
      <c r="VD164" s="546"/>
      <c r="VE164" s="546"/>
      <c r="VF164" s="546"/>
      <c r="VG164" s="546"/>
      <c r="VH164" s="546"/>
      <c r="VI164" s="546"/>
      <c r="VJ164" s="546"/>
      <c r="VK164" s="546"/>
      <c r="VL164" s="546"/>
      <c r="VM164" s="546"/>
      <c r="VN164" s="546"/>
      <c r="VO164" s="546"/>
      <c r="VP164" s="546"/>
      <c r="VQ164" s="546"/>
      <c r="VR164" s="546"/>
      <c r="VS164" s="546"/>
      <c r="VT164" s="546"/>
      <c r="VU164" s="546"/>
      <c r="VV164" s="546"/>
      <c r="VW164" s="546"/>
      <c r="VX164" s="546"/>
      <c r="VY164" s="546"/>
      <c r="VZ164" s="546"/>
      <c r="WA164" s="546"/>
      <c r="WB164" s="546"/>
      <c r="WC164" s="546"/>
      <c r="WD164" s="546"/>
      <c r="WE164" s="546"/>
      <c r="WF164" s="546"/>
      <c r="WG164" s="546"/>
      <c r="WH164" s="546"/>
      <c r="WI164" s="546"/>
      <c r="WJ164" s="546"/>
      <c r="WK164" s="546"/>
      <c r="WL164" s="546"/>
      <c r="WM164" s="546"/>
      <c r="WN164" s="546"/>
      <c r="WO164" s="546"/>
      <c r="WP164" s="546"/>
      <c r="WQ164" s="546"/>
      <c r="WR164" s="546"/>
      <c r="WS164" s="546"/>
      <c r="WT164" s="546"/>
      <c r="WU164" s="546"/>
      <c r="WV164" s="546"/>
      <c r="WW164" s="546"/>
      <c r="WX164" s="546"/>
      <c r="WY164" s="546"/>
      <c r="WZ164" s="546"/>
      <c r="XA164" s="546"/>
      <c r="XB164" s="546"/>
      <c r="XC164" s="546"/>
      <c r="XD164" s="546"/>
      <c r="XE164" s="546"/>
      <c r="XF164" s="546"/>
      <c r="XG164" s="546"/>
      <c r="XH164" s="546"/>
      <c r="XI164" s="546"/>
      <c r="XJ164" s="546"/>
      <c r="XK164" s="546"/>
      <c r="XL164" s="546"/>
      <c r="XM164" s="546"/>
      <c r="XN164" s="546"/>
      <c r="XO164" s="546"/>
      <c r="XP164" s="546"/>
      <c r="XQ164" s="546"/>
      <c r="XR164" s="546"/>
      <c r="XS164" s="546"/>
      <c r="XT164" s="546"/>
      <c r="XU164" s="546"/>
      <c r="XV164" s="546"/>
      <c r="XW164" s="546"/>
      <c r="XX164" s="546"/>
      <c r="XY164" s="546"/>
      <c r="XZ164" s="546"/>
      <c r="YA164" s="546"/>
      <c r="YB164" s="546"/>
      <c r="YC164" s="546"/>
      <c r="YD164" s="546"/>
      <c r="YE164" s="546"/>
      <c r="YF164" s="546"/>
      <c r="YG164" s="546"/>
      <c r="YH164" s="546"/>
      <c r="YI164" s="546"/>
      <c r="YJ164" s="546"/>
      <c r="YK164" s="546"/>
      <c r="YL164" s="546"/>
      <c r="YM164" s="546"/>
      <c r="YN164" s="546"/>
      <c r="YO164" s="546"/>
      <c r="YP164" s="546"/>
      <c r="YQ164" s="546"/>
      <c r="YR164" s="546"/>
      <c r="YS164" s="546"/>
      <c r="YT164" s="546"/>
      <c r="YU164" s="546"/>
      <c r="YV164" s="546"/>
      <c r="YW164" s="546"/>
      <c r="YX164" s="546"/>
      <c r="YY164" s="546"/>
      <c r="YZ164" s="546"/>
      <c r="ZA164" s="546"/>
      <c r="ZB164" s="546"/>
      <c r="ZC164" s="546"/>
      <c r="ZD164" s="546"/>
      <c r="ZE164" s="546"/>
      <c r="ZF164" s="546"/>
      <c r="ZG164" s="546"/>
      <c r="ZH164" s="546"/>
      <c r="ZI164" s="546"/>
      <c r="ZJ164" s="546"/>
      <c r="ZK164" s="546"/>
      <c r="ZL164" s="546"/>
      <c r="ZM164" s="546"/>
      <c r="ZN164" s="546"/>
      <c r="ZO164" s="546"/>
      <c r="ZP164" s="546"/>
      <c r="ZQ164" s="546"/>
      <c r="ZR164" s="546"/>
      <c r="ZS164" s="546"/>
      <c r="ZT164" s="546"/>
      <c r="ZU164" s="546"/>
      <c r="ZV164" s="546"/>
      <c r="ZW164" s="546"/>
      <c r="ZX164" s="546"/>
      <c r="ZY164" s="546"/>
      <c r="ZZ164" s="546"/>
      <c r="AAA164" s="546"/>
      <c r="AAB164" s="546"/>
      <c r="AAC164" s="546"/>
      <c r="AAD164" s="546"/>
      <c r="AAE164" s="546"/>
      <c r="AAF164" s="546"/>
      <c r="AAG164" s="546"/>
      <c r="AAH164" s="546"/>
      <c r="AAI164" s="546"/>
      <c r="AAJ164" s="546"/>
      <c r="AAK164" s="546"/>
      <c r="AAL164" s="546"/>
      <c r="AAM164" s="546"/>
      <c r="AAN164" s="546"/>
      <c r="AAO164" s="546"/>
      <c r="AAP164" s="546"/>
      <c r="AAQ164" s="546"/>
      <c r="AAR164" s="546"/>
      <c r="AAS164" s="546"/>
      <c r="AAT164" s="546"/>
      <c r="AAU164" s="546"/>
      <c r="AAV164" s="546"/>
      <c r="AAW164" s="546"/>
      <c r="AAX164" s="546"/>
      <c r="AAY164" s="546"/>
      <c r="AAZ164" s="546"/>
      <c r="ABA164" s="546"/>
      <c r="ABB164" s="546"/>
      <c r="ABC164" s="546"/>
      <c r="ABD164" s="546"/>
      <c r="ABE164" s="546"/>
      <c r="ABF164" s="546"/>
      <c r="ABG164" s="546"/>
      <c r="ABH164" s="546"/>
      <c r="ABI164" s="546"/>
      <c r="ABJ164" s="546"/>
      <c r="ABK164" s="546"/>
      <c r="ABL164" s="546"/>
      <c r="ABM164" s="546"/>
      <c r="ABN164" s="546"/>
      <c r="ABO164" s="546"/>
      <c r="ABP164" s="546"/>
      <c r="ABQ164" s="546"/>
      <c r="ABR164" s="546"/>
      <c r="ABS164" s="546"/>
      <c r="ABT164" s="546"/>
      <c r="ABU164" s="546"/>
      <c r="ABV164" s="546"/>
      <c r="ABW164" s="546"/>
      <c r="ABX164" s="546"/>
      <c r="ABY164" s="546"/>
      <c r="ABZ164" s="546"/>
      <c r="ACA164" s="546"/>
      <c r="ACB164" s="546"/>
      <c r="ACC164" s="546"/>
      <c r="ACD164" s="546"/>
      <c r="ACE164" s="546"/>
      <c r="ACF164" s="546"/>
      <c r="ACG164" s="546"/>
      <c r="ACH164" s="546"/>
      <c r="ACI164" s="546"/>
      <c r="ACJ164" s="546"/>
      <c r="ACK164" s="546"/>
      <c r="ACL164" s="546"/>
      <c r="ACM164" s="546"/>
      <c r="ACN164" s="546"/>
      <c r="ACO164" s="546"/>
      <c r="ACP164" s="546"/>
      <c r="ACQ164" s="546"/>
      <c r="ACR164" s="546"/>
      <c r="ACS164" s="546"/>
      <c r="ACT164" s="546"/>
      <c r="ACU164" s="546"/>
      <c r="ACV164" s="546"/>
      <c r="ACW164" s="546"/>
      <c r="ACX164" s="546"/>
      <c r="ACY164" s="546"/>
      <c r="ACZ164" s="546"/>
      <c r="ADA164" s="546"/>
      <c r="ADB164" s="546"/>
      <c r="ADC164" s="546"/>
      <c r="ADD164" s="546"/>
      <c r="ADE164" s="546"/>
      <c r="ADF164" s="546"/>
      <c r="ADG164" s="546"/>
      <c r="ADH164" s="546"/>
      <c r="ADI164" s="546"/>
      <c r="ADJ164" s="546"/>
      <c r="ADK164" s="546"/>
      <c r="ADL164" s="546"/>
      <c r="ADM164" s="546"/>
      <c r="ADN164" s="546"/>
      <c r="ADO164" s="546"/>
      <c r="ADP164" s="546"/>
      <c r="ADQ164" s="546"/>
      <c r="ADR164" s="546"/>
      <c r="ADS164" s="546"/>
      <c r="ADT164" s="546"/>
      <c r="ADU164" s="546"/>
      <c r="ADV164" s="546"/>
      <c r="ADW164" s="546"/>
      <c r="ADX164" s="546"/>
      <c r="ADY164" s="546"/>
      <c r="ADZ164" s="546"/>
      <c r="AEA164" s="546"/>
      <c r="AEB164" s="546"/>
      <c r="AEC164" s="546"/>
      <c r="AED164" s="546"/>
      <c r="AEE164" s="546"/>
      <c r="AEF164" s="546"/>
      <c r="AEG164" s="546"/>
      <c r="AEH164" s="546"/>
      <c r="AEI164" s="546"/>
      <c r="AEJ164" s="546"/>
      <c r="AEK164" s="546"/>
      <c r="AEL164" s="546"/>
      <c r="AEM164" s="546"/>
      <c r="AEN164" s="546"/>
      <c r="AEO164" s="546"/>
      <c r="AEP164" s="546"/>
      <c r="AEQ164" s="546"/>
      <c r="AER164" s="546"/>
      <c r="AES164" s="546"/>
      <c r="AET164" s="546"/>
      <c r="AEU164" s="546"/>
      <c r="AEV164" s="546"/>
      <c r="AEW164" s="546"/>
      <c r="AEX164" s="546"/>
      <c r="AEY164" s="546"/>
      <c r="AEZ164" s="546"/>
      <c r="AFA164" s="546"/>
      <c r="AFB164" s="546"/>
      <c r="AFC164" s="546"/>
      <c r="AFD164" s="546"/>
      <c r="AFE164" s="546"/>
      <c r="AFF164" s="546"/>
      <c r="AFG164" s="546"/>
      <c r="AFH164" s="546"/>
      <c r="AFI164" s="546"/>
      <c r="AFJ164" s="546"/>
      <c r="AFK164" s="546"/>
      <c r="AFL164" s="546"/>
      <c r="AFM164" s="546"/>
      <c r="AFN164" s="546"/>
      <c r="AFO164" s="546"/>
      <c r="AFP164" s="546"/>
      <c r="AFQ164" s="546"/>
      <c r="AFR164" s="546"/>
      <c r="AFS164" s="546"/>
      <c r="AFT164" s="546"/>
      <c r="AFU164" s="546"/>
      <c r="AFV164" s="546"/>
      <c r="AFW164" s="546"/>
      <c r="AFX164" s="546"/>
      <c r="AFY164" s="546"/>
      <c r="AFZ164" s="546"/>
      <c r="AGA164" s="546"/>
      <c r="AGB164" s="546"/>
      <c r="AGC164" s="546"/>
      <c r="AGD164" s="546"/>
      <c r="AGE164" s="546"/>
      <c r="AGF164" s="546"/>
      <c r="AGG164" s="546"/>
      <c r="AGH164" s="546"/>
      <c r="AGI164" s="546"/>
      <c r="AGJ164" s="546"/>
      <c r="AGK164" s="546"/>
      <c r="AGL164" s="546"/>
      <c r="AGM164" s="546"/>
      <c r="AGN164" s="546"/>
      <c r="AGO164" s="546"/>
      <c r="AGP164" s="546"/>
      <c r="AGQ164" s="546"/>
      <c r="AGR164" s="546"/>
      <c r="AGS164" s="546"/>
      <c r="AGT164" s="546"/>
      <c r="AGU164" s="546"/>
      <c r="AGV164" s="546"/>
      <c r="AGW164" s="546"/>
      <c r="AGX164" s="546"/>
      <c r="AGY164" s="546"/>
      <c r="AGZ164" s="546"/>
      <c r="AHA164" s="546"/>
      <c r="AHB164" s="546"/>
      <c r="AHC164" s="546"/>
      <c r="AHD164" s="546"/>
      <c r="AHE164" s="546"/>
      <c r="AHF164" s="546"/>
      <c r="AHG164" s="546"/>
      <c r="AHH164" s="546"/>
      <c r="AHI164" s="546"/>
      <c r="AHJ164" s="546"/>
      <c r="AHK164" s="546"/>
      <c r="AHL164" s="546"/>
      <c r="AHM164" s="546"/>
      <c r="AHN164" s="546"/>
      <c r="AHO164" s="546"/>
      <c r="AHP164" s="546"/>
      <c r="AHQ164" s="546"/>
      <c r="AHR164" s="546"/>
      <c r="AHS164" s="546"/>
      <c r="AHT164" s="546"/>
      <c r="AHU164" s="546"/>
      <c r="AHV164" s="546"/>
      <c r="AHW164" s="546"/>
      <c r="AHX164" s="546"/>
      <c r="AHY164" s="546"/>
      <c r="AHZ164" s="546"/>
      <c r="AIA164" s="546"/>
      <c r="AIB164" s="546"/>
      <c r="AIC164" s="546"/>
      <c r="AID164" s="546"/>
      <c r="AIE164" s="546"/>
      <c r="AIF164" s="546"/>
      <c r="AIG164" s="546"/>
      <c r="AIH164" s="546"/>
      <c r="AII164" s="546"/>
      <c r="AIJ164" s="546"/>
      <c r="AIK164" s="546"/>
      <c r="AIL164" s="546"/>
      <c r="AIM164" s="546"/>
      <c r="AIN164" s="546"/>
      <c r="AIO164" s="546"/>
      <c r="AIP164" s="546"/>
      <c r="AIQ164" s="546"/>
      <c r="AIR164" s="546"/>
      <c r="AIS164" s="546"/>
      <c r="AIT164" s="546"/>
      <c r="AIU164" s="546"/>
      <c r="AIV164" s="546"/>
      <c r="AIW164" s="546"/>
      <c r="AIX164" s="546"/>
      <c r="AIY164" s="546"/>
      <c r="AIZ164" s="546"/>
      <c r="AJA164" s="546"/>
      <c r="AJB164" s="546"/>
      <c r="AJC164" s="546"/>
      <c r="AJD164" s="546"/>
      <c r="AJE164" s="546"/>
      <c r="AJF164" s="546"/>
      <c r="AJG164" s="546"/>
      <c r="AJH164" s="546"/>
      <c r="AJI164" s="546"/>
      <c r="AJJ164" s="546"/>
      <c r="AJK164" s="546"/>
      <c r="AJL164" s="546"/>
      <c r="AJM164" s="546"/>
      <c r="AJN164" s="546"/>
      <c r="AJO164" s="546"/>
      <c r="AJP164" s="546"/>
      <c r="AJQ164" s="546"/>
      <c r="AJR164" s="546"/>
      <c r="AJS164" s="546"/>
      <c r="AJT164" s="546"/>
      <c r="AJU164" s="546"/>
      <c r="AJV164" s="546"/>
      <c r="AJW164" s="546"/>
      <c r="AJX164" s="546"/>
      <c r="AJY164" s="546"/>
      <c r="AJZ164" s="546"/>
      <c r="AKA164" s="546"/>
      <c r="AKB164" s="546"/>
      <c r="AKC164" s="546"/>
      <c r="AKD164" s="546"/>
      <c r="AKE164" s="546"/>
      <c r="AKF164" s="546"/>
      <c r="AKG164" s="546"/>
      <c r="AKH164" s="546"/>
      <c r="AKI164" s="546"/>
      <c r="AKJ164" s="546"/>
      <c r="AKK164" s="546"/>
      <c r="AKL164" s="546"/>
      <c r="AKM164" s="546"/>
      <c r="AKN164" s="546"/>
      <c r="AKO164" s="546"/>
      <c r="AKP164" s="546"/>
      <c r="AKQ164" s="546"/>
      <c r="AKR164" s="546"/>
      <c r="AKS164" s="546"/>
      <c r="AKT164" s="546"/>
      <c r="AKU164" s="546"/>
      <c r="AKV164" s="546"/>
      <c r="AKW164" s="546"/>
      <c r="AKX164" s="546"/>
      <c r="AKY164" s="546"/>
      <c r="AKZ164" s="546"/>
      <c r="ALA164" s="546"/>
      <c r="ALB164" s="546"/>
      <c r="ALC164" s="546"/>
      <c r="ALD164" s="546"/>
      <c r="ALE164" s="546"/>
      <c r="ALF164" s="546"/>
      <c r="ALG164" s="546"/>
      <c r="ALH164" s="546"/>
      <c r="ALI164" s="546"/>
      <c r="ALJ164" s="546"/>
      <c r="ALK164" s="546"/>
      <c r="ALL164" s="546"/>
      <c r="ALM164" s="546"/>
      <c r="ALN164" s="546"/>
      <c r="ALO164" s="546"/>
      <c r="ALP164" s="546"/>
      <c r="ALQ164" s="546"/>
      <c r="ALR164" s="546"/>
      <c r="ALS164" s="546"/>
      <c r="ALT164" s="546"/>
      <c r="ALU164" s="546"/>
      <c r="ALV164" s="546"/>
      <c r="ALW164" s="546"/>
      <c r="ALX164" s="546"/>
      <c r="ALY164" s="546"/>
      <c r="ALZ164" s="546"/>
      <c r="AMA164" s="546"/>
      <c r="AMB164" s="546"/>
    </row>
    <row r="165" spans="1:1016" ht="59.25" customHeight="1">
      <c r="A165" s="525" t="s">
        <v>349</v>
      </c>
      <c r="B165" s="561">
        <v>151819</v>
      </c>
      <c r="C165" s="503" t="s">
        <v>27</v>
      </c>
      <c r="D165" s="539" t="s">
        <v>350</v>
      </c>
      <c r="E165" s="493" t="s">
        <v>47</v>
      </c>
      <c r="F165" s="523">
        <v>9</v>
      </c>
      <c r="G165" s="497">
        <f t="shared" si="12"/>
        <v>97.06</v>
      </c>
      <c r="H165" s="498">
        <f t="shared" si="18"/>
        <v>873.54</v>
      </c>
      <c r="J165" s="547">
        <v>76.66</v>
      </c>
      <c r="L165" s="466">
        <f t="shared" si="13"/>
        <v>97.06</v>
      </c>
    </row>
    <row r="166" spans="1:1016" s="458" customFormat="1" ht="36.950000000000003" customHeight="1">
      <c r="A166" s="509">
        <v>16</v>
      </c>
      <c r="B166" s="516"/>
      <c r="C166" s="518"/>
      <c r="D166" s="512" t="s">
        <v>351</v>
      </c>
      <c r="E166" s="519"/>
      <c r="F166" s="520"/>
      <c r="G166" s="499"/>
      <c r="H166" s="521" t="str">
        <f t="shared" si="18"/>
        <v/>
      </c>
      <c r="I166" s="546"/>
      <c r="J166" s="549"/>
      <c r="K166" s="546"/>
      <c r="L166" s="546">
        <f t="shared" si="13"/>
        <v>0</v>
      </c>
      <c r="M166" s="546"/>
      <c r="N166" s="546"/>
      <c r="O166" s="546"/>
      <c r="P166" s="546"/>
      <c r="Q166" s="546"/>
      <c r="R166" s="546"/>
      <c r="S166" s="546"/>
      <c r="T166" s="546"/>
      <c r="U166" s="546"/>
      <c r="V166" s="546"/>
      <c r="W166" s="546"/>
      <c r="X166" s="546"/>
      <c r="Y166" s="546"/>
      <c r="Z166" s="546"/>
      <c r="AA166" s="546"/>
      <c r="AB166" s="546"/>
      <c r="AC166" s="546"/>
      <c r="AD166" s="546"/>
      <c r="AE166" s="546"/>
      <c r="AF166" s="546"/>
      <c r="AG166" s="546"/>
      <c r="AH166" s="546"/>
      <c r="AI166" s="546"/>
      <c r="AJ166" s="546"/>
      <c r="AK166" s="546"/>
      <c r="AL166" s="546"/>
      <c r="AM166" s="546"/>
      <c r="AN166" s="546"/>
      <c r="AO166" s="546"/>
      <c r="AP166" s="546"/>
      <c r="AQ166" s="546"/>
      <c r="AR166" s="546"/>
      <c r="AS166" s="546"/>
      <c r="AT166" s="546"/>
      <c r="AU166" s="546"/>
      <c r="AV166" s="546"/>
      <c r="AW166" s="546"/>
      <c r="AX166" s="546"/>
      <c r="AY166" s="546"/>
      <c r="AZ166" s="546"/>
      <c r="BA166" s="546"/>
      <c r="BB166" s="546"/>
      <c r="BC166" s="546"/>
      <c r="BD166" s="546"/>
      <c r="BE166" s="546"/>
      <c r="BF166" s="546"/>
      <c r="BG166" s="546"/>
      <c r="BH166" s="546"/>
      <c r="BI166" s="546"/>
      <c r="BJ166" s="546"/>
      <c r="BK166" s="546"/>
      <c r="BL166" s="546"/>
      <c r="BM166" s="546"/>
      <c r="BN166" s="546"/>
      <c r="BO166" s="546"/>
      <c r="BP166" s="546"/>
      <c r="BQ166" s="546"/>
      <c r="BR166" s="546"/>
      <c r="BS166" s="546"/>
      <c r="BT166" s="546"/>
      <c r="BU166" s="546"/>
      <c r="BV166" s="546"/>
      <c r="BW166" s="546"/>
      <c r="BX166" s="546"/>
      <c r="BY166" s="546"/>
      <c r="BZ166" s="546"/>
      <c r="CA166" s="546"/>
      <c r="CB166" s="546"/>
      <c r="CC166" s="546"/>
      <c r="CD166" s="546"/>
      <c r="CE166" s="546"/>
      <c r="CF166" s="546"/>
      <c r="CG166" s="546"/>
      <c r="CH166" s="546"/>
      <c r="CI166" s="546"/>
      <c r="CJ166" s="546"/>
      <c r="CK166" s="546"/>
      <c r="CL166" s="546"/>
      <c r="CM166" s="546"/>
      <c r="CN166" s="546"/>
      <c r="CO166" s="546"/>
      <c r="CP166" s="546"/>
      <c r="CQ166" s="546"/>
      <c r="CR166" s="546"/>
      <c r="CS166" s="546"/>
      <c r="CT166" s="546"/>
      <c r="CU166" s="546"/>
      <c r="CV166" s="546"/>
      <c r="CW166" s="546"/>
      <c r="CX166" s="546"/>
      <c r="CY166" s="546"/>
      <c r="CZ166" s="546"/>
      <c r="DA166" s="546"/>
      <c r="DB166" s="546"/>
      <c r="DC166" s="546"/>
      <c r="DD166" s="546"/>
      <c r="DE166" s="546"/>
      <c r="DF166" s="546"/>
      <c r="DG166" s="546"/>
      <c r="DH166" s="546"/>
      <c r="DI166" s="546"/>
      <c r="DJ166" s="546"/>
      <c r="DK166" s="546"/>
      <c r="DL166" s="546"/>
      <c r="DM166" s="546"/>
      <c r="DN166" s="546"/>
      <c r="DO166" s="546"/>
      <c r="DP166" s="546"/>
      <c r="DQ166" s="546"/>
      <c r="DR166" s="546"/>
      <c r="DS166" s="546"/>
      <c r="DT166" s="546"/>
      <c r="DU166" s="546"/>
      <c r="DV166" s="546"/>
      <c r="DW166" s="546"/>
      <c r="DX166" s="546"/>
      <c r="DY166" s="546"/>
      <c r="DZ166" s="546"/>
      <c r="EA166" s="546"/>
      <c r="EB166" s="546"/>
      <c r="EC166" s="546"/>
      <c r="ED166" s="546"/>
      <c r="EE166" s="546"/>
      <c r="EF166" s="546"/>
      <c r="EG166" s="546"/>
      <c r="EH166" s="546"/>
      <c r="EI166" s="546"/>
      <c r="EJ166" s="546"/>
      <c r="EK166" s="546"/>
      <c r="EL166" s="546"/>
      <c r="EM166" s="546"/>
      <c r="EN166" s="546"/>
      <c r="EO166" s="546"/>
      <c r="EP166" s="546"/>
      <c r="EQ166" s="546"/>
      <c r="ER166" s="546"/>
      <c r="ES166" s="546"/>
      <c r="ET166" s="546"/>
      <c r="EU166" s="546"/>
      <c r="EV166" s="546"/>
      <c r="EW166" s="546"/>
      <c r="EX166" s="546"/>
      <c r="EY166" s="546"/>
      <c r="EZ166" s="546"/>
      <c r="FA166" s="546"/>
      <c r="FB166" s="546"/>
      <c r="FC166" s="546"/>
      <c r="FD166" s="546"/>
      <c r="FE166" s="546"/>
      <c r="FF166" s="546"/>
      <c r="FG166" s="546"/>
      <c r="FH166" s="546"/>
      <c r="FI166" s="546"/>
      <c r="FJ166" s="546"/>
      <c r="FK166" s="546"/>
      <c r="FL166" s="546"/>
      <c r="FM166" s="546"/>
      <c r="FN166" s="546"/>
      <c r="FO166" s="546"/>
      <c r="FP166" s="546"/>
      <c r="FQ166" s="546"/>
      <c r="FR166" s="546"/>
      <c r="FS166" s="546"/>
      <c r="FT166" s="546"/>
      <c r="FU166" s="546"/>
      <c r="FV166" s="546"/>
      <c r="FW166" s="546"/>
      <c r="FX166" s="546"/>
      <c r="FY166" s="546"/>
      <c r="FZ166" s="546"/>
      <c r="GA166" s="546"/>
      <c r="GB166" s="546"/>
      <c r="GC166" s="546"/>
      <c r="GD166" s="546"/>
      <c r="GE166" s="546"/>
      <c r="GF166" s="546"/>
      <c r="GG166" s="546"/>
      <c r="GH166" s="546"/>
      <c r="GI166" s="546"/>
      <c r="GJ166" s="546"/>
      <c r="GK166" s="546"/>
      <c r="GL166" s="546"/>
      <c r="GM166" s="546"/>
      <c r="GN166" s="546"/>
      <c r="GO166" s="546"/>
      <c r="GP166" s="546"/>
      <c r="GQ166" s="546"/>
      <c r="GR166" s="546"/>
      <c r="GS166" s="546"/>
      <c r="GT166" s="546"/>
      <c r="GU166" s="546"/>
      <c r="GV166" s="546"/>
      <c r="GW166" s="546"/>
      <c r="GX166" s="546"/>
      <c r="GY166" s="546"/>
      <c r="GZ166" s="546"/>
      <c r="HA166" s="546"/>
      <c r="HB166" s="546"/>
      <c r="HC166" s="546"/>
      <c r="HD166" s="546"/>
      <c r="HE166" s="546"/>
      <c r="HF166" s="546"/>
      <c r="HG166" s="546"/>
      <c r="HH166" s="546"/>
      <c r="HI166" s="546"/>
      <c r="HJ166" s="546"/>
      <c r="HK166" s="546"/>
      <c r="HL166" s="546"/>
      <c r="HM166" s="546"/>
      <c r="HN166" s="546"/>
      <c r="HO166" s="546"/>
      <c r="HP166" s="546"/>
      <c r="HQ166" s="546"/>
      <c r="HR166" s="546"/>
      <c r="HS166" s="546"/>
      <c r="HT166" s="546"/>
      <c r="HU166" s="546"/>
      <c r="HV166" s="546"/>
      <c r="HW166" s="546"/>
      <c r="HX166" s="546"/>
      <c r="HY166" s="546"/>
      <c r="HZ166" s="546"/>
      <c r="IA166" s="546"/>
      <c r="IB166" s="546"/>
      <c r="IC166" s="546"/>
      <c r="ID166" s="546"/>
      <c r="IE166" s="546"/>
      <c r="IF166" s="546"/>
      <c r="IG166" s="546"/>
      <c r="IH166" s="546"/>
      <c r="II166" s="546"/>
      <c r="IJ166" s="546"/>
      <c r="IK166" s="546"/>
      <c r="IL166" s="546"/>
      <c r="IM166" s="546"/>
      <c r="IN166" s="546"/>
      <c r="IO166" s="546"/>
      <c r="IP166" s="546"/>
      <c r="IQ166" s="546"/>
      <c r="IR166" s="546"/>
      <c r="IS166" s="546"/>
      <c r="IT166" s="546"/>
      <c r="IU166" s="546"/>
      <c r="IV166" s="546"/>
      <c r="IW166" s="546"/>
      <c r="IX166" s="546"/>
      <c r="IY166" s="546"/>
      <c r="IZ166" s="546"/>
      <c r="JA166" s="546"/>
      <c r="JB166" s="546"/>
      <c r="JC166" s="546"/>
      <c r="JD166" s="546"/>
      <c r="JE166" s="546"/>
      <c r="JF166" s="546"/>
      <c r="JG166" s="546"/>
      <c r="JH166" s="546"/>
      <c r="JI166" s="546"/>
      <c r="JJ166" s="546"/>
      <c r="JK166" s="546"/>
      <c r="JL166" s="546"/>
      <c r="JM166" s="546"/>
      <c r="JN166" s="546"/>
      <c r="JO166" s="546"/>
      <c r="JP166" s="546"/>
      <c r="JQ166" s="546"/>
      <c r="JR166" s="546"/>
      <c r="JS166" s="546"/>
      <c r="JT166" s="546"/>
      <c r="JU166" s="546"/>
      <c r="JV166" s="546"/>
      <c r="JW166" s="546"/>
      <c r="JX166" s="546"/>
      <c r="JY166" s="546"/>
      <c r="JZ166" s="546"/>
      <c r="KA166" s="546"/>
      <c r="KB166" s="546"/>
      <c r="KC166" s="546"/>
      <c r="KD166" s="546"/>
      <c r="KE166" s="546"/>
      <c r="KF166" s="546"/>
      <c r="KG166" s="546"/>
      <c r="KH166" s="546"/>
      <c r="KI166" s="546"/>
      <c r="KJ166" s="546"/>
      <c r="KK166" s="546"/>
      <c r="KL166" s="546"/>
      <c r="KM166" s="546"/>
      <c r="KN166" s="546"/>
      <c r="KO166" s="546"/>
      <c r="KP166" s="546"/>
      <c r="KQ166" s="546"/>
      <c r="KR166" s="546"/>
      <c r="KS166" s="546"/>
      <c r="KT166" s="546"/>
      <c r="KU166" s="546"/>
      <c r="KV166" s="546"/>
      <c r="KW166" s="546"/>
      <c r="KX166" s="546"/>
      <c r="KY166" s="546"/>
      <c r="KZ166" s="546"/>
      <c r="LA166" s="546"/>
      <c r="LB166" s="546"/>
      <c r="LC166" s="546"/>
      <c r="LD166" s="546"/>
      <c r="LE166" s="546"/>
      <c r="LF166" s="546"/>
      <c r="LG166" s="546"/>
      <c r="LH166" s="546"/>
      <c r="LI166" s="546"/>
      <c r="LJ166" s="546"/>
      <c r="LK166" s="546"/>
      <c r="LL166" s="546"/>
      <c r="LM166" s="546"/>
      <c r="LN166" s="546"/>
      <c r="LO166" s="546"/>
      <c r="LP166" s="546"/>
      <c r="LQ166" s="546"/>
      <c r="LR166" s="546"/>
      <c r="LS166" s="546"/>
      <c r="LT166" s="546"/>
      <c r="LU166" s="546"/>
      <c r="LV166" s="546"/>
      <c r="LW166" s="546"/>
      <c r="LX166" s="546"/>
      <c r="LY166" s="546"/>
      <c r="LZ166" s="546"/>
      <c r="MA166" s="546"/>
      <c r="MB166" s="546"/>
      <c r="MC166" s="546"/>
      <c r="MD166" s="546"/>
      <c r="ME166" s="546"/>
      <c r="MF166" s="546"/>
      <c r="MG166" s="546"/>
      <c r="MH166" s="546"/>
      <c r="MI166" s="546"/>
      <c r="MJ166" s="546"/>
      <c r="MK166" s="546"/>
      <c r="ML166" s="546"/>
      <c r="MM166" s="546"/>
      <c r="MN166" s="546"/>
      <c r="MO166" s="546"/>
      <c r="MP166" s="546"/>
      <c r="MQ166" s="546"/>
      <c r="MR166" s="546"/>
      <c r="MS166" s="546"/>
      <c r="MT166" s="546"/>
      <c r="MU166" s="546"/>
      <c r="MV166" s="546"/>
      <c r="MW166" s="546"/>
      <c r="MX166" s="546"/>
      <c r="MY166" s="546"/>
      <c r="MZ166" s="546"/>
      <c r="NA166" s="546"/>
      <c r="NB166" s="546"/>
      <c r="NC166" s="546"/>
      <c r="ND166" s="546"/>
      <c r="NE166" s="546"/>
      <c r="NF166" s="546"/>
      <c r="NG166" s="546"/>
      <c r="NH166" s="546"/>
      <c r="NI166" s="546"/>
      <c r="NJ166" s="546"/>
      <c r="NK166" s="546"/>
      <c r="NL166" s="546"/>
      <c r="NM166" s="546"/>
      <c r="NN166" s="546"/>
      <c r="NO166" s="546"/>
      <c r="NP166" s="546"/>
      <c r="NQ166" s="546"/>
      <c r="NR166" s="546"/>
      <c r="NS166" s="546"/>
      <c r="NT166" s="546"/>
      <c r="NU166" s="546"/>
      <c r="NV166" s="546"/>
      <c r="NW166" s="546"/>
      <c r="NX166" s="546"/>
      <c r="NY166" s="546"/>
      <c r="NZ166" s="546"/>
      <c r="OA166" s="546"/>
      <c r="OB166" s="546"/>
      <c r="OC166" s="546"/>
      <c r="OD166" s="546"/>
      <c r="OE166" s="546"/>
      <c r="OF166" s="546"/>
      <c r="OG166" s="546"/>
      <c r="OH166" s="546"/>
      <c r="OI166" s="546"/>
      <c r="OJ166" s="546"/>
      <c r="OK166" s="546"/>
      <c r="OL166" s="546"/>
      <c r="OM166" s="546"/>
      <c r="ON166" s="546"/>
      <c r="OO166" s="546"/>
      <c r="OP166" s="546"/>
      <c r="OQ166" s="546"/>
      <c r="OR166" s="546"/>
      <c r="OS166" s="546"/>
      <c r="OT166" s="546"/>
      <c r="OU166" s="546"/>
      <c r="OV166" s="546"/>
      <c r="OW166" s="546"/>
      <c r="OX166" s="546"/>
      <c r="OY166" s="546"/>
      <c r="OZ166" s="546"/>
      <c r="PA166" s="546"/>
      <c r="PB166" s="546"/>
      <c r="PC166" s="546"/>
      <c r="PD166" s="546"/>
      <c r="PE166" s="546"/>
      <c r="PF166" s="546"/>
      <c r="PG166" s="546"/>
      <c r="PH166" s="546"/>
      <c r="PI166" s="546"/>
      <c r="PJ166" s="546"/>
      <c r="PK166" s="546"/>
      <c r="PL166" s="546"/>
      <c r="PM166" s="546"/>
      <c r="PN166" s="546"/>
      <c r="PO166" s="546"/>
      <c r="PP166" s="546"/>
      <c r="PQ166" s="546"/>
      <c r="PR166" s="546"/>
      <c r="PS166" s="546"/>
      <c r="PT166" s="546"/>
      <c r="PU166" s="546"/>
      <c r="PV166" s="546"/>
      <c r="PW166" s="546"/>
      <c r="PX166" s="546"/>
      <c r="PY166" s="546"/>
      <c r="PZ166" s="546"/>
      <c r="QA166" s="546"/>
      <c r="QB166" s="546"/>
      <c r="QC166" s="546"/>
      <c r="QD166" s="546"/>
      <c r="QE166" s="546"/>
      <c r="QF166" s="546"/>
      <c r="QG166" s="546"/>
      <c r="QH166" s="546"/>
      <c r="QI166" s="546"/>
      <c r="QJ166" s="546"/>
      <c r="QK166" s="546"/>
      <c r="QL166" s="546"/>
      <c r="QM166" s="546"/>
      <c r="QN166" s="546"/>
      <c r="QO166" s="546"/>
      <c r="QP166" s="546"/>
      <c r="QQ166" s="546"/>
      <c r="QR166" s="546"/>
      <c r="QS166" s="546"/>
      <c r="QT166" s="546"/>
      <c r="QU166" s="546"/>
      <c r="QV166" s="546"/>
      <c r="QW166" s="546"/>
      <c r="QX166" s="546"/>
      <c r="QY166" s="546"/>
      <c r="QZ166" s="546"/>
      <c r="RA166" s="546"/>
      <c r="RB166" s="546"/>
      <c r="RC166" s="546"/>
      <c r="RD166" s="546"/>
      <c r="RE166" s="546"/>
      <c r="RF166" s="546"/>
      <c r="RG166" s="546"/>
      <c r="RH166" s="546"/>
      <c r="RI166" s="546"/>
      <c r="RJ166" s="546"/>
      <c r="RK166" s="546"/>
      <c r="RL166" s="546"/>
      <c r="RM166" s="546"/>
      <c r="RN166" s="546"/>
      <c r="RO166" s="546"/>
      <c r="RP166" s="546"/>
      <c r="RQ166" s="546"/>
      <c r="RR166" s="546"/>
      <c r="RS166" s="546"/>
      <c r="RT166" s="546"/>
      <c r="RU166" s="546"/>
      <c r="RV166" s="546"/>
      <c r="RW166" s="546"/>
      <c r="RX166" s="546"/>
      <c r="RY166" s="546"/>
      <c r="RZ166" s="546"/>
      <c r="SA166" s="546"/>
      <c r="SB166" s="546"/>
      <c r="SC166" s="546"/>
      <c r="SD166" s="546"/>
      <c r="SE166" s="546"/>
      <c r="SF166" s="546"/>
      <c r="SG166" s="546"/>
      <c r="SH166" s="546"/>
      <c r="SI166" s="546"/>
      <c r="SJ166" s="546"/>
      <c r="SK166" s="546"/>
      <c r="SL166" s="546"/>
      <c r="SM166" s="546"/>
      <c r="SN166" s="546"/>
      <c r="SO166" s="546"/>
      <c r="SP166" s="546"/>
      <c r="SQ166" s="546"/>
      <c r="SR166" s="546"/>
      <c r="SS166" s="546"/>
      <c r="ST166" s="546"/>
      <c r="SU166" s="546"/>
      <c r="SV166" s="546"/>
      <c r="SW166" s="546"/>
      <c r="SX166" s="546"/>
      <c r="SY166" s="546"/>
      <c r="SZ166" s="546"/>
      <c r="TA166" s="546"/>
      <c r="TB166" s="546"/>
      <c r="TC166" s="546"/>
      <c r="TD166" s="546"/>
      <c r="TE166" s="546"/>
      <c r="TF166" s="546"/>
      <c r="TG166" s="546"/>
      <c r="TH166" s="546"/>
      <c r="TI166" s="546"/>
      <c r="TJ166" s="546"/>
      <c r="TK166" s="546"/>
      <c r="TL166" s="546"/>
      <c r="TM166" s="546"/>
      <c r="TN166" s="546"/>
      <c r="TO166" s="546"/>
      <c r="TP166" s="546"/>
      <c r="TQ166" s="546"/>
      <c r="TR166" s="546"/>
      <c r="TS166" s="546"/>
      <c r="TT166" s="546"/>
      <c r="TU166" s="546"/>
      <c r="TV166" s="546"/>
      <c r="TW166" s="546"/>
      <c r="TX166" s="546"/>
      <c r="TY166" s="546"/>
      <c r="TZ166" s="546"/>
      <c r="UA166" s="546"/>
      <c r="UB166" s="546"/>
      <c r="UC166" s="546"/>
      <c r="UD166" s="546"/>
      <c r="UE166" s="546"/>
      <c r="UF166" s="546"/>
      <c r="UG166" s="546"/>
      <c r="UH166" s="546"/>
      <c r="UI166" s="546"/>
      <c r="UJ166" s="546"/>
      <c r="UK166" s="546"/>
      <c r="UL166" s="546"/>
      <c r="UM166" s="546"/>
      <c r="UN166" s="546"/>
      <c r="UO166" s="546"/>
      <c r="UP166" s="546"/>
      <c r="UQ166" s="546"/>
      <c r="UR166" s="546"/>
      <c r="US166" s="546"/>
      <c r="UT166" s="546"/>
      <c r="UU166" s="546"/>
      <c r="UV166" s="546"/>
      <c r="UW166" s="546"/>
      <c r="UX166" s="546"/>
      <c r="UY166" s="546"/>
      <c r="UZ166" s="546"/>
      <c r="VA166" s="546"/>
      <c r="VB166" s="546"/>
      <c r="VC166" s="546"/>
      <c r="VD166" s="546"/>
      <c r="VE166" s="546"/>
      <c r="VF166" s="546"/>
      <c r="VG166" s="546"/>
      <c r="VH166" s="546"/>
      <c r="VI166" s="546"/>
      <c r="VJ166" s="546"/>
      <c r="VK166" s="546"/>
      <c r="VL166" s="546"/>
      <c r="VM166" s="546"/>
      <c r="VN166" s="546"/>
      <c r="VO166" s="546"/>
      <c r="VP166" s="546"/>
      <c r="VQ166" s="546"/>
      <c r="VR166" s="546"/>
      <c r="VS166" s="546"/>
      <c r="VT166" s="546"/>
      <c r="VU166" s="546"/>
      <c r="VV166" s="546"/>
      <c r="VW166" s="546"/>
      <c r="VX166" s="546"/>
      <c r="VY166" s="546"/>
      <c r="VZ166" s="546"/>
      <c r="WA166" s="546"/>
      <c r="WB166" s="546"/>
      <c r="WC166" s="546"/>
      <c r="WD166" s="546"/>
      <c r="WE166" s="546"/>
      <c r="WF166" s="546"/>
      <c r="WG166" s="546"/>
      <c r="WH166" s="546"/>
      <c r="WI166" s="546"/>
      <c r="WJ166" s="546"/>
      <c r="WK166" s="546"/>
      <c r="WL166" s="546"/>
      <c r="WM166" s="546"/>
      <c r="WN166" s="546"/>
      <c r="WO166" s="546"/>
      <c r="WP166" s="546"/>
      <c r="WQ166" s="546"/>
      <c r="WR166" s="546"/>
      <c r="WS166" s="546"/>
      <c r="WT166" s="546"/>
      <c r="WU166" s="546"/>
      <c r="WV166" s="546"/>
      <c r="WW166" s="546"/>
      <c r="WX166" s="546"/>
      <c r="WY166" s="546"/>
      <c r="WZ166" s="546"/>
      <c r="XA166" s="546"/>
      <c r="XB166" s="546"/>
      <c r="XC166" s="546"/>
      <c r="XD166" s="546"/>
      <c r="XE166" s="546"/>
      <c r="XF166" s="546"/>
      <c r="XG166" s="546"/>
      <c r="XH166" s="546"/>
      <c r="XI166" s="546"/>
      <c r="XJ166" s="546"/>
      <c r="XK166" s="546"/>
      <c r="XL166" s="546"/>
      <c r="XM166" s="546"/>
      <c r="XN166" s="546"/>
      <c r="XO166" s="546"/>
      <c r="XP166" s="546"/>
      <c r="XQ166" s="546"/>
      <c r="XR166" s="546"/>
      <c r="XS166" s="546"/>
      <c r="XT166" s="546"/>
      <c r="XU166" s="546"/>
      <c r="XV166" s="546"/>
      <c r="XW166" s="546"/>
      <c r="XX166" s="546"/>
      <c r="XY166" s="546"/>
      <c r="XZ166" s="546"/>
      <c r="YA166" s="546"/>
      <c r="YB166" s="546"/>
      <c r="YC166" s="546"/>
      <c r="YD166" s="546"/>
      <c r="YE166" s="546"/>
      <c r="YF166" s="546"/>
      <c r="YG166" s="546"/>
      <c r="YH166" s="546"/>
      <c r="YI166" s="546"/>
      <c r="YJ166" s="546"/>
      <c r="YK166" s="546"/>
      <c r="YL166" s="546"/>
      <c r="YM166" s="546"/>
      <c r="YN166" s="546"/>
      <c r="YO166" s="546"/>
      <c r="YP166" s="546"/>
      <c r="YQ166" s="546"/>
      <c r="YR166" s="546"/>
      <c r="YS166" s="546"/>
      <c r="YT166" s="546"/>
      <c r="YU166" s="546"/>
      <c r="YV166" s="546"/>
      <c r="YW166" s="546"/>
      <c r="YX166" s="546"/>
      <c r="YY166" s="546"/>
      <c r="YZ166" s="546"/>
      <c r="ZA166" s="546"/>
      <c r="ZB166" s="546"/>
      <c r="ZC166" s="546"/>
      <c r="ZD166" s="546"/>
      <c r="ZE166" s="546"/>
      <c r="ZF166" s="546"/>
      <c r="ZG166" s="546"/>
      <c r="ZH166" s="546"/>
      <c r="ZI166" s="546"/>
      <c r="ZJ166" s="546"/>
      <c r="ZK166" s="546"/>
      <c r="ZL166" s="546"/>
      <c r="ZM166" s="546"/>
      <c r="ZN166" s="546"/>
      <c r="ZO166" s="546"/>
      <c r="ZP166" s="546"/>
      <c r="ZQ166" s="546"/>
      <c r="ZR166" s="546"/>
      <c r="ZS166" s="546"/>
      <c r="ZT166" s="546"/>
      <c r="ZU166" s="546"/>
      <c r="ZV166" s="546"/>
      <c r="ZW166" s="546"/>
      <c r="ZX166" s="546"/>
      <c r="ZY166" s="546"/>
      <c r="ZZ166" s="546"/>
      <c r="AAA166" s="546"/>
      <c r="AAB166" s="546"/>
      <c r="AAC166" s="546"/>
      <c r="AAD166" s="546"/>
      <c r="AAE166" s="546"/>
      <c r="AAF166" s="546"/>
      <c r="AAG166" s="546"/>
      <c r="AAH166" s="546"/>
      <c r="AAI166" s="546"/>
      <c r="AAJ166" s="546"/>
      <c r="AAK166" s="546"/>
      <c r="AAL166" s="546"/>
      <c r="AAM166" s="546"/>
      <c r="AAN166" s="546"/>
      <c r="AAO166" s="546"/>
      <c r="AAP166" s="546"/>
      <c r="AAQ166" s="546"/>
      <c r="AAR166" s="546"/>
      <c r="AAS166" s="546"/>
      <c r="AAT166" s="546"/>
      <c r="AAU166" s="546"/>
      <c r="AAV166" s="546"/>
      <c r="AAW166" s="546"/>
      <c r="AAX166" s="546"/>
      <c r="AAY166" s="546"/>
      <c r="AAZ166" s="546"/>
      <c r="ABA166" s="546"/>
      <c r="ABB166" s="546"/>
      <c r="ABC166" s="546"/>
      <c r="ABD166" s="546"/>
      <c r="ABE166" s="546"/>
      <c r="ABF166" s="546"/>
      <c r="ABG166" s="546"/>
      <c r="ABH166" s="546"/>
      <c r="ABI166" s="546"/>
      <c r="ABJ166" s="546"/>
      <c r="ABK166" s="546"/>
      <c r="ABL166" s="546"/>
      <c r="ABM166" s="546"/>
      <c r="ABN166" s="546"/>
      <c r="ABO166" s="546"/>
      <c r="ABP166" s="546"/>
      <c r="ABQ166" s="546"/>
      <c r="ABR166" s="546"/>
      <c r="ABS166" s="546"/>
      <c r="ABT166" s="546"/>
      <c r="ABU166" s="546"/>
      <c r="ABV166" s="546"/>
      <c r="ABW166" s="546"/>
      <c r="ABX166" s="546"/>
      <c r="ABY166" s="546"/>
      <c r="ABZ166" s="546"/>
      <c r="ACA166" s="546"/>
      <c r="ACB166" s="546"/>
      <c r="ACC166" s="546"/>
      <c r="ACD166" s="546"/>
      <c r="ACE166" s="546"/>
      <c r="ACF166" s="546"/>
      <c r="ACG166" s="546"/>
      <c r="ACH166" s="546"/>
      <c r="ACI166" s="546"/>
      <c r="ACJ166" s="546"/>
      <c r="ACK166" s="546"/>
      <c r="ACL166" s="546"/>
      <c r="ACM166" s="546"/>
      <c r="ACN166" s="546"/>
      <c r="ACO166" s="546"/>
      <c r="ACP166" s="546"/>
      <c r="ACQ166" s="546"/>
      <c r="ACR166" s="546"/>
      <c r="ACS166" s="546"/>
      <c r="ACT166" s="546"/>
      <c r="ACU166" s="546"/>
      <c r="ACV166" s="546"/>
      <c r="ACW166" s="546"/>
      <c r="ACX166" s="546"/>
      <c r="ACY166" s="546"/>
      <c r="ACZ166" s="546"/>
      <c r="ADA166" s="546"/>
      <c r="ADB166" s="546"/>
      <c r="ADC166" s="546"/>
      <c r="ADD166" s="546"/>
      <c r="ADE166" s="546"/>
      <c r="ADF166" s="546"/>
      <c r="ADG166" s="546"/>
      <c r="ADH166" s="546"/>
      <c r="ADI166" s="546"/>
      <c r="ADJ166" s="546"/>
      <c r="ADK166" s="546"/>
      <c r="ADL166" s="546"/>
      <c r="ADM166" s="546"/>
      <c r="ADN166" s="546"/>
      <c r="ADO166" s="546"/>
      <c r="ADP166" s="546"/>
      <c r="ADQ166" s="546"/>
      <c r="ADR166" s="546"/>
      <c r="ADS166" s="546"/>
      <c r="ADT166" s="546"/>
      <c r="ADU166" s="546"/>
      <c r="ADV166" s="546"/>
      <c r="ADW166" s="546"/>
      <c r="ADX166" s="546"/>
      <c r="ADY166" s="546"/>
      <c r="ADZ166" s="546"/>
      <c r="AEA166" s="546"/>
      <c r="AEB166" s="546"/>
      <c r="AEC166" s="546"/>
      <c r="AED166" s="546"/>
      <c r="AEE166" s="546"/>
      <c r="AEF166" s="546"/>
      <c r="AEG166" s="546"/>
      <c r="AEH166" s="546"/>
      <c r="AEI166" s="546"/>
      <c r="AEJ166" s="546"/>
      <c r="AEK166" s="546"/>
      <c r="AEL166" s="546"/>
      <c r="AEM166" s="546"/>
      <c r="AEN166" s="546"/>
      <c r="AEO166" s="546"/>
      <c r="AEP166" s="546"/>
      <c r="AEQ166" s="546"/>
      <c r="AER166" s="546"/>
      <c r="AES166" s="546"/>
      <c r="AET166" s="546"/>
      <c r="AEU166" s="546"/>
      <c r="AEV166" s="546"/>
      <c r="AEW166" s="546"/>
      <c r="AEX166" s="546"/>
      <c r="AEY166" s="546"/>
      <c r="AEZ166" s="546"/>
      <c r="AFA166" s="546"/>
      <c r="AFB166" s="546"/>
      <c r="AFC166" s="546"/>
      <c r="AFD166" s="546"/>
      <c r="AFE166" s="546"/>
      <c r="AFF166" s="546"/>
      <c r="AFG166" s="546"/>
      <c r="AFH166" s="546"/>
      <c r="AFI166" s="546"/>
      <c r="AFJ166" s="546"/>
      <c r="AFK166" s="546"/>
      <c r="AFL166" s="546"/>
      <c r="AFM166" s="546"/>
      <c r="AFN166" s="546"/>
      <c r="AFO166" s="546"/>
      <c r="AFP166" s="546"/>
      <c r="AFQ166" s="546"/>
      <c r="AFR166" s="546"/>
      <c r="AFS166" s="546"/>
      <c r="AFT166" s="546"/>
      <c r="AFU166" s="546"/>
      <c r="AFV166" s="546"/>
      <c r="AFW166" s="546"/>
      <c r="AFX166" s="546"/>
      <c r="AFY166" s="546"/>
      <c r="AFZ166" s="546"/>
      <c r="AGA166" s="546"/>
      <c r="AGB166" s="546"/>
      <c r="AGC166" s="546"/>
      <c r="AGD166" s="546"/>
      <c r="AGE166" s="546"/>
      <c r="AGF166" s="546"/>
      <c r="AGG166" s="546"/>
      <c r="AGH166" s="546"/>
      <c r="AGI166" s="546"/>
      <c r="AGJ166" s="546"/>
      <c r="AGK166" s="546"/>
      <c r="AGL166" s="546"/>
      <c r="AGM166" s="546"/>
      <c r="AGN166" s="546"/>
      <c r="AGO166" s="546"/>
      <c r="AGP166" s="546"/>
      <c r="AGQ166" s="546"/>
      <c r="AGR166" s="546"/>
      <c r="AGS166" s="546"/>
      <c r="AGT166" s="546"/>
      <c r="AGU166" s="546"/>
      <c r="AGV166" s="546"/>
      <c r="AGW166" s="546"/>
      <c r="AGX166" s="546"/>
      <c r="AGY166" s="546"/>
      <c r="AGZ166" s="546"/>
      <c r="AHA166" s="546"/>
      <c r="AHB166" s="546"/>
      <c r="AHC166" s="546"/>
      <c r="AHD166" s="546"/>
      <c r="AHE166" s="546"/>
      <c r="AHF166" s="546"/>
      <c r="AHG166" s="546"/>
      <c r="AHH166" s="546"/>
      <c r="AHI166" s="546"/>
      <c r="AHJ166" s="546"/>
      <c r="AHK166" s="546"/>
      <c r="AHL166" s="546"/>
      <c r="AHM166" s="546"/>
      <c r="AHN166" s="546"/>
      <c r="AHO166" s="546"/>
      <c r="AHP166" s="546"/>
      <c r="AHQ166" s="546"/>
      <c r="AHR166" s="546"/>
      <c r="AHS166" s="546"/>
      <c r="AHT166" s="546"/>
      <c r="AHU166" s="546"/>
      <c r="AHV166" s="546"/>
      <c r="AHW166" s="546"/>
      <c r="AHX166" s="546"/>
      <c r="AHY166" s="546"/>
      <c r="AHZ166" s="546"/>
      <c r="AIA166" s="546"/>
      <c r="AIB166" s="546"/>
      <c r="AIC166" s="546"/>
      <c r="AID166" s="546"/>
      <c r="AIE166" s="546"/>
      <c r="AIF166" s="546"/>
      <c r="AIG166" s="546"/>
      <c r="AIH166" s="546"/>
      <c r="AII166" s="546"/>
      <c r="AIJ166" s="546"/>
      <c r="AIK166" s="546"/>
      <c r="AIL166" s="546"/>
      <c r="AIM166" s="546"/>
      <c r="AIN166" s="546"/>
      <c r="AIO166" s="546"/>
      <c r="AIP166" s="546"/>
      <c r="AIQ166" s="546"/>
      <c r="AIR166" s="546"/>
      <c r="AIS166" s="546"/>
      <c r="AIT166" s="546"/>
      <c r="AIU166" s="546"/>
      <c r="AIV166" s="546"/>
      <c r="AIW166" s="546"/>
      <c r="AIX166" s="546"/>
      <c r="AIY166" s="546"/>
      <c r="AIZ166" s="546"/>
      <c r="AJA166" s="546"/>
      <c r="AJB166" s="546"/>
      <c r="AJC166" s="546"/>
      <c r="AJD166" s="546"/>
      <c r="AJE166" s="546"/>
      <c r="AJF166" s="546"/>
      <c r="AJG166" s="546"/>
      <c r="AJH166" s="546"/>
      <c r="AJI166" s="546"/>
      <c r="AJJ166" s="546"/>
      <c r="AJK166" s="546"/>
      <c r="AJL166" s="546"/>
      <c r="AJM166" s="546"/>
      <c r="AJN166" s="546"/>
      <c r="AJO166" s="546"/>
      <c r="AJP166" s="546"/>
      <c r="AJQ166" s="546"/>
      <c r="AJR166" s="546"/>
      <c r="AJS166" s="546"/>
      <c r="AJT166" s="546"/>
      <c r="AJU166" s="546"/>
      <c r="AJV166" s="546"/>
      <c r="AJW166" s="546"/>
      <c r="AJX166" s="546"/>
      <c r="AJY166" s="546"/>
      <c r="AJZ166" s="546"/>
      <c r="AKA166" s="546"/>
      <c r="AKB166" s="546"/>
      <c r="AKC166" s="546"/>
      <c r="AKD166" s="546"/>
      <c r="AKE166" s="546"/>
      <c r="AKF166" s="546"/>
      <c r="AKG166" s="546"/>
      <c r="AKH166" s="546"/>
      <c r="AKI166" s="546"/>
      <c r="AKJ166" s="546"/>
      <c r="AKK166" s="546"/>
      <c r="AKL166" s="546"/>
      <c r="AKM166" s="546"/>
      <c r="AKN166" s="546"/>
      <c r="AKO166" s="546"/>
      <c r="AKP166" s="546"/>
      <c r="AKQ166" s="546"/>
      <c r="AKR166" s="546"/>
      <c r="AKS166" s="546"/>
      <c r="AKT166" s="546"/>
      <c r="AKU166" s="546"/>
      <c r="AKV166" s="546"/>
      <c r="AKW166" s="546"/>
      <c r="AKX166" s="546"/>
      <c r="AKY166" s="546"/>
      <c r="AKZ166" s="546"/>
      <c r="ALA166" s="546"/>
      <c r="ALB166" s="546"/>
      <c r="ALC166" s="546"/>
      <c r="ALD166" s="546"/>
      <c r="ALE166" s="546"/>
      <c r="ALF166" s="546"/>
      <c r="ALG166" s="546"/>
      <c r="ALH166" s="546"/>
      <c r="ALI166" s="546"/>
      <c r="ALJ166" s="546"/>
      <c r="ALK166" s="546"/>
      <c r="ALL166" s="546"/>
      <c r="ALM166" s="546"/>
      <c r="ALN166" s="546"/>
      <c r="ALO166" s="546"/>
      <c r="ALP166" s="546"/>
      <c r="ALQ166" s="546"/>
      <c r="ALR166" s="546"/>
      <c r="ALS166" s="546"/>
      <c r="ALT166" s="546"/>
      <c r="ALU166" s="546"/>
      <c r="ALV166" s="546"/>
      <c r="ALW166" s="546"/>
      <c r="ALX166" s="546"/>
      <c r="ALY166" s="546"/>
      <c r="ALZ166" s="546"/>
      <c r="AMA166" s="546"/>
      <c r="AMB166" s="546"/>
    </row>
    <row r="167" spans="1:1016" s="458" customFormat="1" ht="36.950000000000003" customHeight="1">
      <c r="A167" s="567" t="s">
        <v>352</v>
      </c>
      <c r="B167" s="516"/>
      <c r="C167" s="518"/>
      <c r="D167" s="512" t="s">
        <v>353</v>
      </c>
      <c r="E167" s="519"/>
      <c r="F167" s="520"/>
      <c r="G167" s="499"/>
      <c r="H167" s="521" t="str">
        <f t="shared" si="18"/>
        <v/>
      </c>
      <c r="I167" s="546"/>
      <c r="J167" s="549"/>
      <c r="K167" s="546"/>
      <c r="L167" s="546">
        <f t="shared" si="13"/>
        <v>0</v>
      </c>
      <c r="M167" s="546"/>
      <c r="N167" s="546"/>
      <c r="O167" s="546"/>
      <c r="P167" s="546"/>
      <c r="Q167" s="546"/>
      <c r="R167" s="546"/>
      <c r="S167" s="546"/>
      <c r="T167" s="546"/>
      <c r="U167" s="546"/>
      <c r="V167" s="546"/>
      <c r="W167" s="546"/>
      <c r="X167" s="546"/>
      <c r="Y167" s="546"/>
      <c r="Z167" s="546"/>
      <c r="AA167" s="546"/>
      <c r="AB167" s="546"/>
      <c r="AC167" s="546"/>
      <c r="AD167" s="546"/>
      <c r="AE167" s="546"/>
      <c r="AF167" s="546"/>
      <c r="AG167" s="546"/>
      <c r="AH167" s="546"/>
      <c r="AI167" s="546"/>
      <c r="AJ167" s="546"/>
      <c r="AK167" s="546"/>
      <c r="AL167" s="546"/>
      <c r="AM167" s="546"/>
      <c r="AN167" s="546"/>
      <c r="AO167" s="546"/>
      <c r="AP167" s="546"/>
      <c r="AQ167" s="546"/>
      <c r="AR167" s="546"/>
      <c r="AS167" s="546"/>
      <c r="AT167" s="546"/>
      <c r="AU167" s="546"/>
      <c r="AV167" s="546"/>
      <c r="AW167" s="546"/>
      <c r="AX167" s="546"/>
      <c r="AY167" s="546"/>
      <c r="AZ167" s="546"/>
      <c r="BA167" s="546"/>
      <c r="BB167" s="546"/>
      <c r="BC167" s="546"/>
      <c r="BD167" s="546"/>
      <c r="BE167" s="546"/>
      <c r="BF167" s="546"/>
      <c r="BG167" s="546"/>
      <c r="BH167" s="546"/>
      <c r="BI167" s="546"/>
      <c r="BJ167" s="546"/>
      <c r="BK167" s="546"/>
      <c r="BL167" s="546"/>
      <c r="BM167" s="546"/>
      <c r="BN167" s="546"/>
      <c r="BO167" s="546"/>
      <c r="BP167" s="546"/>
      <c r="BQ167" s="546"/>
      <c r="BR167" s="546"/>
      <c r="BS167" s="546"/>
      <c r="BT167" s="546"/>
      <c r="BU167" s="546"/>
      <c r="BV167" s="546"/>
      <c r="BW167" s="546"/>
      <c r="BX167" s="546"/>
      <c r="BY167" s="546"/>
      <c r="BZ167" s="546"/>
      <c r="CA167" s="546"/>
      <c r="CB167" s="546"/>
      <c r="CC167" s="546"/>
      <c r="CD167" s="546"/>
      <c r="CE167" s="546"/>
      <c r="CF167" s="546"/>
      <c r="CG167" s="546"/>
      <c r="CH167" s="546"/>
      <c r="CI167" s="546"/>
      <c r="CJ167" s="546"/>
      <c r="CK167" s="546"/>
      <c r="CL167" s="546"/>
      <c r="CM167" s="546"/>
      <c r="CN167" s="546"/>
      <c r="CO167" s="546"/>
      <c r="CP167" s="546"/>
      <c r="CQ167" s="546"/>
      <c r="CR167" s="546"/>
      <c r="CS167" s="546"/>
      <c r="CT167" s="546"/>
      <c r="CU167" s="546"/>
      <c r="CV167" s="546"/>
      <c r="CW167" s="546"/>
      <c r="CX167" s="546"/>
      <c r="CY167" s="546"/>
      <c r="CZ167" s="546"/>
      <c r="DA167" s="546"/>
      <c r="DB167" s="546"/>
      <c r="DC167" s="546"/>
      <c r="DD167" s="546"/>
      <c r="DE167" s="546"/>
      <c r="DF167" s="546"/>
      <c r="DG167" s="546"/>
      <c r="DH167" s="546"/>
      <c r="DI167" s="546"/>
      <c r="DJ167" s="546"/>
      <c r="DK167" s="546"/>
      <c r="DL167" s="546"/>
      <c r="DM167" s="546"/>
      <c r="DN167" s="546"/>
      <c r="DO167" s="546"/>
      <c r="DP167" s="546"/>
      <c r="DQ167" s="546"/>
      <c r="DR167" s="546"/>
      <c r="DS167" s="546"/>
      <c r="DT167" s="546"/>
      <c r="DU167" s="546"/>
      <c r="DV167" s="546"/>
      <c r="DW167" s="546"/>
      <c r="DX167" s="546"/>
      <c r="DY167" s="546"/>
      <c r="DZ167" s="546"/>
      <c r="EA167" s="546"/>
      <c r="EB167" s="546"/>
      <c r="EC167" s="546"/>
      <c r="ED167" s="546"/>
      <c r="EE167" s="546"/>
      <c r="EF167" s="546"/>
      <c r="EG167" s="546"/>
      <c r="EH167" s="546"/>
      <c r="EI167" s="546"/>
      <c r="EJ167" s="546"/>
      <c r="EK167" s="546"/>
      <c r="EL167" s="546"/>
      <c r="EM167" s="546"/>
      <c r="EN167" s="546"/>
      <c r="EO167" s="546"/>
      <c r="EP167" s="546"/>
      <c r="EQ167" s="546"/>
      <c r="ER167" s="546"/>
      <c r="ES167" s="546"/>
      <c r="ET167" s="546"/>
      <c r="EU167" s="546"/>
      <c r="EV167" s="546"/>
      <c r="EW167" s="546"/>
      <c r="EX167" s="546"/>
      <c r="EY167" s="546"/>
      <c r="EZ167" s="546"/>
      <c r="FA167" s="546"/>
      <c r="FB167" s="546"/>
      <c r="FC167" s="546"/>
      <c r="FD167" s="546"/>
      <c r="FE167" s="546"/>
      <c r="FF167" s="546"/>
      <c r="FG167" s="546"/>
      <c r="FH167" s="546"/>
      <c r="FI167" s="546"/>
      <c r="FJ167" s="546"/>
      <c r="FK167" s="546"/>
      <c r="FL167" s="546"/>
      <c r="FM167" s="546"/>
      <c r="FN167" s="546"/>
      <c r="FO167" s="546"/>
      <c r="FP167" s="546"/>
      <c r="FQ167" s="546"/>
      <c r="FR167" s="546"/>
      <c r="FS167" s="546"/>
      <c r="FT167" s="546"/>
      <c r="FU167" s="546"/>
      <c r="FV167" s="546"/>
      <c r="FW167" s="546"/>
      <c r="FX167" s="546"/>
      <c r="FY167" s="546"/>
      <c r="FZ167" s="546"/>
      <c r="GA167" s="546"/>
      <c r="GB167" s="546"/>
      <c r="GC167" s="546"/>
      <c r="GD167" s="546"/>
      <c r="GE167" s="546"/>
      <c r="GF167" s="546"/>
      <c r="GG167" s="546"/>
      <c r="GH167" s="546"/>
      <c r="GI167" s="546"/>
      <c r="GJ167" s="546"/>
      <c r="GK167" s="546"/>
      <c r="GL167" s="546"/>
      <c r="GM167" s="546"/>
      <c r="GN167" s="546"/>
      <c r="GO167" s="546"/>
      <c r="GP167" s="546"/>
      <c r="GQ167" s="546"/>
      <c r="GR167" s="546"/>
      <c r="GS167" s="546"/>
      <c r="GT167" s="546"/>
      <c r="GU167" s="546"/>
      <c r="GV167" s="546"/>
      <c r="GW167" s="546"/>
      <c r="GX167" s="546"/>
      <c r="GY167" s="546"/>
      <c r="GZ167" s="546"/>
      <c r="HA167" s="546"/>
      <c r="HB167" s="546"/>
      <c r="HC167" s="546"/>
      <c r="HD167" s="546"/>
      <c r="HE167" s="546"/>
      <c r="HF167" s="546"/>
      <c r="HG167" s="546"/>
      <c r="HH167" s="546"/>
      <c r="HI167" s="546"/>
      <c r="HJ167" s="546"/>
      <c r="HK167" s="546"/>
      <c r="HL167" s="546"/>
      <c r="HM167" s="546"/>
      <c r="HN167" s="546"/>
      <c r="HO167" s="546"/>
      <c r="HP167" s="546"/>
      <c r="HQ167" s="546"/>
      <c r="HR167" s="546"/>
      <c r="HS167" s="546"/>
      <c r="HT167" s="546"/>
      <c r="HU167" s="546"/>
      <c r="HV167" s="546"/>
      <c r="HW167" s="546"/>
      <c r="HX167" s="546"/>
      <c r="HY167" s="546"/>
      <c r="HZ167" s="546"/>
      <c r="IA167" s="546"/>
      <c r="IB167" s="546"/>
      <c r="IC167" s="546"/>
      <c r="ID167" s="546"/>
      <c r="IE167" s="546"/>
      <c r="IF167" s="546"/>
      <c r="IG167" s="546"/>
      <c r="IH167" s="546"/>
      <c r="II167" s="546"/>
      <c r="IJ167" s="546"/>
      <c r="IK167" s="546"/>
      <c r="IL167" s="546"/>
      <c r="IM167" s="546"/>
      <c r="IN167" s="546"/>
      <c r="IO167" s="546"/>
      <c r="IP167" s="546"/>
      <c r="IQ167" s="546"/>
      <c r="IR167" s="546"/>
      <c r="IS167" s="546"/>
      <c r="IT167" s="546"/>
      <c r="IU167" s="546"/>
      <c r="IV167" s="546"/>
      <c r="IW167" s="546"/>
      <c r="IX167" s="546"/>
      <c r="IY167" s="546"/>
      <c r="IZ167" s="546"/>
      <c r="JA167" s="546"/>
      <c r="JB167" s="546"/>
      <c r="JC167" s="546"/>
      <c r="JD167" s="546"/>
      <c r="JE167" s="546"/>
      <c r="JF167" s="546"/>
      <c r="JG167" s="546"/>
      <c r="JH167" s="546"/>
      <c r="JI167" s="546"/>
      <c r="JJ167" s="546"/>
      <c r="JK167" s="546"/>
      <c r="JL167" s="546"/>
      <c r="JM167" s="546"/>
      <c r="JN167" s="546"/>
      <c r="JO167" s="546"/>
      <c r="JP167" s="546"/>
      <c r="JQ167" s="546"/>
      <c r="JR167" s="546"/>
      <c r="JS167" s="546"/>
      <c r="JT167" s="546"/>
      <c r="JU167" s="546"/>
      <c r="JV167" s="546"/>
      <c r="JW167" s="546"/>
      <c r="JX167" s="546"/>
      <c r="JY167" s="546"/>
      <c r="JZ167" s="546"/>
      <c r="KA167" s="546"/>
      <c r="KB167" s="546"/>
      <c r="KC167" s="546"/>
      <c r="KD167" s="546"/>
      <c r="KE167" s="546"/>
      <c r="KF167" s="546"/>
      <c r="KG167" s="546"/>
      <c r="KH167" s="546"/>
      <c r="KI167" s="546"/>
      <c r="KJ167" s="546"/>
      <c r="KK167" s="546"/>
      <c r="KL167" s="546"/>
      <c r="KM167" s="546"/>
      <c r="KN167" s="546"/>
      <c r="KO167" s="546"/>
      <c r="KP167" s="546"/>
      <c r="KQ167" s="546"/>
      <c r="KR167" s="546"/>
      <c r="KS167" s="546"/>
      <c r="KT167" s="546"/>
      <c r="KU167" s="546"/>
      <c r="KV167" s="546"/>
      <c r="KW167" s="546"/>
      <c r="KX167" s="546"/>
      <c r="KY167" s="546"/>
      <c r="KZ167" s="546"/>
      <c r="LA167" s="546"/>
      <c r="LB167" s="546"/>
      <c r="LC167" s="546"/>
      <c r="LD167" s="546"/>
      <c r="LE167" s="546"/>
      <c r="LF167" s="546"/>
      <c r="LG167" s="546"/>
      <c r="LH167" s="546"/>
      <c r="LI167" s="546"/>
      <c r="LJ167" s="546"/>
      <c r="LK167" s="546"/>
      <c r="LL167" s="546"/>
      <c r="LM167" s="546"/>
      <c r="LN167" s="546"/>
      <c r="LO167" s="546"/>
      <c r="LP167" s="546"/>
      <c r="LQ167" s="546"/>
      <c r="LR167" s="546"/>
      <c r="LS167" s="546"/>
      <c r="LT167" s="546"/>
      <c r="LU167" s="546"/>
      <c r="LV167" s="546"/>
      <c r="LW167" s="546"/>
      <c r="LX167" s="546"/>
      <c r="LY167" s="546"/>
      <c r="LZ167" s="546"/>
      <c r="MA167" s="546"/>
      <c r="MB167" s="546"/>
      <c r="MC167" s="546"/>
      <c r="MD167" s="546"/>
      <c r="ME167" s="546"/>
      <c r="MF167" s="546"/>
      <c r="MG167" s="546"/>
      <c r="MH167" s="546"/>
      <c r="MI167" s="546"/>
      <c r="MJ167" s="546"/>
      <c r="MK167" s="546"/>
      <c r="ML167" s="546"/>
      <c r="MM167" s="546"/>
      <c r="MN167" s="546"/>
      <c r="MO167" s="546"/>
      <c r="MP167" s="546"/>
      <c r="MQ167" s="546"/>
      <c r="MR167" s="546"/>
      <c r="MS167" s="546"/>
      <c r="MT167" s="546"/>
      <c r="MU167" s="546"/>
      <c r="MV167" s="546"/>
      <c r="MW167" s="546"/>
      <c r="MX167" s="546"/>
      <c r="MY167" s="546"/>
      <c r="MZ167" s="546"/>
      <c r="NA167" s="546"/>
      <c r="NB167" s="546"/>
      <c r="NC167" s="546"/>
      <c r="ND167" s="546"/>
      <c r="NE167" s="546"/>
      <c r="NF167" s="546"/>
      <c r="NG167" s="546"/>
      <c r="NH167" s="546"/>
      <c r="NI167" s="546"/>
      <c r="NJ167" s="546"/>
      <c r="NK167" s="546"/>
      <c r="NL167" s="546"/>
      <c r="NM167" s="546"/>
      <c r="NN167" s="546"/>
      <c r="NO167" s="546"/>
      <c r="NP167" s="546"/>
      <c r="NQ167" s="546"/>
      <c r="NR167" s="546"/>
      <c r="NS167" s="546"/>
      <c r="NT167" s="546"/>
      <c r="NU167" s="546"/>
      <c r="NV167" s="546"/>
      <c r="NW167" s="546"/>
      <c r="NX167" s="546"/>
      <c r="NY167" s="546"/>
      <c r="NZ167" s="546"/>
      <c r="OA167" s="546"/>
      <c r="OB167" s="546"/>
      <c r="OC167" s="546"/>
      <c r="OD167" s="546"/>
      <c r="OE167" s="546"/>
      <c r="OF167" s="546"/>
      <c r="OG167" s="546"/>
      <c r="OH167" s="546"/>
      <c r="OI167" s="546"/>
      <c r="OJ167" s="546"/>
      <c r="OK167" s="546"/>
      <c r="OL167" s="546"/>
      <c r="OM167" s="546"/>
      <c r="ON167" s="546"/>
      <c r="OO167" s="546"/>
      <c r="OP167" s="546"/>
      <c r="OQ167" s="546"/>
      <c r="OR167" s="546"/>
      <c r="OS167" s="546"/>
      <c r="OT167" s="546"/>
      <c r="OU167" s="546"/>
      <c r="OV167" s="546"/>
      <c r="OW167" s="546"/>
      <c r="OX167" s="546"/>
      <c r="OY167" s="546"/>
      <c r="OZ167" s="546"/>
      <c r="PA167" s="546"/>
      <c r="PB167" s="546"/>
      <c r="PC167" s="546"/>
      <c r="PD167" s="546"/>
      <c r="PE167" s="546"/>
      <c r="PF167" s="546"/>
      <c r="PG167" s="546"/>
      <c r="PH167" s="546"/>
      <c r="PI167" s="546"/>
      <c r="PJ167" s="546"/>
      <c r="PK167" s="546"/>
      <c r="PL167" s="546"/>
      <c r="PM167" s="546"/>
      <c r="PN167" s="546"/>
      <c r="PO167" s="546"/>
      <c r="PP167" s="546"/>
      <c r="PQ167" s="546"/>
      <c r="PR167" s="546"/>
      <c r="PS167" s="546"/>
      <c r="PT167" s="546"/>
      <c r="PU167" s="546"/>
      <c r="PV167" s="546"/>
      <c r="PW167" s="546"/>
      <c r="PX167" s="546"/>
      <c r="PY167" s="546"/>
      <c r="PZ167" s="546"/>
      <c r="QA167" s="546"/>
      <c r="QB167" s="546"/>
      <c r="QC167" s="546"/>
      <c r="QD167" s="546"/>
      <c r="QE167" s="546"/>
      <c r="QF167" s="546"/>
      <c r="QG167" s="546"/>
      <c r="QH167" s="546"/>
      <c r="QI167" s="546"/>
      <c r="QJ167" s="546"/>
      <c r="QK167" s="546"/>
      <c r="QL167" s="546"/>
      <c r="QM167" s="546"/>
      <c r="QN167" s="546"/>
      <c r="QO167" s="546"/>
      <c r="QP167" s="546"/>
      <c r="QQ167" s="546"/>
      <c r="QR167" s="546"/>
      <c r="QS167" s="546"/>
      <c r="QT167" s="546"/>
      <c r="QU167" s="546"/>
      <c r="QV167" s="546"/>
      <c r="QW167" s="546"/>
      <c r="QX167" s="546"/>
      <c r="QY167" s="546"/>
      <c r="QZ167" s="546"/>
      <c r="RA167" s="546"/>
      <c r="RB167" s="546"/>
      <c r="RC167" s="546"/>
      <c r="RD167" s="546"/>
      <c r="RE167" s="546"/>
      <c r="RF167" s="546"/>
      <c r="RG167" s="546"/>
      <c r="RH167" s="546"/>
      <c r="RI167" s="546"/>
      <c r="RJ167" s="546"/>
      <c r="RK167" s="546"/>
      <c r="RL167" s="546"/>
      <c r="RM167" s="546"/>
      <c r="RN167" s="546"/>
      <c r="RO167" s="546"/>
      <c r="RP167" s="546"/>
      <c r="RQ167" s="546"/>
      <c r="RR167" s="546"/>
      <c r="RS167" s="546"/>
      <c r="RT167" s="546"/>
      <c r="RU167" s="546"/>
      <c r="RV167" s="546"/>
      <c r="RW167" s="546"/>
      <c r="RX167" s="546"/>
      <c r="RY167" s="546"/>
      <c r="RZ167" s="546"/>
      <c r="SA167" s="546"/>
      <c r="SB167" s="546"/>
      <c r="SC167" s="546"/>
      <c r="SD167" s="546"/>
      <c r="SE167" s="546"/>
      <c r="SF167" s="546"/>
      <c r="SG167" s="546"/>
      <c r="SH167" s="546"/>
      <c r="SI167" s="546"/>
      <c r="SJ167" s="546"/>
      <c r="SK167" s="546"/>
      <c r="SL167" s="546"/>
      <c r="SM167" s="546"/>
      <c r="SN167" s="546"/>
      <c r="SO167" s="546"/>
      <c r="SP167" s="546"/>
      <c r="SQ167" s="546"/>
      <c r="SR167" s="546"/>
      <c r="SS167" s="546"/>
      <c r="ST167" s="546"/>
      <c r="SU167" s="546"/>
      <c r="SV167" s="546"/>
      <c r="SW167" s="546"/>
      <c r="SX167" s="546"/>
      <c r="SY167" s="546"/>
      <c r="SZ167" s="546"/>
      <c r="TA167" s="546"/>
      <c r="TB167" s="546"/>
      <c r="TC167" s="546"/>
      <c r="TD167" s="546"/>
      <c r="TE167" s="546"/>
      <c r="TF167" s="546"/>
      <c r="TG167" s="546"/>
      <c r="TH167" s="546"/>
      <c r="TI167" s="546"/>
      <c r="TJ167" s="546"/>
      <c r="TK167" s="546"/>
      <c r="TL167" s="546"/>
      <c r="TM167" s="546"/>
      <c r="TN167" s="546"/>
      <c r="TO167" s="546"/>
      <c r="TP167" s="546"/>
      <c r="TQ167" s="546"/>
      <c r="TR167" s="546"/>
      <c r="TS167" s="546"/>
      <c r="TT167" s="546"/>
      <c r="TU167" s="546"/>
      <c r="TV167" s="546"/>
      <c r="TW167" s="546"/>
      <c r="TX167" s="546"/>
      <c r="TY167" s="546"/>
      <c r="TZ167" s="546"/>
      <c r="UA167" s="546"/>
      <c r="UB167" s="546"/>
      <c r="UC167" s="546"/>
      <c r="UD167" s="546"/>
      <c r="UE167" s="546"/>
      <c r="UF167" s="546"/>
      <c r="UG167" s="546"/>
      <c r="UH167" s="546"/>
      <c r="UI167" s="546"/>
      <c r="UJ167" s="546"/>
      <c r="UK167" s="546"/>
      <c r="UL167" s="546"/>
      <c r="UM167" s="546"/>
      <c r="UN167" s="546"/>
      <c r="UO167" s="546"/>
      <c r="UP167" s="546"/>
      <c r="UQ167" s="546"/>
      <c r="UR167" s="546"/>
      <c r="US167" s="546"/>
      <c r="UT167" s="546"/>
      <c r="UU167" s="546"/>
      <c r="UV167" s="546"/>
      <c r="UW167" s="546"/>
      <c r="UX167" s="546"/>
      <c r="UY167" s="546"/>
      <c r="UZ167" s="546"/>
      <c r="VA167" s="546"/>
      <c r="VB167" s="546"/>
      <c r="VC167" s="546"/>
      <c r="VD167" s="546"/>
      <c r="VE167" s="546"/>
      <c r="VF167" s="546"/>
      <c r="VG167" s="546"/>
      <c r="VH167" s="546"/>
      <c r="VI167" s="546"/>
      <c r="VJ167" s="546"/>
      <c r="VK167" s="546"/>
      <c r="VL167" s="546"/>
      <c r="VM167" s="546"/>
      <c r="VN167" s="546"/>
      <c r="VO167" s="546"/>
      <c r="VP167" s="546"/>
      <c r="VQ167" s="546"/>
      <c r="VR167" s="546"/>
      <c r="VS167" s="546"/>
      <c r="VT167" s="546"/>
      <c r="VU167" s="546"/>
      <c r="VV167" s="546"/>
      <c r="VW167" s="546"/>
      <c r="VX167" s="546"/>
      <c r="VY167" s="546"/>
      <c r="VZ167" s="546"/>
      <c r="WA167" s="546"/>
      <c r="WB167" s="546"/>
      <c r="WC167" s="546"/>
      <c r="WD167" s="546"/>
      <c r="WE167" s="546"/>
      <c r="WF167" s="546"/>
      <c r="WG167" s="546"/>
      <c r="WH167" s="546"/>
      <c r="WI167" s="546"/>
      <c r="WJ167" s="546"/>
      <c r="WK167" s="546"/>
      <c r="WL167" s="546"/>
      <c r="WM167" s="546"/>
      <c r="WN167" s="546"/>
      <c r="WO167" s="546"/>
      <c r="WP167" s="546"/>
      <c r="WQ167" s="546"/>
      <c r="WR167" s="546"/>
      <c r="WS167" s="546"/>
      <c r="WT167" s="546"/>
      <c r="WU167" s="546"/>
      <c r="WV167" s="546"/>
      <c r="WW167" s="546"/>
      <c r="WX167" s="546"/>
      <c r="WY167" s="546"/>
      <c r="WZ167" s="546"/>
      <c r="XA167" s="546"/>
      <c r="XB167" s="546"/>
      <c r="XC167" s="546"/>
      <c r="XD167" s="546"/>
      <c r="XE167" s="546"/>
      <c r="XF167" s="546"/>
      <c r="XG167" s="546"/>
      <c r="XH167" s="546"/>
      <c r="XI167" s="546"/>
      <c r="XJ167" s="546"/>
      <c r="XK167" s="546"/>
      <c r="XL167" s="546"/>
      <c r="XM167" s="546"/>
      <c r="XN167" s="546"/>
      <c r="XO167" s="546"/>
      <c r="XP167" s="546"/>
      <c r="XQ167" s="546"/>
      <c r="XR167" s="546"/>
      <c r="XS167" s="546"/>
      <c r="XT167" s="546"/>
      <c r="XU167" s="546"/>
      <c r="XV167" s="546"/>
      <c r="XW167" s="546"/>
      <c r="XX167" s="546"/>
      <c r="XY167" s="546"/>
      <c r="XZ167" s="546"/>
      <c r="YA167" s="546"/>
      <c r="YB167" s="546"/>
      <c r="YC167" s="546"/>
      <c r="YD167" s="546"/>
      <c r="YE167" s="546"/>
      <c r="YF167" s="546"/>
      <c r="YG167" s="546"/>
      <c r="YH167" s="546"/>
      <c r="YI167" s="546"/>
      <c r="YJ167" s="546"/>
      <c r="YK167" s="546"/>
      <c r="YL167" s="546"/>
      <c r="YM167" s="546"/>
      <c r="YN167" s="546"/>
      <c r="YO167" s="546"/>
      <c r="YP167" s="546"/>
      <c r="YQ167" s="546"/>
      <c r="YR167" s="546"/>
      <c r="YS167" s="546"/>
      <c r="YT167" s="546"/>
      <c r="YU167" s="546"/>
      <c r="YV167" s="546"/>
      <c r="YW167" s="546"/>
      <c r="YX167" s="546"/>
      <c r="YY167" s="546"/>
      <c r="YZ167" s="546"/>
      <c r="ZA167" s="546"/>
      <c r="ZB167" s="546"/>
      <c r="ZC167" s="546"/>
      <c r="ZD167" s="546"/>
      <c r="ZE167" s="546"/>
      <c r="ZF167" s="546"/>
      <c r="ZG167" s="546"/>
      <c r="ZH167" s="546"/>
      <c r="ZI167" s="546"/>
      <c r="ZJ167" s="546"/>
      <c r="ZK167" s="546"/>
      <c r="ZL167" s="546"/>
      <c r="ZM167" s="546"/>
      <c r="ZN167" s="546"/>
      <c r="ZO167" s="546"/>
      <c r="ZP167" s="546"/>
      <c r="ZQ167" s="546"/>
      <c r="ZR167" s="546"/>
      <c r="ZS167" s="546"/>
      <c r="ZT167" s="546"/>
      <c r="ZU167" s="546"/>
      <c r="ZV167" s="546"/>
      <c r="ZW167" s="546"/>
      <c r="ZX167" s="546"/>
      <c r="ZY167" s="546"/>
      <c r="ZZ167" s="546"/>
      <c r="AAA167" s="546"/>
      <c r="AAB167" s="546"/>
      <c r="AAC167" s="546"/>
      <c r="AAD167" s="546"/>
      <c r="AAE167" s="546"/>
      <c r="AAF167" s="546"/>
      <c r="AAG167" s="546"/>
      <c r="AAH167" s="546"/>
      <c r="AAI167" s="546"/>
      <c r="AAJ167" s="546"/>
      <c r="AAK167" s="546"/>
      <c r="AAL167" s="546"/>
      <c r="AAM167" s="546"/>
      <c r="AAN167" s="546"/>
      <c r="AAO167" s="546"/>
      <c r="AAP167" s="546"/>
      <c r="AAQ167" s="546"/>
      <c r="AAR167" s="546"/>
      <c r="AAS167" s="546"/>
      <c r="AAT167" s="546"/>
      <c r="AAU167" s="546"/>
      <c r="AAV167" s="546"/>
      <c r="AAW167" s="546"/>
      <c r="AAX167" s="546"/>
      <c r="AAY167" s="546"/>
      <c r="AAZ167" s="546"/>
      <c r="ABA167" s="546"/>
      <c r="ABB167" s="546"/>
      <c r="ABC167" s="546"/>
      <c r="ABD167" s="546"/>
      <c r="ABE167" s="546"/>
      <c r="ABF167" s="546"/>
      <c r="ABG167" s="546"/>
      <c r="ABH167" s="546"/>
      <c r="ABI167" s="546"/>
      <c r="ABJ167" s="546"/>
      <c r="ABK167" s="546"/>
      <c r="ABL167" s="546"/>
      <c r="ABM167" s="546"/>
      <c r="ABN167" s="546"/>
      <c r="ABO167" s="546"/>
      <c r="ABP167" s="546"/>
      <c r="ABQ167" s="546"/>
      <c r="ABR167" s="546"/>
      <c r="ABS167" s="546"/>
      <c r="ABT167" s="546"/>
      <c r="ABU167" s="546"/>
      <c r="ABV167" s="546"/>
      <c r="ABW167" s="546"/>
      <c r="ABX167" s="546"/>
      <c r="ABY167" s="546"/>
      <c r="ABZ167" s="546"/>
      <c r="ACA167" s="546"/>
      <c r="ACB167" s="546"/>
      <c r="ACC167" s="546"/>
      <c r="ACD167" s="546"/>
      <c r="ACE167" s="546"/>
      <c r="ACF167" s="546"/>
      <c r="ACG167" s="546"/>
      <c r="ACH167" s="546"/>
      <c r="ACI167" s="546"/>
      <c r="ACJ167" s="546"/>
      <c r="ACK167" s="546"/>
      <c r="ACL167" s="546"/>
      <c r="ACM167" s="546"/>
      <c r="ACN167" s="546"/>
      <c r="ACO167" s="546"/>
      <c r="ACP167" s="546"/>
      <c r="ACQ167" s="546"/>
      <c r="ACR167" s="546"/>
      <c r="ACS167" s="546"/>
      <c r="ACT167" s="546"/>
      <c r="ACU167" s="546"/>
      <c r="ACV167" s="546"/>
      <c r="ACW167" s="546"/>
      <c r="ACX167" s="546"/>
      <c r="ACY167" s="546"/>
      <c r="ACZ167" s="546"/>
      <c r="ADA167" s="546"/>
      <c r="ADB167" s="546"/>
      <c r="ADC167" s="546"/>
      <c r="ADD167" s="546"/>
      <c r="ADE167" s="546"/>
      <c r="ADF167" s="546"/>
      <c r="ADG167" s="546"/>
      <c r="ADH167" s="546"/>
      <c r="ADI167" s="546"/>
      <c r="ADJ167" s="546"/>
      <c r="ADK167" s="546"/>
      <c r="ADL167" s="546"/>
      <c r="ADM167" s="546"/>
      <c r="ADN167" s="546"/>
      <c r="ADO167" s="546"/>
      <c r="ADP167" s="546"/>
      <c r="ADQ167" s="546"/>
      <c r="ADR167" s="546"/>
      <c r="ADS167" s="546"/>
      <c r="ADT167" s="546"/>
      <c r="ADU167" s="546"/>
      <c r="ADV167" s="546"/>
      <c r="ADW167" s="546"/>
      <c r="ADX167" s="546"/>
      <c r="ADY167" s="546"/>
      <c r="ADZ167" s="546"/>
      <c r="AEA167" s="546"/>
      <c r="AEB167" s="546"/>
      <c r="AEC167" s="546"/>
      <c r="AED167" s="546"/>
      <c r="AEE167" s="546"/>
      <c r="AEF167" s="546"/>
      <c r="AEG167" s="546"/>
      <c r="AEH167" s="546"/>
      <c r="AEI167" s="546"/>
      <c r="AEJ167" s="546"/>
      <c r="AEK167" s="546"/>
      <c r="AEL167" s="546"/>
      <c r="AEM167" s="546"/>
      <c r="AEN167" s="546"/>
      <c r="AEO167" s="546"/>
      <c r="AEP167" s="546"/>
      <c r="AEQ167" s="546"/>
      <c r="AER167" s="546"/>
      <c r="AES167" s="546"/>
      <c r="AET167" s="546"/>
      <c r="AEU167" s="546"/>
      <c r="AEV167" s="546"/>
      <c r="AEW167" s="546"/>
      <c r="AEX167" s="546"/>
      <c r="AEY167" s="546"/>
      <c r="AEZ167" s="546"/>
      <c r="AFA167" s="546"/>
      <c r="AFB167" s="546"/>
      <c r="AFC167" s="546"/>
      <c r="AFD167" s="546"/>
      <c r="AFE167" s="546"/>
      <c r="AFF167" s="546"/>
      <c r="AFG167" s="546"/>
      <c r="AFH167" s="546"/>
      <c r="AFI167" s="546"/>
      <c r="AFJ167" s="546"/>
      <c r="AFK167" s="546"/>
      <c r="AFL167" s="546"/>
      <c r="AFM167" s="546"/>
      <c r="AFN167" s="546"/>
      <c r="AFO167" s="546"/>
      <c r="AFP167" s="546"/>
      <c r="AFQ167" s="546"/>
      <c r="AFR167" s="546"/>
      <c r="AFS167" s="546"/>
      <c r="AFT167" s="546"/>
      <c r="AFU167" s="546"/>
      <c r="AFV167" s="546"/>
      <c r="AFW167" s="546"/>
      <c r="AFX167" s="546"/>
      <c r="AFY167" s="546"/>
      <c r="AFZ167" s="546"/>
      <c r="AGA167" s="546"/>
      <c r="AGB167" s="546"/>
      <c r="AGC167" s="546"/>
      <c r="AGD167" s="546"/>
      <c r="AGE167" s="546"/>
      <c r="AGF167" s="546"/>
      <c r="AGG167" s="546"/>
      <c r="AGH167" s="546"/>
      <c r="AGI167" s="546"/>
      <c r="AGJ167" s="546"/>
      <c r="AGK167" s="546"/>
      <c r="AGL167" s="546"/>
      <c r="AGM167" s="546"/>
      <c r="AGN167" s="546"/>
      <c r="AGO167" s="546"/>
      <c r="AGP167" s="546"/>
      <c r="AGQ167" s="546"/>
      <c r="AGR167" s="546"/>
      <c r="AGS167" s="546"/>
      <c r="AGT167" s="546"/>
      <c r="AGU167" s="546"/>
      <c r="AGV167" s="546"/>
      <c r="AGW167" s="546"/>
      <c r="AGX167" s="546"/>
      <c r="AGY167" s="546"/>
      <c r="AGZ167" s="546"/>
      <c r="AHA167" s="546"/>
      <c r="AHB167" s="546"/>
      <c r="AHC167" s="546"/>
      <c r="AHD167" s="546"/>
      <c r="AHE167" s="546"/>
      <c r="AHF167" s="546"/>
      <c r="AHG167" s="546"/>
      <c r="AHH167" s="546"/>
      <c r="AHI167" s="546"/>
      <c r="AHJ167" s="546"/>
      <c r="AHK167" s="546"/>
      <c r="AHL167" s="546"/>
      <c r="AHM167" s="546"/>
      <c r="AHN167" s="546"/>
      <c r="AHO167" s="546"/>
      <c r="AHP167" s="546"/>
      <c r="AHQ167" s="546"/>
      <c r="AHR167" s="546"/>
      <c r="AHS167" s="546"/>
      <c r="AHT167" s="546"/>
      <c r="AHU167" s="546"/>
      <c r="AHV167" s="546"/>
      <c r="AHW167" s="546"/>
      <c r="AHX167" s="546"/>
      <c r="AHY167" s="546"/>
      <c r="AHZ167" s="546"/>
      <c r="AIA167" s="546"/>
      <c r="AIB167" s="546"/>
      <c r="AIC167" s="546"/>
      <c r="AID167" s="546"/>
      <c r="AIE167" s="546"/>
      <c r="AIF167" s="546"/>
      <c r="AIG167" s="546"/>
      <c r="AIH167" s="546"/>
      <c r="AII167" s="546"/>
      <c r="AIJ167" s="546"/>
      <c r="AIK167" s="546"/>
      <c r="AIL167" s="546"/>
      <c r="AIM167" s="546"/>
      <c r="AIN167" s="546"/>
      <c r="AIO167" s="546"/>
      <c r="AIP167" s="546"/>
      <c r="AIQ167" s="546"/>
      <c r="AIR167" s="546"/>
      <c r="AIS167" s="546"/>
      <c r="AIT167" s="546"/>
      <c r="AIU167" s="546"/>
      <c r="AIV167" s="546"/>
      <c r="AIW167" s="546"/>
      <c r="AIX167" s="546"/>
      <c r="AIY167" s="546"/>
      <c r="AIZ167" s="546"/>
      <c r="AJA167" s="546"/>
      <c r="AJB167" s="546"/>
      <c r="AJC167" s="546"/>
      <c r="AJD167" s="546"/>
      <c r="AJE167" s="546"/>
      <c r="AJF167" s="546"/>
      <c r="AJG167" s="546"/>
      <c r="AJH167" s="546"/>
      <c r="AJI167" s="546"/>
      <c r="AJJ167" s="546"/>
      <c r="AJK167" s="546"/>
      <c r="AJL167" s="546"/>
      <c r="AJM167" s="546"/>
      <c r="AJN167" s="546"/>
      <c r="AJO167" s="546"/>
      <c r="AJP167" s="546"/>
      <c r="AJQ167" s="546"/>
      <c r="AJR167" s="546"/>
      <c r="AJS167" s="546"/>
      <c r="AJT167" s="546"/>
      <c r="AJU167" s="546"/>
      <c r="AJV167" s="546"/>
      <c r="AJW167" s="546"/>
      <c r="AJX167" s="546"/>
      <c r="AJY167" s="546"/>
      <c r="AJZ167" s="546"/>
      <c r="AKA167" s="546"/>
      <c r="AKB167" s="546"/>
      <c r="AKC167" s="546"/>
      <c r="AKD167" s="546"/>
      <c r="AKE167" s="546"/>
      <c r="AKF167" s="546"/>
      <c r="AKG167" s="546"/>
      <c r="AKH167" s="546"/>
      <c r="AKI167" s="546"/>
      <c r="AKJ167" s="546"/>
      <c r="AKK167" s="546"/>
      <c r="AKL167" s="546"/>
      <c r="AKM167" s="546"/>
      <c r="AKN167" s="546"/>
      <c r="AKO167" s="546"/>
      <c r="AKP167" s="546"/>
      <c r="AKQ167" s="546"/>
      <c r="AKR167" s="546"/>
      <c r="AKS167" s="546"/>
      <c r="AKT167" s="546"/>
      <c r="AKU167" s="546"/>
      <c r="AKV167" s="546"/>
      <c r="AKW167" s="546"/>
      <c r="AKX167" s="546"/>
      <c r="AKY167" s="546"/>
      <c r="AKZ167" s="546"/>
      <c r="ALA167" s="546"/>
      <c r="ALB167" s="546"/>
      <c r="ALC167" s="546"/>
      <c r="ALD167" s="546"/>
      <c r="ALE167" s="546"/>
      <c r="ALF167" s="546"/>
      <c r="ALG167" s="546"/>
      <c r="ALH167" s="546"/>
      <c r="ALI167" s="546"/>
      <c r="ALJ167" s="546"/>
      <c r="ALK167" s="546"/>
      <c r="ALL167" s="546"/>
      <c r="ALM167" s="546"/>
      <c r="ALN167" s="546"/>
      <c r="ALO167" s="546"/>
      <c r="ALP167" s="546"/>
      <c r="ALQ167" s="546"/>
      <c r="ALR167" s="546"/>
      <c r="ALS167" s="546"/>
      <c r="ALT167" s="546"/>
      <c r="ALU167" s="546"/>
      <c r="ALV167" s="546"/>
      <c r="ALW167" s="546"/>
      <c r="ALX167" s="546"/>
      <c r="ALY167" s="546"/>
      <c r="ALZ167" s="546"/>
      <c r="AMA167" s="546"/>
      <c r="AMB167" s="546"/>
    </row>
    <row r="168" spans="1:1016" s="40" customFormat="1" ht="45" customHeight="1">
      <c r="A168" s="517" t="s">
        <v>354</v>
      </c>
      <c r="B168" s="538">
        <v>160808</v>
      </c>
      <c r="C168" s="500" t="s">
        <v>27</v>
      </c>
      <c r="D168" s="539" t="s">
        <v>355</v>
      </c>
      <c r="E168" s="528" t="s">
        <v>40</v>
      </c>
      <c r="F168" s="496">
        <v>350</v>
      </c>
      <c r="G168" s="497">
        <f t="shared" si="12"/>
        <v>3.3</v>
      </c>
      <c r="H168" s="531">
        <f t="shared" si="18"/>
        <v>1155</v>
      </c>
      <c r="I168" s="550"/>
      <c r="J168" s="551">
        <v>2.61</v>
      </c>
      <c r="K168" s="550"/>
      <c r="L168" s="466">
        <f t="shared" si="13"/>
        <v>3.3</v>
      </c>
      <c r="M168" s="550"/>
      <c r="N168" s="550"/>
      <c r="O168" s="550"/>
      <c r="P168" s="550"/>
      <c r="Q168" s="550"/>
      <c r="R168" s="550"/>
      <c r="S168" s="550"/>
      <c r="T168" s="550"/>
      <c r="U168" s="550"/>
      <c r="V168" s="550"/>
      <c r="W168" s="550"/>
      <c r="X168" s="550"/>
      <c r="Y168" s="550"/>
      <c r="Z168" s="550"/>
      <c r="AA168" s="550"/>
      <c r="AB168" s="550"/>
      <c r="AC168" s="550"/>
      <c r="AD168" s="550"/>
      <c r="AE168" s="550"/>
      <c r="AF168" s="550"/>
      <c r="AG168" s="550"/>
      <c r="AH168" s="550"/>
      <c r="AI168" s="550"/>
      <c r="AJ168" s="550"/>
      <c r="AK168" s="550"/>
      <c r="AL168" s="550"/>
      <c r="AM168" s="550"/>
      <c r="AN168" s="550"/>
      <c r="AO168" s="550"/>
      <c r="AP168" s="550"/>
      <c r="AQ168" s="550"/>
      <c r="AR168" s="550"/>
      <c r="AS168" s="550"/>
      <c r="AT168" s="550"/>
      <c r="AU168" s="550"/>
      <c r="AV168" s="550"/>
      <c r="AW168" s="550"/>
      <c r="AX168" s="550"/>
      <c r="AY168" s="550"/>
      <c r="AZ168" s="550"/>
      <c r="BA168" s="550"/>
      <c r="BB168" s="550"/>
      <c r="BC168" s="550"/>
      <c r="BD168" s="550"/>
      <c r="BE168" s="550"/>
      <c r="BF168" s="550"/>
      <c r="BG168" s="550"/>
      <c r="BH168" s="550"/>
      <c r="BI168" s="550"/>
      <c r="BJ168" s="550"/>
      <c r="BK168" s="550"/>
      <c r="BL168" s="550"/>
      <c r="BM168" s="550"/>
      <c r="BN168" s="550"/>
      <c r="BO168" s="550"/>
      <c r="BP168" s="550"/>
      <c r="BQ168" s="550"/>
      <c r="BR168" s="550"/>
      <c r="BS168" s="550"/>
      <c r="BT168" s="550"/>
      <c r="BU168" s="550"/>
      <c r="BV168" s="550"/>
      <c r="BW168" s="550"/>
      <c r="BX168" s="550"/>
      <c r="BY168" s="550"/>
      <c r="BZ168" s="550"/>
      <c r="CA168" s="550"/>
      <c r="CB168" s="550"/>
      <c r="CC168" s="550"/>
      <c r="CD168" s="550"/>
      <c r="CE168" s="550"/>
      <c r="CF168" s="550"/>
      <c r="CG168" s="550"/>
      <c r="CH168" s="550"/>
      <c r="CI168" s="550"/>
      <c r="CJ168" s="550"/>
      <c r="CK168" s="550"/>
      <c r="CL168" s="550"/>
      <c r="CM168" s="550"/>
      <c r="CN168" s="550"/>
      <c r="CO168" s="550"/>
      <c r="CP168" s="550"/>
      <c r="CQ168" s="550"/>
      <c r="CR168" s="550"/>
      <c r="CS168" s="550"/>
      <c r="CT168" s="550"/>
      <c r="CU168" s="550"/>
      <c r="CV168" s="550"/>
      <c r="CW168" s="550"/>
      <c r="CX168" s="550"/>
      <c r="CY168" s="550"/>
      <c r="CZ168" s="550"/>
      <c r="DA168" s="550"/>
      <c r="DB168" s="550"/>
      <c r="DC168" s="550"/>
      <c r="DD168" s="550"/>
      <c r="DE168" s="550"/>
      <c r="DF168" s="550"/>
      <c r="DG168" s="550"/>
      <c r="DH168" s="550"/>
      <c r="DI168" s="550"/>
      <c r="DJ168" s="550"/>
      <c r="DK168" s="550"/>
      <c r="DL168" s="550"/>
      <c r="DM168" s="550"/>
      <c r="DN168" s="550"/>
      <c r="DO168" s="550"/>
      <c r="DP168" s="550"/>
      <c r="DQ168" s="550"/>
      <c r="DR168" s="550"/>
      <c r="DS168" s="550"/>
      <c r="DT168" s="550"/>
      <c r="DU168" s="550"/>
      <c r="DV168" s="550"/>
      <c r="DW168" s="550"/>
      <c r="DX168" s="550"/>
      <c r="DY168" s="550"/>
      <c r="DZ168" s="550"/>
      <c r="EA168" s="550"/>
      <c r="EB168" s="550"/>
      <c r="EC168" s="550"/>
      <c r="ED168" s="550"/>
      <c r="EE168" s="550"/>
      <c r="EF168" s="550"/>
      <c r="EG168" s="550"/>
      <c r="EH168" s="550"/>
      <c r="EI168" s="550"/>
      <c r="EJ168" s="550"/>
      <c r="EK168" s="550"/>
      <c r="EL168" s="550"/>
      <c r="EM168" s="550"/>
      <c r="EN168" s="550"/>
      <c r="EO168" s="550"/>
      <c r="EP168" s="550"/>
      <c r="EQ168" s="550"/>
      <c r="ER168" s="550"/>
      <c r="ES168" s="550"/>
      <c r="ET168" s="550"/>
      <c r="EU168" s="550"/>
      <c r="EV168" s="550"/>
      <c r="EW168" s="550"/>
      <c r="EX168" s="550"/>
      <c r="EY168" s="550"/>
      <c r="EZ168" s="550"/>
      <c r="FA168" s="550"/>
      <c r="FB168" s="550"/>
      <c r="FC168" s="550"/>
      <c r="FD168" s="550"/>
      <c r="FE168" s="550"/>
      <c r="FF168" s="550"/>
      <c r="FG168" s="550"/>
      <c r="FH168" s="550"/>
      <c r="FI168" s="550"/>
      <c r="FJ168" s="550"/>
      <c r="FK168" s="550"/>
      <c r="FL168" s="550"/>
      <c r="FM168" s="550"/>
      <c r="FN168" s="550"/>
      <c r="FO168" s="550"/>
      <c r="FP168" s="550"/>
      <c r="FQ168" s="550"/>
      <c r="FR168" s="550"/>
      <c r="FS168" s="550"/>
      <c r="FT168" s="550"/>
      <c r="FU168" s="550"/>
      <c r="FV168" s="550"/>
      <c r="FW168" s="550"/>
      <c r="FX168" s="550"/>
      <c r="FY168" s="550"/>
      <c r="FZ168" s="550"/>
      <c r="GA168" s="550"/>
      <c r="GB168" s="550"/>
      <c r="GC168" s="550"/>
      <c r="GD168" s="550"/>
      <c r="GE168" s="550"/>
      <c r="GF168" s="550"/>
      <c r="GG168" s="550"/>
      <c r="GH168" s="550"/>
      <c r="GI168" s="550"/>
      <c r="GJ168" s="550"/>
      <c r="GK168" s="550"/>
      <c r="GL168" s="550"/>
      <c r="GM168" s="550"/>
      <c r="GN168" s="550"/>
      <c r="GO168" s="550"/>
      <c r="GP168" s="550"/>
      <c r="GQ168" s="550"/>
      <c r="GR168" s="550"/>
      <c r="GS168" s="550"/>
      <c r="GT168" s="550"/>
      <c r="GU168" s="550"/>
      <c r="GV168" s="550"/>
      <c r="GW168" s="550"/>
      <c r="GX168" s="550"/>
      <c r="GY168" s="550"/>
      <c r="GZ168" s="550"/>
      <c r="HA168" s="550"/>
      <c r="HB168" s="550"/>
      <c r="HC168" s="550"/>
      <c r="HD168" s="550"/>
      <c r="HE168" s="550"/>
      <c r="HF168" s="550"/>
      <c r="HG168" s="550"/>
      <c r="HH168" s="550"/>
      <c r="HI168" s="550"/>
      <c r="HJ168" s="550"/>
      <c r="HK168" s="550"/>
      <c r="HL168" s="550"/>
      <c r="HM168" s="550"/>
      <c r="HN168" s="550"/>
      <c r="HO168" s="550"/>
      <c r="HP168" s="550"/>
      <c r="HQ168" s="550"/>
      <c r="HR168" s="550"/>
      <c r="HS168" s="550"/>
      <c r="HT168" s="550"/>
      <c r="HU168" s="550"/>
      <c r="HV168" s="550"/>
      <c r="HW168" s="550"/>
      <c r="HX168" s="550"/>
      <c r="HY168" s="550"/>
      <c r="HZ168" s="550"/>
      <c r="IA168" s="550"/>
      <c r="IB168" s="550"/>
      <c r="IC168" s="550"/>
      <c r="ID168" s="550"/>
      <c r="IE168" s="550"/>
      <c r="IF168" s="550"/>
      <c r="IG168" s="550"/>
      <c r="IH168" s="550"/>
      <c r="II168" s="550"/>
      <c r="IJ168" s="550"/>
      <c r="IK168" s="550"/>
      <c r="IL168" s="550"/>
      <c r="IM168" s="550"/>
      <c r="IN168" s="550"/>
      <c r="IO168" s="550"/>
      <c r="IP168" s="550"/>
      <c r="IQ168" s="550"/>
      <c r="IR168" s="550"/>
      <c r="IS168" s="550"/>
      <c r="IT168" s="550"/>
      <c r="IU168" s="550"/>
      <c r="IV168" s="550"/>
      <c r="IW168" s="550"/>
      <c r="IX168" s="550"/>
      <c r="IY168" s="550"/>
      <c r="IZ168" s="550"/>
      <c r="JA168" s="550"/>
      <c r="JB168" s="550"/>
      <c r="JC168" s="550"/>
      <c r="JD168" s="550"/>
      <c r="JE168" s="550"/>
      <c r="JF168" s="550"/>
      <c r="JG168" s="550"/>
      <c r="JH168" s="550"/>
      <c r="JI168" s="550"/>
      <c r="JJ168" s="550"/>
      <c r="JK168" s="550"/>
      <c r="JL168" s="550"/>
      <c r="JM168" s="550"/>
      <c r="JN168" s="550"/>
      <c r="JO168" s="550"/>
      <c r="JP168" s="550"/>
      <c r="JQ168" s="550"/>
      <c r="JR168" s="550"/>
      <c r="JS168" s="550"/>
      <c r="JT168" s="550"/>
      <c r="JU168" s="550"/>
      <c r="JV168" s="550"/>
      <c r="JW168" s="550"/>
      <c r="JX168" s="550"/>
      <c r="JY168" s="550"/>
      <c r="JZ168" s="550"/>
      <c r="KA168" s="550"/>
      <c r="KB168" s="550"/>
      <c r="KC168" s="550"/>
      <c r="KD168" s="550"/>
      <c r="KE168" s="550"/>
      <c r="KF168" s="550"/>
      <c r="KG168" s="550"/>
      <c r="KH168" s="550"/>
      <c r="KI168" s="550"/>
      <c r="KJ168" s="550"/>
      <c r="KK168" s="550"/>
      <c r="KL168" s="550"/>
      <c r="KM168" s="550"/>
      <c r="KN168" s="550"/>
      <c r="KO168" s="550"/>
      <c r="KP168" s="550"/>
      <c r="KQ168" s="550"/>
      <c r="KR168" s="550"/>
      <c r="KS168" s="550"/>
      <c r="KT168" s="550"/>
      <c r="KU168" s="550"/>
      <c r="KV168" s="550"/>
      <c r="KW168" s="550"/>
      <c r="KX168" s="550"/>
      <c r="KY168" s="550"/>
      <c r="KZ168" s="550"/>
      <c r="LA168" s="550"/>
      <c r="LB168" s="550"/>
      <c r="LC168" s="550"/>
      <c r="LD168" s="550"/>
      <c r="LE168" s="550"/>
      <c r="LF168" s="550"/>
      <c r="LG168" s="550"/>
      <c r="LH168" s="550"/>
      <c r="LI168" s="550"/>
      <c r="LJ168" s="550"/>
      <c r="LK168" s="550"/>
      <c r="LL168" s="550"/>
      <c r="LM168" s="550"/>
      <c r="LN168" s="550"/>
      <c r="LO168" s="550"/>
      <c r="LP168" s="550"/>
      <c r="LQ168" s="550"/>
      <c r="LR168" s="550"/>
      <c r="LS168" s="550"/>
      <c r="LT168" s="550"/>
      <c r="LU168" s="550"/>
      <c r="LV168" s="550"/>
      <c r="LW168" s="550"/>
      <c r="LX168" s="550"/>
      <c r="LY168" s="550"/>
      <c r="LZ168" s="550"/>
      <c r="MA168" s="550"/>
      <c r="MB168" s="550"/>
      <c r="MC168" s="550"/>
      <c r="MD168" s="550"/>
      <c r="ME168" s="550"/>
      <c r="MF168" s="550"/>
      <c r="MG168" s="550"/>
      <c r="MH168" s="550"/>
      <c r="MI168" s="550"/>
      <c r="MJ168" s="550"/>
      <c r="MK168" s="550"/>
      <c r="ML168" s="550"/>
      <c r="MM168" s="550"/>
      <c r="MN168" s="550"/>
      <c r="MO168" s="550"/>
      <c r="MP168" s="550"/>
      <c r="MQ168" s="550"/>
      <c r="MR168" s="550"/>
      <c r="MS168" s="550"/>
      <c r="MT168" s="550"/>
      <c r="MU168" s="550"/>
      <c r="MV168" s="550"/>
      <c r="MW168" s="550"/>
      <c r="MX168" s="550"/>
      <c r="MY168" s="550"/>
      <c r="MZ168" s="550"/>
      <c r="NA168" s="550"/>
      <c r="NB168" s="550"/>
      <c r="NC168" s="550"/>
      <c r="ND168" s="550"/>
      <c r="NE168" s="550"/>
      <c r="NF168" s="550"/>
      <c r="NG168" s="550"/>
      <c r="NH168" s="550"/>
      <c r="NI168" s="550"/>
      <c r="NJ168" s="550"/>
      <c r="NK168" s="550"/>
      <c r="NL168" s="550"/>
      <c r="NM168" s="550"/>
      <c r="NN168" s="550"/>
      <c r="NO168" s="550"/>
      <c r="NP168" s="550"/>
      <c r="NQ168" s="550"/>
      <c r="NR168" s="550"/>
      <c r="NS168" s="550"/>
      <c r="NT168" s="550"/>
      <c r="NU168" s="550"/>
      <c r="NV168" s="550"/>
      <c r="NW168" s="550"/>
      <c r="NX168" s="550"/>
      <c r="NY168" s="550"/>
      <c r="NZ168" s="550"/>
      <c r="OA168" s="550"/>
      <c r="OB168" s="550"/>
      <c r="OC168" s="550"/>
      <c r="OD168" s="550"/>
      <c r="OE168" s="550"/>
      <c r="OF168" s="550"/>
      <c r="OG168" s="550"/>
      <c r="OH168" s="550"/>
      <c r="OI168" s="550"/>
      <c r="OJ168" s="550"/>
      <c r="OK168" s="550"/>
      <c r="OL168" s="550"/>
      <c r="OM168" s="550"/>
      <c r="ON168" s="550"/>
      <c r="OO168" s="550"/>
      <c r="OP168" s="550"/>
      <c r="OQ168" s="550"/>
      <c r="OR168" s="550"/>
      <c r="OS168" s="550"/>
      <c r="OT168" s="550"/>
      <c r="OU168" s="550"/>
      <c r="OV168" s="550"/>
      <c r="OW168" s="550"/>
      <c r="OX168" s="550"/>
      <c r="OY168" s="550"/>
      <c r="OZ168" s="550"/>
      <c r="PA168" s="550"/>
      <c r="PB168" s="550"/>
      <c r="PC168" s="550"/>
      <c r="PD168" s="550"/>
      <c r="PE168" s="550"/>
      <c r="PF168" s="550"/>
      <c r="PG168" s="550"/>
      <c r="PH168" s="550"/>
      <c r="PI168" s="550"/>
      <c r="PJ168" s="550"/>
      <c r="PK168" s="550"/>
      <c r="PL168" s="550"/>
      <c r="PM168" s="550"/>
      <c r="PN168" s="550"/>
      <c r="PO168" s="550"/>
      <c r="PP168" s="550"/>
      <c r="PQ168" s="550"/>
      <c r="PR168" s="550"/>
      <c r="PS168" s="550"/>
      <c r="PT168" s="550"/>
      <c r="PU168" s="550"/>
      <c r="PV168" s="550"/>
      <c r="PW168" s="550"/>
      <c r="PX168" s="550"/>
      <c r="PY168" s="550"/>
      <c r="PZ168" s="550"/>
      <c r="QA168" s="550"/>
      <c r="QB168" s="550"/>
      <c r="QC168" s="550"/>
      <c r="QD168" s="550"/>
      <c r="QE168" s="550"/>
      <c r="QF168" s="550"/>
      <c r="QG168" s="550"/>
      <c r="QH168" s="550"/>
      <c r="QI168" s="550"/>
      <c r="QJ168" s="550"/>
      <c r="QK168" s="550"/>
      <c r="QL168" s="550"/>
      <c r="QM168" s="550"/>
      <c r="QN168" s="550"/>
      <c r="QO168" s="550"/>
      <c r="QP168" s="550"/>
      <c r="QQ168" s="550"/>
      <c r="QR168" s="550"/>
      <c r="QS168" s="550"/>
      <c r="QT168" s="550"/>
      <c r="QU168" s="550"/>
      <c r="QV168" s="550"/>
      <c r="QW168" s="550"/>
      <c r="QX168" s="550"/>
      <c r="QY168" s="550"/>
      <c r="QZ168" s="550"/>
      <c r="RA168" s="550"/>
      <c r="RB168" s="550"/>
      <c r="RC168" s="550"/>
      <c r="RD168" s="550"/>
      <c r="RE168" s="550"/>
      <c r="RF168" s="550"/>
      <c r="RG168" s="550"/>
      <c r="RH168" s="550"/>
      <c r="RI168" s="550"/>
      <c r="RJ168" s="550"/>
      <c r="RK168" s="550"/>
      <c r="RL168" s="550"/>
      <c r="RM168" s="550"/>
      <c r="RN168" s="550"/>
      <c r="RO168" s="550"/>
      <c r="RP168" s="550"/>
      <c r="RQ168" s="550"/>
      <c r="RR168" s="550"/>
      <c r="RS168" s="550"/>
      <c r="RT168" s="550"/>
      <c r="RU168" s="550"/>
      <c r="RV168" s="550"/>
      <c r="RW168" s="550"/>
      <c r="RX168" s="550"/>
      <c r="RY168" s="550"/>
      <c r="RZ168" s="550"/>
      <c r="SA168" s="550"/>
      <c r="SB168" s="550"/>
      <c r="SC168" s="550"/>
      <c r="SD168" s="550"/>
      <c r="SE168" s="550"/>
      <c r="SF168" s="550"/>
      <c r="SG168" s="550"/>
      <c r="SH168" s="550"/>
      <c r="SI168" s="550"/>
      <c r="SJ168" s="550"/>
      <c r="SK168" s="550"/>
      <c r="SL168" s="550"/>
      <c r="SM168" s="550"/>
      <c r="SN168" s="550"/>
      <c r="SO168" s="550"/>
      <c r="SP168" s="550"/>
      <c r="SQ168" s="550"/>
      <c r="SR168" s="550"/>
      <c r="SS168" s="550"/>
      <c r="ST168" s="550"/>
      <c r="SU168" s="550"/>
      <c r="SV168" s="550"/>
      <c r="SW168" s="550"/>
      <c r="SX168" s="550"/>
      <c r="SY168" s="550"/>
      <c r="SZ168" s="550"/>
      <c r="TA168" s="550"/>
      <c r="TB168" s="550"/>
      <c r="TC168" s="550"/>
      <c r="TD168" s="550"/>
      <c r="TE168" s="550"/>
      <c r="TF168" s="550"/>
      <c r="TG168" s="550"/>
      <c r="TH168" s="550"/>
      <c r="TI168" s="550"/>
      <c r="TJ168" s="550"/>
      <c r="TK168" s="550"/>
      <c r="TL168" s="550"/>
      <c r="TM168" s="550"/>
      <c r="TN168" s="550"/>
      <c r="TO168" s="550"/>
      <c r="TP168" s="550"/>
      <c r="TQ168" s="550"/>
      <c r="TR168" s="550"/>
      <c r="TS168" s="550"/>
      <c r="TT168" s="550"/>
      <c r="TU168" s="550"/>
      <c r="TV168" s="550"/>
      <c r="TW168" s="550"/>
      <c r="TX168" s="550"/>
      <c r="TY168" s="550"/>
      <c r="TZ168" s="550"/>
      <c r="UA168" s="550"/>
      <c r="UB168" s="550"/>
      <c r="UC168" s="550"/>
      <c r="UD168" s="550"/>
      <c r="UE168" s="550"/>
      <c r="UF168" s="550"/>
      <c r="UG168" s="550"/>
      <c r="UH168" s="550"/>
      <c r="UI168" s="550"/>
      <c r="UJ168" s="550"/>
      <c r="UK168" s="550"/>
      <c r="UL168" s="550"/>
      <c r="UM168" s="550"/>
      <c r="UN168" s="550"/>
      <c r="UO168" s="550"/>
      <c r="UP168" s="550"/>
      <c r="UQ168" s="550"/>
      <c r="UR168" s="550"/>
      <c r="US168" s="550"/>
      <c r="UT168" s="550"/>
      <c r="UU168" s="550"/>
      <c r="UV168" s="550"/>
      <c r="UW168" s="550"/>
      <c r="UX168" s="550"/>
      <c r="UY168" s="550"/>
      <c r="UZ168" s="550"/>
      <c r="VA168" s="550"/>
      <c r="VB168" s="550"/>
      <c r="VC168" s="550"/>
      <c r="VD168" s="550"/>
      <c r="VE168" s="550"/>
      <c r="VF168" s="550"/>
      <c r="VG168" s="550"/>
      <c r="VH168" s="550"/>
      <c r="VI168" s="550"/>
      <c r="VJ168" s="550"/>
      <c r="VK168" s="550"/>
      <c r="VL168" s="550"/>
      <c r="VM168" s="550"/>
      <c r="VN168" s="550"/>
      <c r="VO168" s="550"/>
      <c r="VP168" s="550"/>
      <c r="VQ168" s="550"/>
      <c r="VR168" s="550"/>
      <c r="VS168" s="550"/>
      <c r="VT168" s="550"/>
      <c r="VU168" s="550"/>
      <c r="VV168" s="550"/>
      <c r="VW168" s="550"/>
      <c r="VX168" s="550"/>
      <c r="VY168" s="550"/>
      <c r="VZ168" s="550"/>
      <c r="WA168" s="550"/>
      <c r="WB168" s="550"/>
      <c r="WC168" s="550"/>
      <c r="WD168" s="550"/>
      <c r="WE168" s="550"/>
      <c r="WF168" s="550"/>
      <c r="WG168" s="550"/>
      <c r="WH168" s="550"/>
      <c r="WI168" s="550"/>
      <c r="WJ168" s="550"/>
      <c r="WK168" s="550"/>
      <c r="WL168" s="550"/>
      <c r="WM168" s="550"/>
      <c r="WN168" s="550"/>
      <c r="WO168" s="550"/>
      <c r="WP168" s="550"/>
      <c r="WQ168" s="550"/>
      <c r="WR168" s="550"/>
      <c r="WS168" s="550"/>
      <c r="WT168" s="550"/>
      <c r="WU168" s="550"/>
      <c r="WV168" s="550"/>
      <c r="WW168" s="550"/>
      <c r="WX168" s="550"/>
      <c r="WY168" s="550"/>
      <c r="WZ168" s="550"/>
      <c r="XA168" s="550"/>
      <c r="XB168" s="550"/>
      <c r="XC168" s="550"/>
      <c r="XD168" s="550"/>
      <c r="XE168" s="550"/>
      <c r="XF168" s="550"/>
      <c r="XG168" s="550"/>
      <c r="XH168" s="550"/>
      <c r="XI168" s="550"/>
      <c r="XJ168" s="550"/>
      <c r="XK168" s="550"/>
      <c r="XL168" s="550"/>
      <c r="XM168" s="550"/>
      <c r="XN168" s="550"/>
      <c r="XO168" s="550"/>
      <c r="XP168" s="550"/>
      <c r="XQ168" s="550"/>
      <c r="XR168" s="550"/>
      <c r="XS168" s="550"/>
      <c r="XT168" s="550"/>
      <c r="XU168" s="550"/>
      <c r="XV168" s="550"/>
      <c r="XW168" s="550"/>
      <c r="XX168" s="550"/>
      <c r="XY168" s="550"/>
      <c r="XZ168" s="550"/>
      <c r="YA168" s="550"/>
      <c r="YB168" s="550"/>
      <c r="YC168" s="550"/>
      <c r="YD168" s="550"/>
      <c r="YE168" s="550"/>
      <c r="YF168" s="550"/>
      <c r="YG168" s="550"/>
      <c r="YH168" s="550"/>
      <c r="YI168" s="550"/>
      <c r="YJ168" s="550"/>
      <c r="YK168" s="550"/>
      <c r="YL168" s="550"/>
      <c r="YM168" s="550"/>
      <c r="YN168" s="550"/>
      <c r="YO168" s="550"/>
      <c r="YP168" s="550"/>
      <c r="YQ168" s="550"/>
      <c r="YR168" s="550"/>
      <c r="YS168" s="550"/>
      <c r="YT168" s="550"/>
      <c r="YU168" s="550"/>
      <c r="YV168" s="550"/>
      <c r="YW168" s="550"/>
      <c r="YX168" s="550"/>
      <c r="YY168" s="550"/>
      <c r="YZ168" s="550"/>
      <c r="ZA168" s="550"/>
      <c r="ZB168" s="550"/>
      <c r="ZC168" s="550"/>
      <c r="ZD168" s="550"/>
      <c r="ZE168" s="550"/>
      <c r="ZF168" s="550"/>
      <c r="ZG168" s="550"/>
      <c r="ZH168" s="550"/>
      <c r="ZI168" s="550"/>
      <c r="ZJ168" s="550"/>
      <c r="ZK168" s="550"/>
      <c r="ZL168" s="550"/>
      <c r="ZM168" s="550"/>
      <c r="ZN168" s="550"/>
      <c r="ZO168" s="550"/>
      <c r="ZP168" s="550"/>
      <c r="ZQ168" s="550"/>
      <c r="ZR168" s="550"/>
      <c r="ZS168" s="550"/>
      <c r="ZT168" s="550"/>
      <c r="ZU168" s="550"/>
      <c r="ZV168" s="550"/>
      <c r="ZW168" s="550"/>
      <c r="ZX168" s="550"/>
      <c r="ZY168" s="550"/>
      <c r="ZZ168" s="550"/>
      <c r="AAA168" s="550"/>
      <c r="AAB168" s="550"/>
      <c r="AAC168" s="550"/>
      <c r="AAD168" s="550"/>
      <c r="AAE168" s="550"/>
      <c r="AAF168" s="550"/>
      <c r="AAG168" s="550"/>
      <c r="AAH168" s="550"/>
      <c r="AAI168" s="550"/>
      <c r="AAJ168" s="550"/>
      <c r="AAK168" s="550"/>
      <c r="AAL168" s="550"/>
      <c r="AAM168" s="550"/>
      <c r="AAN168" s="550"/>
      <c r="AAO168" s="550"/>
      <c r="AAP168" s="550"/>
      <c r="AAQ168" s="550"/>
      <c r="AAR168" s="550"/>
      <c r="AAS168" s="550"/>
      <c r="AAT168" s="550"/>
      <c r="AAU168" s="550"/>
      <c r="AAV168" s="550"/>
      <c r="AAW168" s="550"/>
      <c r="AAX168" s="550"/>
      <c r="AAY168" s="550"/>
      <c r="AAZ168" s="550"/>
      <c r="ABA168" s="550"/>
      <c r="ABB168" s="550"/>
      <c r="ABC168" s="550"/>
      <c r="ABD168" s="550"/>
      <c r="ABE168" s="550"/>
      <c r="ABF168" s="550"/>
      <c r="ABG168" s="550"/>
      <c r="ABH168" s="550"/>
      <c r="ABI168" s="550"/>
      <c r="ABJ168" s="550"/>
      <c r="ABK168" s="550"/>
      <c r="ABL168" s="550"/>
      <c r="ABM168" s="550"/>
      <c r="ABN168" s="550"/>
      <c r="ABO168" s="550"/>
      <c r="ABP168" s="550"/>
      <c r="ABQ168" s="550"/>
      <c r="ABR168" s="550"/>
      <c r="ABS168" s="550"/>
      <c r="ABT168" s="550"/>
      <c r="ABU168" s="550"/>
      <c r="ABV168" s="550"/>
      <c r="ABW168" s="550"/>
      <c r="ABX168" s="550"/>
      <c r="ABY168" s="550"/>
      <c r="ABZ168" s="550"/>
      <c r="ACA168" s="550"/>
      <c r="ACB168" s="550"/>
      <c r="ACC168" s="550"/>
      <c r="ACD168" s="550"/>
      <c r="ACE168" s="550"/>
      <c r="ACF168" s="550"/>
      <c r="ACG168" s="550"/>
      <c r="ACH168" s="550"/>
      <c r="ACI168" s="550"/>
      <c r="ACJ168" s="550"/>
      <c r="ACK168" s="550"/>
      <c r="ACL168" s="550"/>
      <c r="ACM168" s="550"/>
      <c r="ACN168" s="550"/>
      <c r="ACO168" s="550"/>
      <c r="ACP168" s="550"/>
      <c r="ACQ168" s="550"/>
      <c r="ACR168" s="550"/>
      <c r="ACS168" s="550"/>
      <c r="ACT168" s="550"/>
      <c r="ACU168" s="550"/>
      <c r="ACV168" s="550"/>
      <c r="ACW168" s="550"/>
      <c r="ACX168" s="550"/>
      <c r="ACY168" s="550"/>
      <c r="ACZ168" s="550"/>
      <c r="ADA168" s="550"/>
      <c r="ADB168" s="550"/>
      <c r="ADC168" s="550"/>
      <c r="ADD168" s="550"/>
      <c r="ADE168" s="550"/>
      <c r="ADF168" s="550"/>
      <c r="ADG168" s="550"/>
      <c r="ADH168" s="550"/>
      <c r="ADI168" s="550"/>
      <c r="ADJ168" s="550"/>
      <c r="ADK168" s="550"/>
      <c r="ADL168" s="550"/>
      <c r="ADM168" s="550"/>
      <c r="ADN168" s="550"/>
      <c r="ADO168" s="550"/>
      <c r="ADP168" s="550"/>
      <c r="ADQ168" s="550"/>
      <c r="ADR168" s="550"/>
      <c r="ADS168" s="550"/>
      <c r="ADT168" s="550"/>
      <c r="ADU168" s="550"/>
      <c r="ADV168" s="550"/>
      <c r="ADW168" s="550"/>
      <c r="ADX168" s="550"/>
      <c r="ADY168" s="550"/>
      <c r="ADZ168" s="550"/>
      <c r="AEA168" s="550"/>
      <c r="AEB168" s="550"/>
      <c r="AEC168" s="550"/>
      <c r="AED168" s="550"/>
      <c r="AEE168" s="550"/>
      <c r="AEF168" s="550"/>
      <c r="AEG168" s="550"/>
      <c r="AEH168" s="550"/>
      <c r="AEI168" s="550"/>
      <c r="AEJ168" s="550"/>
      <c r="AEK168" s="550"/>
      <c r="AEL168" s="550"/>
      <c r="AEM168" s="550"/>
      <c r="AEN168" s="550"/>
      <c r="AEO168" s="550"/>
      <c r="AEP168" s="550"/>
      <c r="AEQ168" s="550"/>
      <c r="AER168" s="550"/>
      <c r="AES168" s="550"/>
      <c r="AET168" s="550"/>
      <c r="AEU168" s="550"/>
      <c r="AEV168" s="550"/>
      <c r="AEW168" s="550"/>
      <c r="AEX168" s="550"/>
      <c r="AEY168" s="550"/>
      <c r="AEZ168" s="550"/>
      <c r="AFA168" s="550"/>
      <c r="AFB168" s="550"/>
      <c r="AFC168" s="550"/>
      <c r="AFD168" s="550"/>
      <c r="AFE168" s="550"/>
      <c r="AFF168" s="550"/>
      <c r="AFG168" s="550"/>
      <c r="AFH168" s="550"/>
      <c r="AFI168" s="550"/>
      <c r="AFJ168" s="550"/>
      <c r="AFK168" s="550"/>
      <c r="AFL168" s="550"/>
      <c r="AFM168" s="550"/>
      <c r="AFN168" s="550"/>
      <c r="AFO168" s="550"/>
      <c r="AFP168" s="550"/>
      <c r="AFQ168" s="550"/>
      <c r="AFR168" s="550"/>
      <c r="AFS168" s="550"/>
      <c r="AFT168" s="550"/>
      <c r="AFU168" s="550"/>
      <c r="AFV168" s="550"/>
      <c r="AFW168" s="550"/>
      <c r="AFX168" s="550"/>
      <c r="AFY168" s="550"/>
      <c r="AFZ168" s="550"/>
      <c r="AGA168" s="550"/>
      <c r="AGB168" s="550"/>
      <c r="AGC168" s="550"/>
      <c r="AGD168" s="550"/>
      <c r="AGE168" s="550"/>
      <c r="AGF168" s="550"/>
      <c r="AGG168" s="550"/>
      <c r="AGH168" s="550"/>
      <c r="AGI168" s="550"/>
      <c r="AGJ168" s="550"/>
      <c r="AGK168" s="550"/>
      <c r="AGL168" s="550"/>
      <c r="AGM168" s="550"/>
      <c r="AGN168" s="550"/>
      <c r="AGO168" s="550"/>
      <c r="AGP168" s="550"/>
      <c r="AGQ168" s="550"/>
      <c r="AGR168" s="550"/>
      <c r="AGS168" s="550"/>
      <c r="AGT168" s="550"/>
      <c r="AGU168" s="550"/>
      <c r="AGV168" s="550"/>
      <c r="AGW168" s="550"/>
      <c r="AGX168" s="550"/>
      <c r="AGY168" s="550"/>
      <c r="AGZ168" s="550"/>
      <c r="AHA168" s="550"/>
      <c r="AHB168" s="550"/>
      <c r="AHC168" s="550"/>
      <c r="AHD168" s="550"/>
      <c r="AHE168" s="550"/>
      <c r="AHF168" s="550"/>
      <c r="AHG168" s="550"/>
      <c r="AHH168" s="550"/>
      <c r="AHI168" s="550"/>
      <c r="AHJ168" s="550"/>
      <c r="AHK168" s="550"/>
      <c r="AHL168" s="550"/>
      <c r="AHM168" s="550"/>
      <c r="AHN168" s="550"/>
      <c r="AHO168" s="550"/>
      <c r="AHP168" s="550"/>
      <c r="AHQ168" s="550"/>
      <c r="AHR168" s="550"/>
      <c r="AHS168" s="550"/>
      <c r="AHT168" s="550"/>
      <c r="AHU168" s="550"/>
      <c r="AHV168" s="550"/>
      <c r="AHW168" s="550"/>
      <c r="AHX168" s="550"/>
      <c r="AHY168" s="550"/>
      <c r="AHZ168" s="550"/>
      <c r="AIA168" s="550"/>
      <c r="AIB168" s="550"/>
      <c r="AIC168" s="550"/>
      <c r="AID168" s="550"/>
      <c r="AIE168" s="550"/>
      <c r="AIF168" s="550"/>
      <c r="AIG168" s="550"/>
      <c r="AIH168" s="550"/>
      <c r="AII168" s="550"/>
      <c r="AIJ168" s="550"/>
      <c r="AIK168" s="550"/>
      <c r="AIL168" s="550"/>
      <c r="AIM168" s="550"/>
      <c r="AIN168" s="550"/>
      <c r="AIO168" s="550"/>
      <c r="AIP168" s="550"/>
      <c r="AIQ168" s="550"/>
      <c r="AIR168" s="550"/>
      <c r="AIS168" s="550"/>
      <c r="AIT168" s="550"/>
      <c r="AIU168" s="550"/>
      <c r="AIV168" s="550"/>
      <c r="AIW168" s="550"/>
      <c r="AIX168" s="550"/>
      <c r="AIY168" s="550"/>
      <c r="AIZ168" s="550"/>
      <c r="AJA168" s="550"/>
      <c r="AJB168" s="550"/>
      <c r="AJC168" s="550"/>
      <c r="AJD168" s="550"/>
      <c r="AJE168" s="550"/>
      <c r="AJF168" s="550"/>
      <c r="AJG168" s="550"/>
      <c r="AJH168" s="550"/>
      <c r="AJI168" s="550"/>
      <c r="AJJ168" s="550"/>
      <c r="AJK168" s="550"/>
      <c r="AJL168" s="550"/>
      <c r="AJM168" s="550"/>
      <c r="AJN168" s="550"/>
      <c r="AJO168" s="550"/>
      <c r="AJP168" s="550"/>
      <c r="AJQ168" s="550"/>
      <c r="AJR168" s="550"/>
      <c r="AJS168" s="550"/>
      <c r="AJT168" s="550"/>
      <c r="AJU168" s="550"/>
      <c r="AJV168" s="550"/>
      <c r="AJW168" s="550"/>
      <c r="AJX168" s="550"/>
      <c r="AJY168" s="550"/>
      <c r="AJZ168" s="550"/>
      <c r="AKA168" s="550"/>
      <c r="AKB168" s="550"/>
      <c r="AKC168" s="550"/>
      <c r="AKD168" s="550"/>
      <c r="AKE168" s="550"/>
      <c r="AKF168" s="550"/>
      <c r="AKG168" s="550"/>
      <c r="AKH168" s="550"/>
      <c r="AKI168" s="550"/>
      <c r="AKJ168" s="550"/>
      <c r="AKK168" s="550"/>
      <c r="AKL168" s="550"/>
      <c r="AKM168" s="550"/>
      <c r="AKN168" s="550"/>
      <c r="AKO168" s="550"/>
      <c r="AKP168" s="550"/>
      <c r="AKQ168" s="550"/>
      <c r="AKR168" s="550"/>
      <c r="AKS168" s="550"/>
      <c r="AKT168" s="550"/>
      <c r="AKU168" s="550"/>
      <c r="AKV168" s="550"/>
      <c r="AKW168" s="550"/>
      <c r="AKX168" s="550"/>
      <c r="AKY168" s="550"/>
      <c r="AKZ168" s="550"/>
      <c r="ALA168" s="550"/>
      <c r="ALB168" s="550"/>
      <c r="ALC168" s="550"/>
      <c r="ALD168" s="550"/>
      <c r="ALE168" s="550"/>
      <c r="ALF168" s="550"/>
      <c r="ALG168" s="550"/>
      <c r="ALH168" s="550"/>
      <c r="ALI168" s="550"/>
      <c r="ALJ168" s="550"/>
      <c r="ALK168" s="550"/>
      <c r="ALL168" s="550"/>
      <c r="ALM168" s="550"/>
      <c r="ALN168" s="550"/>
      <c r="ALO168" s="550"/>
      <c r="ALP168" s="550"/>
      <c r="ALQ168" s="550"/>
      <c r="ALR168" s="550"/>
      <c r="ALS168" s="550"/>
      <c r="ALT168" s="550"/>
      <c r="ALU168" s="550"/>
      <c r="ALV168" s="550"/>
      <c r="ALW168" s="550"/>
      <c r="ALX168" s="550"/>
      <c r="ALY168" s="550"/>
      <c r="ALZ168" s="550"/>
      <c r="AMA168" s="550"/>
      <c r="AMB168" s="550"/>
    </row>
    <row r="169" spans="1:1016" ht="44.1" customHeight="1">
      <c r="A169" s="517" t="s">
        <v>356</v>
      </c>
      <c r="B169" s="561">
        <v>160806</v>
      </c>
      <c r="C169" s="503" t="s">
        <v>27</v>
      </c>
      <c r="D169" s="562" t="s">
        <v>357</v>
      </c>
      <c r="E169" s="493" t="s">
        <v>47</v>
      </c>
      <c r="F169" s="523">
        <v>12</v>
      </c>
      <c r="G169" s="497">
        <f t="shared" si="12"/>
        <v>28.11</v>
      </c>
      <c r="H169" s="498">
        <f t="shared" si="18"/>
        <v>337.32</v>
      </c>
      <c r="J169" s="547">
        <v>22.2</v>
      </c>
      <c r="L169" s="466">
        <f t="shared" si="13"/>
        <v>28.11</v>
      </c>
    </row>
    <row r="170" spans="1:1016" ht="78.75" customHeight="1">
      <c r="A170" s="517" t="s">
        <v>358</v>
      </c>
      <c r="B170" s="561">
        <v>141110</v>
      </c>
      <c r="C170" s="503" t="s">
        <v>27</v>
      </c>
      <c r="D170" s="562" t="s">
        <v>359</v>
      </c>
      <c r="E170" s="493" t="s">
        <v>47</v>
      </c>
      <c r="F170" s="523">
        <v>1</v>
      </c>
      <c r="G170" s="497">
        <f t="shared" si="12"/>
        <v>713.76</v>
      </c>
      <c r="H170" s="498">
        <f t="shared" si="18"/>
        <v>713.76</v>
      </c>
      <c r="J170" s="547">
        <v>563.75</v>
      </c>
      <c r="L170" s="466">
        <f t="shared" si="13"/>
        <v>713.76</v>
      </c>
    </row>
    <row r="171" spans="1:1016" ht="63.75" customHeight="1">
      <c r="A171" s="517" t="s">
        <v>360</v>
      </c>
      <c r="B171" s="561">
        <v>150614</v>
      </c>
      <c r="C171" s="503" t="s">
        <v>27</v>
      </c>
      <c r="D171" s="562" t="s">
        <v>361</v>
      </c>
      <c r="E171" s="493" t="s">
        <v>47</v>
      </c>
      <c r="F171" s="523">
        <v>1</v>
      </c>
      <c r="G171" s="497">
        <f t="shared" si="12"/>
        <v>137.02000000000001</v>
      </c>
      <c r="H171" s="498">
        <f t="shared" si="18"/>
        <v>137.02000000000001</v>
      </c>
      <c r="J171" s="547">
        <v>108.22</v>
      </c>
      <c r="L171" s="466">
        <f t="shared" si="13"/>
        <v>137.02000000000001</v>
      </c>
    </row>
    <row r="172" spans="1:1016" ht="41.1" customHeight="1">
      <c r="A172" s="517" t="s">
        <v>362</v>
      </c>
      <c r="B172" s="561">
        <v>150310</v>
      </c>
      <c r="C172" s="503" t="s">
        <v>27</v>
      </c>
      <c r="D172" s="562" t="s">
        <v>363</v>
      </c>
      <c r="E172" s="493" t="s">
        <v>47</v>
      </c>
      <c r="F172" s="523">
        <v>1</v>
      </c>
      <c r="G172" s="497">
        <f t="shared" si="12"/>
        <v>92.1</v>
      </c>
      <c r="H172" s="498">
        <f t="shared" si="18"/>
        <v>92.1</v>
      </c>
      <c r="J172" s="547">
        <v>72.739999999999995</v>
      </c>
      <c r="L172" s="466">
        <f t="shared" si="13"/>
        <v>92.1</v>
      </c>
    </row>
    <row r="173" spans="1:1016" ht="41.1" customHeight="1">
      <c r="A173" s="517" t="s">
        <v>364</v>
      </c>
      <c r="B173" s="561">
        <v>150628</v>
      </c>
      <c r="C173" s="503" t="s">
        <v>27</v>
      </c>
      <c r="D173" s="562" t="s">
        <v>365</v>
      </c>
      <c r="E173" s="493" t="s">
        <v>47</v>
      </c>
      <c r="F173" s="523">
        <v>12</v>
      </c>
      <c r="G173" s="497">
        <f t="shared" si="12"/>
        <v>8.1999999999999993</v>
      </c>
      <c r="H173" s="498">
        <f t="shared" si="18"/>
        <v>98.399999999999991</v>
      </c>
      <c r="J173" s="547">
        <v>6.48</v>
      </c>
      <c r="L173" s="466">
        <f t="shared" si="13"/>
        <v>8.1999999999999993</v>
      </c>
    </row>
    <row r="174" spans="1:1016" ht="59.25" customHeight="1">
      <c r="A174" s="517" t="s">
        <v>366</v>
      </c>
      <c r="B174" s="561">
        <v>151127</v>
      </c>
      <c r="C174" s="503" t="s">
        <v>27</v>
      </c>
      <c r="D174" s="562" t="s">
        <v>367</v>
      </c>
      <c r="E174" s="493" t="s">
        <v>40</v>
      </c>
      <c r="F174" s="523">
        <v>27</v>
      </c>
      <c r="G174" s="497">
        <f t="shared" si="12"/>
        <v>24.52</v>
      </c>
      <c r="H174" s="498">
        <f t="shared" si="18"/>
        <v>662.04</v>
      </c>
      <c r="J174" s="547">
        <v>19.37</v>
      </c>
      <c r="L174" s="466">
        <f t="shared" si="13"/>
        <v>24.52</v>
      </c>
    </row>
    <row r="175" spans="1:1016" ht="59.25" customHeight="1">
      <c r="A175" s="517" t="s">
        <v>368</v>
      </c>
      <c r="B175" s="561">
        <v>151126</v>
      </c>
      <c r="C175" s="503" t="s">
        <v>27</v>
      </c>
      <c r="D175" s="562" t="s">
        <v>369</v>
      </c>
      <c r="E175" s="493" t="s">
        <v>40</v>
      </c>
      <c r="F175" s="523">
        <v>200</v>
      </c>
      <c r="G175" s="497">
        <f t="shared" si="12"/>
        <v>16.52</v>
      </c>
      <c r="H175" s="498">
        <f t="shared" si="18"/>
        <v>3304</v>
      </c>
      <c r="J175" s="547">
        <v>13.05</v>
      </c>
      <c r="L175" s="466">
        <f t="shared" si="13"/>
        <v>16.52</v>
      </c>
    </row>
    <row r="176" spans="1:1016" s="458" customFormat="1" ht="36.950000000000003" customHeight="1">
      <c r="A176" s="509">
        <v>17</v>
      </c>
      <c r="B176" s="516"/>
      <c r="C176" s="518"/>
      <c r="D176" s="512" t="s">
        <v>370</v>
      </c>
      <c r="E176" s="519"/>
      <c r="F176" s="520"/>
      <c r="G176" s="499"/>
      <c r="H176" s="521" t="str">
        <f t="shared" si="18"/>
        <v/>
      </c>
      <c r="I176" s="546"/>
      <c r="J176" s="549"/>
      <c r="K176" s="546"/>
      <c r="L176" s="546">
        <f t="shared" si="13"/>
        <v>0</v>
      </c>
      <c r="M176" s="546"/>
      <c r="N176" s="546"/>
      <c r="O176" s="546"/>
      <c r="P176" s="546"/>
      <c r="Q176" s="546"/>
      <c r="R176" s="546"/>
      <c r="S176" s="546"/>
      <c r="T176" s="546"/>
      <c r="U176" s="546"/>
      <c r="V176" s="546"/>
      <c r="W176" s="546"/>
      <c r="X176" s="546"/>
      <c r="Y176" s="546"/>
      <c r="Z176" s="546"/>
      <c r="AA176" s="546"/>
      <c r="AB176" s="546"/>
      <c r="AC176" s="546"/>
      <c r="AD176" s="546"/>
      <c r="AE176" s="546"/>
      <c r="AF176" s="546"/>
      <c r="AG176" s="546"/>
      <c r="AH176" s="546"/>
      <c r="AI176" s="546"/>
      <c r="AJ176" s="546"/>
      <c r="AK176" s="546"/>
      <c r="AL176" s="546"/>
      <c r="AM176" s="546"/>
      <c r="AN176" s="546"/>
      <c r="AO176" s="546"/>
      <c r="AP176" s="546"/>
      <c r="AQ176" s="546"/>
      <c r="AR176" s="546"/>
      <c r="AS176" s="546"/>
      <c r="AT176" s="546"/>
      <c r="AU176" s="546"/>
      <c r="AV176" s="546"/>
      <c r="AW176" s="546"/>
      <c r="AX176" s="546"/>
      <c r="AY176" s="546"/>
      <c r="AZ176" s="546"/>
      <c r="BA176" s="546"/>
      <c r="BB176" s="546"/>
      <c r="BC176" s="546"/>
      <c r="BD176" s="546"/>
      <c r="BE176" s="546"/>
      <c r="BF176" s="546"/>
      <c r="BG176" s="546"/>
      <c r="BH176" s="546"/>
      <c r="BI176" s="546"/>
      <c r="BJ176" s="546"/>
      <c r="BK176" s="546"/>
      <c r="BL176" s="546"/>
      <c r="BM176" s="546"/>
      <c r="BN176" s="546"/>
      <c r="BO176" s="546"/>
      <c r="BP176" s="546"/>
      <c r="BQ176" s="546"/>
      <c r="BR176" s="546"/>
      <c r="BS176" s="546"/>
      <c r="BT176" s="546"/>
      <c r="BU176" s="546"/>
      <c r="BV176" s="546"/>
      <c r="BW176" s="546"/>
      <c r="BX176" s="546"/>
      <c r="BY176" s="546"/>
      <c r="BZ176" s="546"/>
      <c r="CA176" s="546"/>
      <c r="CB176" s="546"/>
      <c r="CC176" s="546"/>
      <c r="CD176" s="546"/>
      <c r="CE176" s="546"/>
      <c r="CF176" s="546"/>
      <c r="CG176" s="546"/>
      <c r="CH176" s="546"/>
      <c r="CI176" s="546"/>
      <c r="CJ176" s="546"/>
      <c r="CK176" s="546"/>
      <c r="CL176" s="546"/>
      <c r="CM176" s="546"/>
      <c r="CN176" s="546"/>
      <c r="CO176" s="546"/>
      <c r="CP176" s="546"/>
      <c r="CQ176" s="546"/>
      <c r="CR176" s="546"/>
      <c r="CS176" s="546"/>
      <c r="CT176" s="546"/>
      <c r="CU176" s="546"/>
      <c r="CV176" s="546"/>
      <c r="CW176" s="546"/>
      <c r="CX176" s="546"/>
      <c r="CY176" s="546"/>
      <c r="CZ176" s="546"/>
      <c r="DA176" s="546"/>
      <c r="DB176" s="546"/>
      <c r="DC176" s="546"/>
      <c r="DD176" s="546"/>
      <c r="DE176" s="546"/>
      <c r="DF176" s="546"/>
      <c r="DG176" s="546"/>
      <c r="DH176" s="546"/>
      <c r="DI176" s="546"/>
      <c r="DJ176" s="546"/>
      <c r="DK176" s="546"/>
      <c r="DL176" s="546"/>
      <c r="DM176" s="546"/>
      <c r="DN176" s="546"/>
      <c r="DO176" s="546"/>
      <c r="DP176" s="546"/>
      <c r="DQ176" s="546"/>
      <c r="DR176" s="546"/>
      <c r="DS176" s="546"/>
      <c r="DT176" s="546"/>
      <c r="DU176" s="546"/>
      <c r="DV176" s="546"/>
      <c r="DW176" s="546"/>
      <c r="DX176" s="546"/>
      <c r="DY176" s="546"/>
      <c r="DZ176" s="546"/>
      <c r="EA176" s="546"/>
      <c r="EB176" s="546"/>
      <c r="EC176" s="546"/>
      <c r="ED176" s="546"/>
      <c r="EE176" s="546"/>
      <c r="EF176" s="546"/>
      <c r="EG176" s="546"/>
      <c r="EH176" s="546"/>
      <c r="EI176" s="546"/>
      <c r="EJ176" s="546"/>
      <c r="EK176" s="546"/>
      <c r="EL176" s="546"/>
      <c r="EM176" s="546"/>
      <c r="EN176" s="546"/>
      <c r="EO176" s="546"/>
      <c r="EP176" s="546"/>
      <c r="EQ176" s="546"/>
      <c r="ER176" s="546"/>
      <c r="ES176" s="546"/>
      <c r="ET176" s="546"/>
      <c r="EU176" s="546"/>
      <c r="EV176" s="546"/>
      <c r="EW176" s="546"/>
      <c r="EX176" s="546"/>
      <c r="EY176" s="546"/>
      <c r="EZ176" s="546"/>
      <c r="FA176" s="546"/>
      <c r="FB176" s="546"/>
      <c r="FC176" s="546"/>
      <c r="FD176" s="546"/>
      <c r="FE176" s="546"/>
      <c r="FF176" s="546"/>
      <c r="FG176" s="546"/>
      <c r="FH176" s="546"/>
      <c r="FI176" s="546"/>
      <c r="FJ176" s="546"/>
      <c r="FK176" s="546"/>
      <c r="FL176" s="546"/>
      <c r="FM176" s="546"/>
      <c r="FN176" s="546"/>
      <c r="FO176" s="546"/>
      <c r="FP176" s="546"/>
      <c r="FQ176" s="546"/>
      <c r="FR176" s="546"/>
      <c r="FS176" s="546"/>
      <c r="FT176" s="546"/>
      <c r="FU176" s="546"/>
      <c r="FV176" s="546"/>
      <c r="FW176" s="546"/>
      <c r="FX176" s="546"/>
      <c r="FY176" s="546"/>
      <c r="FZ176" s="546"/>
      <c r="GA176" s="546"/>
      <c r="GB176" s="546"/>
      <c r="GC176" s="546"/>
      <c r="GD176" s="546"/>
      <c r="GE176" s="546"/>
      <c r="GF176" s="546"/>
      <c r="GG176" s="546"/>
      <c r="GH176" s="546"/>
      <c r="GI176" s="546"/>
      <c r="GJ176" s="546"/>
      <c r="GK176" s="546"/>
      <c r="GL176" s="546"/>
      <c r="GM176" s="546"/>
      <c r="GN176" s="546"/>
      <c r="GO176" s="546"/>
      <c r="GP176" s="546"/>
      <c r="GQ176" s="546"/>
      <c r="GR176" s="546"/>
      <c r="GS176" s="546"/>
      <c r="GT176" s="546"/>
      <c r="GU176" s="546"/>
      <c r="GV176" s="546"/>
      <c r="GW176" s="546"/>
      <c r="GX176" s="546"/>
      <c r="GY176" s="546"/>
      <c r="GZ176" s="546"/>
      <c r="HA176" s="546"/>
      <c r="HB176" s="546"/>
      <c r="HC176" s="546"/>
      <c r="HD176" s="546"/>
      <c r="HE176" s="546"/>
      <c r="HF176" s="546"/>
      <c r="HG176" s="546"/>
      <c r="HH176" s="546"/>
      <c r="HI176" s="546"/>
      <c r="HJ176" s="546"/>
      <c r="HK176" s="546"/>
      <c r="HL176" s="546"/>
      <c r="HM176" s="546"/>
      <c r="HN176" s="546"/>
      <c r="HO176" s="546"/>
      <c r="HP176" s="546"/>
      <c r="HQ176" s="546"/>
      <c r="HR176" s="546"/>
      <c r="HS176" s="546"/>
      <c r="HT176" s="546"/>
      <c r="HU176" s="546"/>
      <c r="HV176" s="546"/>
      <c r="HW176" s="546"/>
      <c r="HX176" s="546"/>
      <c r="HY176" s="546"/>
      <c r="HZ176" s="546"/>
      <c r="IA176" s="546"/>
      <c r="IB176" s="546"/>
      <c r="IC176" s="546"/>
      <c r="ID176" s="546"/>
      <c r="IE176" s="546"/>
      <c r="IF176" s="546"/>
      <c r="IG176" s="546"/>
      <c r="IH176" s="546"/>
      <c r="II176" s="546"/>
      <c r="IJ176" s="546"/>
      <c r="IK176" s="546"/>
      <c r="IL176" s="546"/>
      <c r="IM176" s="546"/>
      <c r="IN176" s="546"/>
      <c r="IO176" s="546"/>
      <c r="IP176" s="546"/>
      <c r="IQ176" s="546"/>
      <c r="IR176" s="546"/>
      <c r="IS176" s="546"/>
      <c r="IT176" s="546"/>
      <c r="IU176" s="546"/>
      <c r="IV176" s="546"/>
      <c r="IW176" s="546"/>
      <c r="IX176" s="546"/>
      <c r="IY176" s="546"/>
      <c r="IZ176" s="546"/>
      <c r="JA176" s="546"/>
      <c r="JB176" s="546"/>
      <c r="JC176" s="546"/>
      <c r="JD176" s="546"/>
      <c r="JE176" s="546"/>
      <c r="JF176" s="546"/>
      <c r="JG176" s="546"/>
      <c r="JH176" s="546"/>
      <c r="JI176" s="546"/>
      <c r="JJ176" s="546"/>
      <c r="JK176" s="546"/>
      <c r="JL176" s="546"/>
      <c r="JM176" s="546"/>
      <c r="JN176" s="546"/>
      <c r="JO176" s="546"/>
      <c r="JP176" s="546"/>
      <c r="JQ176" s="546"/>
      <c r="JR176" s="546"/>
      <c r="JS176" s="546"/>
      <c r="JT176" s="546"/>
      <c r="JU176" s="546"/>
      <c r="JV176" s="546"/>
      <c r="JW176" s="546"/>
      <c r="JX176" s="546"/>
      <c r="JY176" s="546"/>
      <c r="JZ176" s="546"/>
      <c r="KA176" s="546"/>
      <c r="KB176" s="546"/>
      <c r="KC176" s="546"/>
      <c r="KD176" s="546"/>
      <c r="KE176" s="546"/>
      <c r="KF176" s="546"/>
      <c r="KG176" s="546"/>
      <c r="KH176" s="546"/>
      <c r="KI176" s="546"/>
      <c r="KJ176" s="546"/>
      <c r="KK176" s="546"/>
      <c r="KL176" s="546"/>
      <c r="KM176" s="546"/>
      <c r="KN176" s="546"/>
      <c r="KO176" s="546"/>
      <c r="KP176" s="546"/>
      <c r="KQ176" s="546"/>
      <c r="KR176" s="546"/>
      <c r="KS176" s="546"/>
      <c r="KT176" s="546"/>
      <c r="KU176" s="546"/>
      <c r="KV176" s="546"/>
      <c r="KW176" s="546"/>
      <c r="KX176" s="546"/>
      <c r="KY176" s="546"/>
      <c r="KZ176" s="546"/>
      <c r="LA176" s="546"/>
      <c r="LB176" s="546"/>
      <c r="LC176" s="546"/>
      <c r="LD176" s="546"/>
      <c r="LE176" s="546"/>
      <c r="LF176" s="546"/>
      <c r="LG176" s="546"/>
      <c r="LH176" s="546"/>
      <c r="LI176" s="546"/>
      <c r="LJ176" s="546"/>
      <c r="LK176" s="546"/>
      <c r="LL176" s="546"/>
      <c r="LM176" s="546"/>
      <c r="LN176" s="546"/>
      <c r="LO176" s="546"/>
      <c r="LP176" s="546"/>
      <c r="LQ176" s="546"/>
      <c r="LR176" s="546"/>
      <c r="LS176" s="546"/>
      <c r="LT176" s="546"/>
      <c r="LU176" s="546"/>
      <c r="LV176" s="546"/>
      <c r="LW176" s="546"/>
      <c r="LX176" s="546"/>
      <c r="LY176" s="546"/>
      <c r="LZ176" s="546"/>
      <c r="MA176" s="546"/>
      <c r="MB176" s="546"/>
      <c r="MC176" s="546"/>
      <c r="MD176" s="546"/>
      <c r="ME176" s="546"/>
      <c r="MF176" s="546"/>
      <c r="MG176" s="546"/>
      <c r="MH176" s="546"/>
      <c r="MI176" s="546"/>
      <c r="MJ176" s="546"/>
      <c r="MK176" s="546"/>
      <c r="ML176" s="546"/>
      <c r="MM176" s="546"/>
      <c r="MN176" s="546"/>
      <c r="MO176" s="546"/>
      <c r="MP176" s="546"/>
      <c r="MQ176" s="546"/>
      <c r="MR176" s="546"/>
      <c r="MS176" s="546"/>
      <c r="MT176" s="546"/>
      <c r="MU176" s="546"/>
      <c r="MV176" s="546"/>
      <c r="MW176" s="546"/>
      <c r="MX176" s="546"/>
      <c r="MY176" s="546"/>
      <c r="MZ176" s="546"/>
      <c r="NA176" s="546"/>
      <c r="NB176" s="546"/>
      <c r="NC176" s="546"/>
      <c r="ND176" s="546"/>
      <c r="NE176" s="546"/>
      <c r="NF176" s="546"/>
      <c r="NG176" s="546"/>
      <c r="NH176" s="546"/>
      <c r="NI176" s="546"/>
      <c r="NJ176" s="546"/>
      <c r="NK176" s="546"/>
      <c r="NL176" s="546"/>
      <c r="NM176" s="546"/>
      <c r="NN176" s="546"/>
      <c r="NO176" s="546"/>
      <c r="NP176" s="546"/>
      <c r="NQ176" s="546"/>
      <c r="NR176" s="546"/>
      <c r="NS176" s="546"/>
      <c r="NT176" s="546"/>
      <c r="NU176" s="546"/>
      <c r="NV176" s="546"/>
      <c r="NW176" s="546"/>
      <c r="NX176" s="546"/>
      <c r="NY176" s="546"/>
      <c r="NZ176" s="546"/>
      <c r="OA176" s="546"/>
      <c r="OB176" s="546"/>
      <c r="OC176" s="546"/>
      <c r="OD176" s="546"/>
      <c r="OE176" s="546"/>
      <c r="OF176" s="546"/>
      <c r="OG176" s="546"/>
      <c r="OH176" s="546"/>
      <c r="OI176" s="546"/>
      <c r="OJ176" s="546"/>
      <c r="OK176" s="546"/>
      <c r="OL176" s="546"/>
      <c r="OM176" s="546"/>
      <c r="ON176" s="546"/>
      <c r="OO176" s="546"/>
      <c r="OP176" s="546"/>
      <c r="OQ176" s="546"/>
      <c r="OR176" s="546"/>
      <c r="OS176" s="546"/>
      <c r="OT176" s="546"/>
      <c r="OU176" s="546"/>
      <c r="OV176" s="546"/>
      <c r="OW176" s="546"/>
      <c r="OX176" s="546"/>
      <c r="OY176" s="546"/>
      <c r="OZ176" s="546"/>
      <c r="PA176" s="546"/>
      <c r="PB176" s="546"/>
      <c r="PC176" s="546"/>
      <c r="PD176" s="546"/>
      <c r="PE176" s="546"/>
      <c r="PF176" s="546"/>
      <c r="PG176" s="546"/>
      <c r="PH176" s="546"/>
      <c r="PI176" s="546"/>
      <c r="PJ176" s="546"/>
      <c r="PK176" s="546"/>
      <c r="PL176" s="546"/>
      <c r="PM176" s="546"/>
      <c r="PN176" s="546"/>
      <c r="PO176" s="546"/>
      <c r="PP176" s="546"/>
      <c r="PQ176" s="546"/>
      <c r="PR176" s="546"/>
      <c r="PS176" s="546"/>
      <c r="PT176" s="546"/>
      <c r="PU176" s="546"/>
      <c r="PV176" s="546"/>
      <c r="PW176" s="546"/>
      <c r="PX176" s="546"/>
      <c r="PY176" s="546"/>
      <c r="PZ176" s="546"/>
      <c r="QA176" s="546"/>
      <c r="QB176" s="546"/>
      <c r="QC176" s="546"/>
      <c r="QD176" s="546"/>
      <c r="QE176" s="546"/>
      <c r="QF176" s="546"/>
      <c r="QG176" s="546"/>
      <c r="QH176" s="546"/>
      <c r="QI176" s="546"/>
      <c r="QJ176" s="546"/>
      <c r="QK176" s="546"/>
      <c r="QL176" s="546"/>
      <c r="QM176" s="546"/>
      <c r="QN176" s="546"/>
      <c r="QO176" s="546"/>
      <c r="QP176" s="546"/>
      <c r="QQ176" s="546"/>
      <c r="QR176" s="546"/>
      <c r="QS176" s="546"/>
      <c r="QT176" s="546"/>
      <c r="QU176" s="546"/>
      <c r="QV176" s="546"/>
      <c r="QW176" s="546"/>
      <c r="QX176" s="546"/>
      <c r="QY176" s="546"/>
      <c r="QZ176" s="546"/>
      <c r="RA176" s="546"/>
      <c r="RB176" s="546"/>
      <c r="RC176" s="546"/>
      <c r="RD176" s="546"/>
      <c r="RE176" s="546"/>
      <c r="RF176" s="546"/>
      <c r="RG176" s="546"/>
      <c r="RH176" s="546"/>
      <c r="RI176" s="546"/>
      <c r="RJ176" s="546"/>
      <c r="RK176" s="546"/>
      <c r="RL176" s="546"/>
      <c r="RM176" s="546"/>
      <c r="RN176" s="546"/>
      <c r="RO176" s="546"/>
      <c r="RP176" s="546"/>
      <c r="RQ176" s="546"/>
      <c r="RR176" s="546"/>
      <c r="RS176" s="546"/>
      <c r="RT176" s="546"/>
      <c r="RU176" s="546"/>
      <c r="RV176" s="546"/>
      <c r="RW176" s="546"/>
      <c r="RX176" s="546"/>
      <c r="RY176" s="546"/>
      <c r="RZ176" s="546"/>
      <c r="SA176" s="546"/>
      <c r="SB176" s="546"/>
      <c r="SC176" s="546"/>
      <c r="SD176" s="546"/>
      <c r="SE176" s="546"/>
      <c r="SF176" s="546"/>
      <c r="SG176" s="546"/>
      <c r="SH176" s="546"/>
      <c r="SI176" s="546"/>
      <c r="SJ176" s="546"/>
      <c r="SK176" s="546"/>
      <c r="SL176" s="546"/>
      <c r="SM176" s="546"/>
      <c r="SN176" s="546"/>
      <c r="SO176" s="546"/>
      <c r="SP176" s="546"/>
      <c r="SQ176" s="546"/>
      <c r="SR176" s="546"/>
      <c r="SS176" s="546"/>
      <c r="ST176" s="546"/>
      <c r="SU176" s="546"/>
      <c r="SV176" s="546"/>
      <c r="SW176" s="546"/>
      <c r="SX176" s="546"/>
      <c r="SY176" s="546"/>
      <c r="SZ176" s="546"/>
      <c r="TA176" s="546"/>
      <c r="TB176" s="546"/>
      <c r="TC176" s="546"/>
      <c r="TD176" s="546"/>
      <c r="TE176" s="546"/>
      <c r="TF176" s="546"/>
      <c r="TG176" s="546"/>
      <c r="TH176" s="546"/>
      <c r="TI176" s="546"/>
      <c r="TJ176" s="546"/>
      <c r="TK176" s="546"/>
      <c r="TL176" s="546"/>
      <c r="TM176" s="546"/>
      <c r="TN176" s="546"/>
      <c r="TO176" s="546"/>
      <c r="TP176" s="546"/>
      <c r="TQ176" s="546"/>
      <c r="TR176" s="546"/>
      <c r="TS176" s="546"/>
      <c r="TT176" s="546"/>
      <c r="TU176" s="546"/>
      <c r="TV176" s="546"/>
      <c r="TW176" s="546"/>
      <c r="TX176" s="546"/>
      <c r="TY176" s="546"/>
      <c r="TZ176" s="546"/>
      <c r="UA176" s="546"/>
      <c r="UB176" s="546"/>
      <c r="UC176" s="546"/>
      <c r="UD176" s="546"/>
      <c r="UE176" s="546"/>
      <c r="UF176" s="546"/>
      <c r="UG176" s="546"/>
      <c r="UH176" s="546"/>
      <c r="UI176" s="546"/>
      <c r="UJ176" s="546"/>
      <c r="UK176" s="546"/>
      <c r="UL176" s="546"/>
      <c r="UM176" s="546"/>
      <c r="UN176" s="546"/>
      <c r="UO176" s="546"/>
      <c r="UP176" s="546"/>
      <c r="UQ176" s="546"/>
      <c r="UR176" s="546"/>
      <c r="US176" s="546"/>
      <c r="UT176" s="546"/>
      <c r="UU176" s="546"/>
      <c r="UV176" s="546"/>
      <c r="UW176" s="546"/>
      <c r="UX176" s="546"/>
      <c r="UY176" s="546"/>
      <c r="UZ176" s="546"/>
      <c r="VA176" s="546"/>
      <c r="VB176" s="546"/>
      <c r="VC176" s="546"/>
      <c r="VD176" s="546"/>
      <c r="VE176" s="546"/>
      <c r="VF176" s="546"/>
      <c r="VG176" s="546"/>
      <c r="VH176" s="546"/>
      <c r="VI176" s="546"/>
      <c r="VJ176" s="546"/>
      <c r="VK176" s="546"/>
      <c r="VL176" s="546"/>
      <c r="VM176" s="546"/>
      <c r="VN176" s="546"/>
      <c r="VO176" s="546"/>
      <c r="VP176" s="546"/>
      <c r="VQ176" s="546"/>
      <c r="VR176" s="546"/>
      <c r="VS176" s="546"/>
      <c r="VT176" s="546"/>
      <c r="VU176" s="546"/>
      <c r="VV176" s="546"/>
      <c r="VW176" s="546"/>
      <c r="VX176" s="546"/>
      <c r="VY176" s="546"/>
      <c r="VZ176" s="546"/>
      <c r="WA176" s="546"/>
      <c r="WB176" s="546"/>
      <c r="WC176" s="546"/>
      <c r="WD176" s="546"/>
      <c r="WE176" s="546"/>
      <c r="WF176" s="546"/>
      <c r="WG176" s="546"/>
      <c r="WH176" s="546"/>
      <c r="WI176" s="546"/>
      <c r="WJ176" s="546"/>
      <c r="WK176" s="546"/>
      <c r="WL176" s="546"/>
      <c r="WM176" s="546"/>
      <c r="WN176" s="546"/>
      <c r="WO176" s="546"/>
      <c r="WP176" s="546"/>
      <c r="WQ176" s="546"/>
      <c r="WR176" s="546"/>
      <c r="WS176" s="546"/>
      <c r="WT176" s="546"/>
      <c r="WU176" s="546"/>
      <c r="WV176" s="546"/>
      <c r="WW176" s="546"/>
      <c r="WX176" s="546"/>
      <c r="WY176" s="546"/>
      <c r="WZ176" s="546"/>
      <c r="XA176" s="546"/>
      <c r="XB176" s="546"/>
      <c r="XC176" s="546"/>
      <c r="XD176" s="546"/>
      <c r="XE176" s="546"/>
      <c r="XF176" s="546"/>
      <c r="XG176" s="546"/>
      <c r="XH176" s="546"/>
      <c r="XI176" s="546"/>
      <c r="XJ176" s="546"/>
      <c r="XK176" s="546"/>
      <c r="XL176" s="546"/>
      <c r="XM176" s="546"/>
      <c r="XN176" s="546"/>
      <c r="XO176" s="546"/>
      <c r="XP176" s="546"/>
      <c r="XQ176" s="546"/>
      <c r="XR176" s="546"/>
      <c r="XS176" s="546"/>
      <c r="XT176" s="546"/>
      <c r="XU176" s="546"/>
      <c r="XV176" s="546"/>
      <c r="XW176" s="546"/>
      <c r="XX176" s="546"/>
      <c r="XY176" s="546"/>
      <c r="XZ176" s="546"/>
      <c r="YA176" s="546"/>
      <c r="YB176" s="546"/>
      <c r="YC176" s="546"/>
      <c r="YD176" s="546"/>
      <c r="YE176" s="546"/>
      <c r="YF176" s="546"/>
      <c r="YG176" s="546"/>
      <c r="YH176" s="546"/>
      <c r="YI176" s="546"/>
      <c r="YJ176" s="546"/>
      <c r="YK176" s="546"/>
      <c r="YL176" s="546"/>
      <c r="YM176" s="546"/>
      <c r="YN176" s="546"/>
      <c r="YO176" s="546"/>
      <c r="YP176" s="546"/>
      <c r="YQ176" s="546"/>
      <c r="YR176" s="546"/>
      <c r="YS176" s="546"/>
      <c r="YT176" s="546"/>
      <c r="YU176" s="546"/>
      <c r="YV176" s="546"/>
      <c r="YW176" s="546"/>
      <c r="YX176" s="546"/>
      <c r="YY176" s="546"/>
      <c r="YZ176" s="546"/>
      <c r="ZA176" s="546"/>
      <c r="ZB176" s="546"/>
      <c r="ZC176" s="546"/>
      <c r="ZD176" s="546"/>
      <c r="ZE176" s="546"/>
      <c r="ZF176" s="546"/>
      <c r="ZG176" s="546"/>
      <c r="ZH176" s="546"/>
      <c r="ZI176" s="546"/>
      <c r="ZJ176" s="546"/>
      <c r="ZK176" s="546"/>
      <c r="ZL176" s="546"/>
      <c r="ZM176" s="546"/>
      <c r="ZN176" s="546"/>
      <c r="ZO176" s="546"/>
      <c r="ZP176" s="546"/>
      <c r="ZQ176" s="546"/>
      <c r="ZR176" s="546"/>
      <c r="ZS176" s="546"/>
      <c r="ZT176" s="546"/>
      <c r="ZU176" s="546"/>
      <c r="ZV176" s="546"/>
      <c r="ZW176" s="546"/>
      <c r="ZX176" s="546"/>
      <c r="ZY176" s="546"/>
      <c r="ZZ176" s="546"/>
      <c r="AAA176" s="546"/>
      <c r="AAB176" s="546"/>
      <c r="AAC176" s="546"/>
      <c r="AAD176" s="546"/>
      <c r="AAE176" s="546"/>
      <c r="AAF176" s="546"/>
      <c r="AAG176" s="546"/>
      <c r="AAH176" s="546"/>
      <c r="AAI176" s="546"/>
      <c r="AAJ176" s="546"/>
      <c r="AAK176" s="546"/>
      <c r="AAL176" s="546"/>
      <c r="AAM176" s="546"/>
      <c r="AAN176" s="546"/>
      <c r="AAO176" s="546"/>
      <c r="AAP176" s="546"/>
      <c r="AAQ176" s="546"/>
      <c r="AAR176" s="546"/>
      <c r="AAS176" s="546"/>
      <c r="AAT176" s="546"/>
      <c r="AAU176" s="546"/>
      <c r="AAV176" s="546"/>
      <c r="AAW176" s="546"/>
      <c r="AAX176" s="546"/>
      <c r="AAY176" s="546"/>
      <c r="AAZ176" s="546"/>
      <c r="ABA176" s="546"/>
      <c r="ABB176" s="546"/>
      <c r="ABC176" s="546"/>
      <c r="ABD176" s="546"/>
      <c r="ABE176" s="546"/>
      <c r="ABF176" s="546"/>
      <c r="ABG176" s="546"/>
      <c r="ABH176" s="546"/>
      <c r="ABI176" s="546"/>
      <c r="ABJ176" s="546"/>
      <c r="ABK176" s="546"/>
      <c r="ABL176" s="546"/>
      <c r="ABM176" s="546"/>
      <c r="ABN176" s="546"/>
      <c r="ABO176" s="546"/>
      <c r="ABP176" s="546"/>
      <c r="ABQ176" s="546"/>
      <c r="ABR176" s="546"/>
      <c r="ABS176" s="546"/>
      <c r="ABT176" s="546"/>
      <c r="ABU176" s="546"/>
      <c r="ABV176" s="546"/>
      <c r="ABW176" s="546"/>
      <c r="ABX176" s="546"/>
      <c r="ABY176" s="546"/>
      <c r="ABZ176" s="546"/>
      <c r="ACA176" s="546"/>
      <c r="ACB176" s="546"/>
      <c r="ACC176" s="546"/>
      <c r="ACD176" s="546"/>
      <c r="ACE176" s="546"/>
      <c r="ACF176" s="546"/>
      <c r="ACG176" s="546"/>
      <c r="ACH176" s="546"/>
      <c r="ACI176" s="546"/>
      <c r="ACJ176" s="546"/>
      <c r="ACK176" s="546"/>
      <c r="ACL176" s="546"/>
      <c r="ACM176" s="546"/>
      <c r="ACN176" s="546"/>
      <c r="ACO176" s="546"/>
      <c r="ACP176" s="546"/>
      <c r="ACQ176" s="546"/>
      <c r="ACR176" s="546"/>
      <c r="ACS176" s="546"/>
      <c r="ACT176" s="546"/>
      <c r="ACU176" s="546"/>
      <c r="ACV176" s="546"/>
      <c r="ACW176" s="546"/>
      <c r="ACX176" s="546"/>
      <c r="ACY176" s="546"/>
      <c r="ACZ176" s="546"/>
      <c r="ADA176" s="546"/>
      <c r="ADB176" s="546"/>
      <c r="ADC176" s="546"/>
      <c r="ADD176" s="546"/>
      <c r="ADE176" s="546"/>
      <c r="ADF176" s="546"/>
      <c r="ADG176" s="546"/>
      <c r="ADH176" s="546"/>
      <c r="ADI176" s="546"/>
      <c r="ADJ176" s="546"/>
      <c r="ADK176" s="546"/>
      <c r="ADL176" s="546"/>
      <c r="ADM176" s="546"/>
      <c r="ADN176" s="546"/>
      <c r="ADO176" s="546"/>
      <c r="ADP176" s="546"/>
      <c r="ADQ176" s="546"/>
      <c r="ADR176" s="546"/>
      <c r="ADS176" s="546"/>
      <c r="ADT176" s="546"/>
      <c r="ADU176" s="546"/>
      <c r="ADV176" s="546"/>
      <c r="ADW176" s="546"/>
      <c r="ADX176" s="546"/>
      <c r="ADY176" s="546"/>
      <c r="ADZ176" s="546"/>
      <c r="AEA176" s="546"/>
      <c r="AEB176" s="546"/>
      <c r="AEC176" s="546"/>
      <c r="AED176" s="546"/>
      <c r="AEE176" s="546"/>
      <c r="AEF176" s="546"/>
      <c r="AEG176" s="546"/>
      <c r="AEH176" s="546"/>
      <c r="AEI176" s="546"/>
      <c r="AEJ176" s="546"/>
      <c r="AEK176" s="546"/>
      <c r="AEL176" s="546"/>
      <c r="AEM176" s="546"/>
      <c r="AEN176" s="546"/>
      <c r="AEO176" s="546"/>
      <c r="AEP176" s="546"/>
      <c r="AEQ176" s="546"/>
      <c r="AER176" s="546"/>
      <c r="AES176" s="546"/>
      <c r="AET176" s="546"/>
      <c r="AEU176" s="546"/>
      <c r="AEV176" s="546"/>
      <c r="AEW176" s="546"/>
      <c r="AEX176" s="546"/>
      <c r="AEY176" s="546"/>
      <c r="AEZ176" s="546"/>
      <c r="AFA176" s="546"/>
      <c r="AFB176" s="546"/>
      <c r="AFC176" s="546"/>
      <c r="AFD176" s="546"/>
      <c r="AFE176" s="546"/>
      <c r="AFF176" s="546"/>
      <c r="AFG176" s="546"/>
      <c r="AFH176" s="546"/>
      <c r="AFI176" s="546"/>
      <c r="AFJ176" s="546"/>
      <c r="AFK176" s="546"/>
      <c r="AFL176" s="546"/>
      <c r="AFM176" s="546"/>
      <c r="AFN176" s="546"/>
      <c r="AFO176" s="546"/>
      <c r="AFP176" s="546"/>
      <c r="AFQ176" s="546"/>
      <c r="AFR176" s="546"/>
      <c r="AFS176" s="546"/>
      <c r="AFT176" s="546"/>
      <c r="AFU176" s="546"/>
      <c r="AFV176" s="546"/>
      <c r="AFW176" s="546"/>
      <c r="AFX176" s="546"/>
      <c r="AFY176" s="546"/>
      <c r="AFZ176" s="546"/>
      <c r="AGA176" s="546"/>
      <c r="AGB176" s="546"/>
      <c r="AGC176" s="546"/>
      <c r="AGD176" s="546"/>
      <c r="AGE176" s="546"/>
      <c r="AGF176" s="546"/>
      <c r="AGG176" s="546"/>
      <c r="AGH176" s="546"/>
      <c r="AGI176" s="546"/>
      <c r="AGJ176" s="546"/>
      <c r="AGK176" s="546"/>
      <c r="AGL176" s="546"/>
      <c r="AGM176" s="546"/>
      <c r="AGN176" s="546"/>
      <c r="AGO176" s="546"/>
      <c r="AGP176" s="546"/>
      <c r="AGQ176" s="546"/>
      <c r="AGR176" s="546"/>
      <c r="AGS176" s="546"/>
      <c r="AGT176" s="546"/>
      <c r="AGU176" s="546"/>
      <c r="AGV176" s="546"/>
      <c r="AGW176" s="546"/>
      <c r="AGX176" s="546"/>
      <c r="AGY176" s="546"/>
      <c r="AGZ176" s="546"/>
      <c r="AHA176" s="546"/>
      <c r="AHB176" s="546"/>
      <c r="AHC176" s="546"/>
      <c r="AHD176" s="546"/>
      <c r="AHE176" s="546"/>
      <c r="AHF176" s="546"/>
      <c r="AHG176" s="546"/>
      <c r="AHH176" s="546"/>
      <c r="AHI176" s="546"/>
      <c r="AHJ176" s="546"/>
      <c r="AHK176" s="546"/>
      <c r="AHL176" s="546"/>
      <c r="AHM176" s="546"/>
      <c r="AHN176" s="546"/>
      <c r="AHO176" s="546"/>
      <c r="AHP176" s="546"/>
      <c r="AHQ176" s="546"/>
      <c r="AHR176" s="546"/>
      <c r="AHS176" s="546"/>
      <c r="AHT176" s="546"/>
      <c r="AHU176" s="546"/>
      <c r="AHV176" s="546"/>
      <c r="AHW176" s="546"/>
      <c r="AHX176" s="546"/>
      <c r="AHY176" s="546"/>
      <c r="AHZ176" s="546"/>
      <c r="AIA176" s="546"/>
      <c r="AIB176" s="546"/>
      <c r="AIC176" s="546"/>
      <c r="AID176" s="546"/>
      <c r="AIE176" s="546"/>
      <c r="AIF176" s="546"/>
      <c r="AIG176" s="546"/>
      <c r="AIH176" s="546"/>
      <c r="AII176" s="546"/>
      <c r="AIJ176" s="546"/>
      <c r="AIK176" s="546"/>
      <c r="AIL176" s="546"/>
      <c r="AIM176" s="546"/>
      <c r="AIN176" s="546"/>
      <c r="AIO176" s="546"/>
      <c r="AIP176" s="546"/>
      <c r="AIQ176" s="546"/>
      <c r="AIR176" s="546"/>
      <c r="AIS176" s="546"/>
      <c r="AIT176" s="546"/>
      <c r="AIU176" s="546"/>
      <c r="AIV176" s="546"/>
      <c r="AIW176" s="546"/>
      <c r="AIX176" s="546"/>
      <c r="AIY176" s="546"/>
      <c r="AIZ176" s="546"/>
      <c r="AJA176" s="546"/>
      <c r="AJB176" s="546"/>
      <c r="AJC176" s="546"/>
      <c r="AJD176" s="546"/>
      <c r="AJE176" s="546"/>
      <c r="AJF176" s="546"/>
      <c r="AJG176" s="546"/>
      <c r="AJH176" s="546"/>
      <c r="AJI176" s="546"/>
      <c r="AJJ176" s="546"/>
      <c r="AJK176" s="546"/>
      <c r="AJL176" s="546"/>
      <c r="AJM176" s="546"/>
      <c r="AJN176" s="546"/>
      <c r="AJO176" s="546"/>
      <c r="AJP176" s="546"/>
      <c r="AJQ176" s="546"/>
      <c r="AJR176" s="546"/>
      <c r="AJS176" s="546"/>
      <c r="AJT176" s="546"/>
      <c r="AJU176" s="546"/>
      <c r="AJV176" s="546"/>
      <c r="AJW176" s="546"/>
      <c r="AJX176" s="546"/>
      <c r="AJY176" s="546"/>
      <c r="AJZ176" s="546"/>
      <c r="AKA176" s="546"/>
      <c r="AKB176" s="546"/>
      <c r="AKC176" s="546"/>
      <c r="AKD176" s="546"/>
      <c r="AKE176" s="546"/>
      <c r="AKF176" s="546"/>
      <c r="AKG176" s="546"/>
      <c r="AKH176" s="546"/>
      <c r="AKI176" s="546"/>
      <c r="AKJ176" s="546"/>
      <c r="AKK176" s="546"/>
      <c r="AKL176" s="546"/>
      <c r="AKM176" s="546"/>
      <c r="AKN176" s="546"/>
      <c r="AKO176" s="546"/>
      <c r="AKP176" s="546"/>
      <c r="AKQ176" s="546"/>
      <c r="AKR176" s="546"/>
      <c r="AKS176" s="546"/>
      <c r="AKT176" s="546"/>
      <c r="AKU176" s="546"/>
      <c r="AKV176" s="546"/>
      <c r="AKW176" s="546"/>
      <c r="AKX176" s="546"/>
      <c r="AKY176" s="546"/>
      <c r="AKZ176" s="546"/>
      <c r="ALA176" s="546"/>
      <c r="ALB176" s="546"/>
      <c r="ALC176" s="546"/>
      <c r="ALD176" s="546"/>
      <c r="ALE176" s="546"/>
      <c r="ALF176" s="546"/>
      <c r="ALG176" s="546"/>
      <c r="ALH176" s="546"/>
      <c r="ALI176" s="546"/>
      <c r="ALJ176" s="546"/>
      <c r="ALK176" s="546"/>
      <c r="ALL176" s="546"/>
      <c r="ALM176" s="546"/>
      <c r="ALN176" s="546"/>
      <c r="ALO176" s="546"/>
      <c r="ALP176" s="546"/>
      <c r="ALQ176" s="546"/>
      <c r="ALR176" s="546"/>
      <c r="ALS176" s="546"/>
      <c r="ALT176" s="546"/>
      <c r="ALU176" s="546"/>
      <c r="ALV176" s="546"/>
      <c r="ALW176" s="546"/>
      <c r="ALX176" s="546"/>
      <c r="ALY176" s="546"/>
      <c r="ALZ176" s="546"/>
      <c r="AMA176" s="546"/>
      <c r="AMB176" s="546"/>
    </row>
    <row r="177" spans="1:1016" s="40" customFormat="1" ht="66" customHeight="1">
      <c r="A177" s="517" t="s">
        <v>371</v>
      </c>
      <c r="B177" s="538">
        <v>160207</v>
      </c>
      <c r="C177" s="500" t="s">
        <v>27</v>
      </c>
      <c r="D177" s="539" t="s">
        <v>372</v>
      </c>
      <c r="E177" s="528" t="s">
        <v>47</v>
      </c>
      <c r="F177" s="496">
        <v>1</v>
      </c>
      <c r="G177" s="497">
        <f t="shared" si="12"/>
        <v>7458.58</v>
      </c>
      <c r="H177" s="531">
        <f t="shared" si="18"/>
        <v>7458.58</v>
      </c>
      <c r="I177" s="550"/>
      <c r="J177" s="551">
        <v>5890.99</v>
      </c>
      <c r="K177" s="550"/>
      <c r="L177" s="466">
        <f t="shared" si="13"/>
        <v>7458.58</v>
      </c>
      <c r="M177" s="550"/>
      <c r="N177" s="550"/>
      <c r="O177" s="550"/>
      <c r="P177" s="550"/>
      <c r="Q177" s="550"/>
      <c r="R177" s="550"/>
      <c r="S177" s="550"/>
      <c r="T177" s="550"/>
      <c r="U177" s="550"/>
      <c r="V177" s="550"/>
      <c r="W177" s="550"/>
      <c r="X177" s="550"/>
      <c r="Y177" s="550"/>
      <c r="Z177" s="550"/>
      <c r="AA177" s="550"/>
      <c r="AB177" s="550"/>
      <c r="AC177" s="550"/>
      <c r="AD177" s="550"/>
      <c r="AE177" s="550"/>
      <c r="AF177" s="550"/>
      <c r="AG177" s="550"/>
      <c r="AH177" s="550"/>
      <c r="AI177" s="550"/>
      <c r="AJ177" s="550"/>
      <c r="AK177" s="550"/>
      <c r="AL177" s="550"/>
      <c r="AM177" s="550"/>
      <c r="AN177" s="550"/>
      <c r="AO177" s="550"/>
      <c r="AP177" s="550"/>
      <c r="AQ177" s="550"/>
      <c r="AR177" s="550"/>
      <c r="AS177" s="550"/>
      <c r="AT177" s="550"/>
      <c r="AU177" s="550"/>
      <c r="AV177" s="550"/>
      <c r="AW177" s="550"/>
      <c r="AX177" s="550"/>
      <c r="AY177" s="550"/>
      <c r="AZ177" s="550"/>
      <c r="BA177" s="550"/>
      <c r="BB177" s="550"/>
      <c r="BC177" s="550"/>
      <c r="BD177" s="550"/>
      <c r="BE177" s="550"/>
      <c r="BF177" s="550"/>
      <c r="BG177" s="550"/>
      <c r="BH177" s="550"/>
      <c r="BI177" s="550"/>
      <c r="BJ177" s="550"/>
      <c r="BK177" s="550"/>
      <c r="BL177" s="550"/>
      <c r="BM177" s="550"/>
      <c r="BN177" s="550"/>
      <c r="BO177" s="550"/>
      <c r="BP177" s="550"/>
      <c r="BQ177" s="550"/>
      <c r="BR177" s="550"/>
      <c r="BS177" s="550"/>
      <c r="BT177" s="550"/>
      <c r="BU177" s="550"/>
      <c r="BV177" s="550"/>
      <c r="BW177" s="550"/>
      <c r="BX177" s="550"/>
      <c r="BY177" s="550"/>
      <c r="BZ177" s="550"/>
      <c r="CA177" s="550"/>
      <c r="CB177" s="550"/>
      <c r="CC177" s="550"/>
      <c r="CD177" s="550"/>
      <c r="CE177" s="550"/>
      <c r="CF177" s="550"/>
      <c r="CG177" s="550"/>
      <c r="CH177" s="550"/>
      <c r="CI177" s="550"/>
      <c r="CJ177" s="550"/>
      <c r="CK177" s="550"/>
      <c r="CL177" s="550"/>
      <c r="CM177" s="550"/>
      <c r="CN177" s="550"/>
      <c r="CO177" s="550"/>
      <c r="CP177" s="550"/>
      <c r="CQ177" s="550"/>
      <c r="CR177" s="550"/>
      <c r="CS177" s="550"/>
      <c r="CT177" s="550"/>
      <c r="CU177" s="550"/>
      <c r="CV177" s="550"/>
      <c r="CW177" s="550"/>
      <c r="CX177" s="550"/>
      <c r="CY177" s="550"/>
      <c r="CZ177" s="550"/>
      <c r="DA177" s="550"/>
      <c r="DB177" s="550"/>
      <c r="DC177" s="550"/>
      <c r="DD177" s="550"/>
      <c r="DE177" s="550"/>
      <c r="DF177" s="550"/>
      <c r="DG177" s="550"/>
      <c r="DH177" s="550"/>
      <c r="DI177" s="550"/>
      <c r="DJ177" s="550"/>
      <c r="DK177" s="550"/>
      <c r="DL177" s="550"/>
      <c r="DM177" s="550"/>
      <c r="DN177" s="550"/>
      <c r="DO177" s="550"/>
      <c r="DP177" s="550"/>
      <c r="DQ177" s="550"/>
      <c r="DR177" s="550"/>
      <c r="DS177" s="550"/>
      <c r="DT177" s="550"/>
      <c r="DU177" s="550"/>
      <c r="DV177" s="550"/>
      <c r="DW177" s="550"/>
      <c r="DX177" s="550"/>
      <c r="DY177" s="550"/>
      <c r="DZ177" s="550"/>
      <c r="EA177" s="550"/>
      <c r="EB177" s="550"/>
      <c r="EC177" s="550"/>
      <c r="ED177" s="550"/>
      <c r="EE177" s="550"/>
      <c r="EF177" s="550"/>
      <c r="EG177" s="550"/>
      <c r="EH177" s="550"/>
      <c r="EI177" s="550"/>
      <c r="EJ177" s="550"/>
      <c r="EK177" s="550"/>
      <c r="EL177" s="550"/>
      <c r="EM177" s="550"/>
      <c r="EN177" s="550"/>
      <c r="EO177" s="550"/>
      <c r="EP177" s="550"/>
      <c r="EQ177" s="550"/>
      <c r="ER177" s="550"/>
      <c r="ES177" s="550"/>
      <c r="ET177" s="550"/>
      <c r="EU177" s="550"/>
      <c r="EV177" s="550"/>
      <c r="EW177" s="550"/>
      <c r="EX177" s="550"/>
      <c r="EY177" s="550"/>
      <c r="EZ177" s="550"/>
      <c r="FA177" s="550"/>
      <c r="FB177" s="550"/>
      <c r="FC177" s="550"/>
      <c r="FD177" s="550"/>
      <c r="FE177" s="550"/>
      <c r="FF177" s="550"/>
      <c r="FG177" s="550"/>
      <c r="FH177" s="550"/>
      <c r="FI177" s="550"/>
      <c r="FJ177" s="550"/>
      <c r="FK177" s="550"/>
      <c r="FL177" s="550"/>
      <c r="FM177" s="550"/>
      <c r="FN177" s="550"/>
      <c r="FO177" s="550"/>
      <c r="FP177" s="550"/>
      <c r="FQ177" s="550"/>
      <c r="FR177" s="550"/>
      <c r="FS177" s="550"/>
      <c r="FT177" s="550"/>
      <c r="FU177" s="550"/>
      <c r="FV177" s="550"/>
      <c r="FW177" s="550"/>
      <c r="FX177" s="550"/>
      <c r="FY177" s="550"/>
      <c r="FZ177" s="550"/>
      <c r="GA177" s="550"/>
      <c r="GB177" s="550"/>
      <c r="GC177" s="550"/>
      <c r="GD177" s="550"/>
      <c r="GE177" s="550"/>
      <c r="GF177" s="550"/>
      <c r="GG177" s="550"/>
      <c r="GH177" s="550"/>
      <c r="GI177" s="550"/>
      <c r="GJ177" s="550"/>
      <c r="GK177" s="550"/>
      <c r="GL177" s="550"/>
      <c r="GM177" s="550"/>
      <c r="GN177" s="550"/>
      <c r="GO177" s="550"/>
      <c r="GP177" s="550"/>
      <c r="GQ177" s="550"/>
      <c r="GR177" s="550"/>
      <c r="GS177" s="550"/>
      <c r="GT177" s="550"/>
      <c r="GU177" s="550"/>
      <c r="GV177" s="550"/>
      <c r="GW177" s="550"/>
      <c r="GX177" s="550"/>
      <c r="GY177" s="550"/>
      <c r="GZ177" s="550"/>
      <c r="HA177" s="550"/>
      <c r="HB177" s="550"/>
      <c r="HC177" s="550"/>
      <c r="HD177" s="550"/>
      <c r="HE177" s="550"/>
      <c r="HF177" s="550"/>
      <c r="HG177" s="550"/>
      <c r="HH177" s="550"/>
      <c r="HI177" s="550"/>
      <c r="HJ177" s="550"/>
      <c r="HK177" s="550"/>
      <c r="HL177" s="550"/>
      <c r="HM177" s="550"/>
      <c r="HN177" s="550"/>
      <c r="HO177" s="550"/>
      <c r="HP177" s="550"/>
      <c r="HQ177" s="550"/>
      <c r="HR177" s="550"/>
      <c r="HS177" s="550"/>
      <c r="HT177" s="550"/>
      <c r="HU177" s="550"/>
      <c r="HV177" s="550"/>
      <c r="HW177" s="550"/>
      <c r="HX177" s="550"/>
      <c r="HY177" s="550"/>
      <c r="HZ177" s="550"/>
      <c r="IA177" s="550"/>
      <c r="IB177" s="550"/>
      <c r="IC177" s="550"/>
      <c r="ID177" s="550"/>
      <c r="IE177" s="550"/>
      <c r="IF177" s="550"/>
      <c r="IG177" s="550"/>
      <c r="IH177" s="550"/>
      <c r="II177" s="550"/>
      <c r="IJ177" s="550"/>
      <c r="IK177" s="550"/>
      <c r="IL177" s="550"/>
      <c r="IM177" s="550"/>
      <c r="IN177" s="550"/>
      <c r="IO177" s="550"/>
      <c r="IP177" s="550"/>
      <c r="IQ177" s="550"/>
      <c r="IR177" s="550"/>
      <c r="IS177" s="550"/>
      <c r="IT177" s="550"/>
      <c r="IU177" s="550"/>
      <c r="IV177" s="550"/>
      <c r="IW177" s="550"/>
      <c r="IX177" s="550"/>
      <c r="IY177" s="550"/>
      <c r="IZ177" s="550"/>
      <c r="JA177" s="550"/>
      <c r="JB177" s="550"/>
      <c r="JC177" s="550"/>
      <c r="JD177" s="550"/>
      <c r="JE177" s="550"/>
      <c r="JF177" s="550"/>
      <c r="JG177" s="550"/>
      <c r="JH177" s="550"/>
      <c r="JI177" s="550"/>
      <c r="JJ177" s="550"/>
      <c r="JK177" s="550"/>
      <c r="JL177" s="550"/>
      <c r="JM177" s="550"/>
      <c r="JN177" s="550"/>
      <c r="JO177" s="550"/>
      <c r="JP177" s="550"/>
      <c r="JQ177" s="550"/>
      <c r="JR177" s="550"/>
      <c r="JS177" s="550"/>
      <c r="JT177" s="550"/>
      <c r="JU177" s="550"/>
      <c r="JV177" s="550"/>
      <c r="JW177" s="550"/>
      <c r="JX177" s="550"/>
      <c r="JY177" s="550"/>
      <c r="JZ177" s="550"/>
      <c r="KA177" s="550"/>
      <c r="KB177" s="550"/>
      <c r="KC177" s="550"/>
      <c r="KD177" s="550"/>
      <c r="KE177" s="550"/>
      <c r="KF177" s="550"/>
      <c r="KG177" s="550"/>
      <c r="KH177" s="550"/>
      <c r="KI177" s="550"/>
      <c r="KJ177" s="550"/>
      <c r="KK177" s="550"/>
      <c r="KL177" s="550"/>
      <c r="KM177" s="550"/>
      <c r="KN177" s="550"/>
      <c r="KO177" s="550"/>
      <c r="KP177" s="550"/>
      <c r="KQ177" s="550"/>
      <c r="KR177" s="550"/>
      <c r="KS177" s="550"/>
      <c r="KT177" s="550"/>
      <c r="KU177" s="550"/>
      <c r="KV177" s="550"/>
      <c r="KW177" s="550"/>
      <c r="KX177" s="550"/>
      <c r="KY177" s="550"/>
      <c r="KZ177" s="550"/>
      <c r="LA177" s="550"/>
      <c r="LB177" s="550"/>
      <c r="LC177" s="550"/>
      <c r="LD177" s="550"/>
      <c r="LE177" s="550"/>
      <c r="LF177" s="550"/>
      <c r="LG177" s="550"/>
      <c r="LH177" s="550"/>
      <c r="LI177" s="550"/>
      <c r="LJ177" s="550"/>
      <c r="LK177" s="550"/>
      <c r="LL177" s="550"/>
      <c r="LM177" s="550"/>
      <c r="LN177" s="550"/>
      <c r="LO177" s="550"/>
      <c r="LP177" s="550"/>
      <c r="LQ177" s="550"/>
      <c r="LR177" s="550"/>
      <c r="LS177" s="550"/>
      <c r="LT177" s="550"/>
      <c r="LU177" s="550"/>
      <c r="LV177" s="550"/>
      <c r="LW177" s="550"/>
      <c r="LX177" s="550"/>
      <c r="LY177" s="550"/>
      <c r="LZ177" s="550"/>
      <c r="MA177" s="550"/>
      <c r="MB177" s="550"/>
      <c r="MC177" s="550"/>
      <c r="MD177" s="550"/>
      <c r="ME177" s="550"/>
      <c r="MF177" s="550"/>
      <c r="MG177" s="550"/>
      <c r="MH177" s="550"/>
      <c r="MI177" s="550"/>
      <c r="MJ177" s="550"/>
      <c r="MK177" s="550"/>
      <c r="ML177" s="550"/>
      <c r="MM177" s="550"/>
      <c r="MN177" s="550"/>
      <c r="MO177" s="550"/>
      <c r="MP177" s="550"/>
      <c r="MQ177" s="550"/>
      <c r="MR177" s="550"/>
      <c r="MS177" s="550"/>
      <c r="MT177" s="550"/>
      <c r="MU177" s="550"/>
      <c r="MV177" s="550"/>
      <c r="MW177" s="550"/>
      <c r="MX177" s="550"/>
      <c r="MY177" s="550"/>
      <c r="MZ177" s="550"/>
      <c r="NA177" s="550"/>
      <c r="NB177" s="550"/>
      <c r="NC177" s="550"/>
      <c r="ND177" s="550"/>
      <c r="NE177" s="550"/>
      <c r="NF177" s="550"/>
      <c r="NG177" s="550"/>
      <c r="NH177" s="550"/>
      <c r="NI177" s="550"/>
      <c r="NJ177" s="550"/>
      <c r="NK177" s="550"/>
      <c r="NL177" s="550"/>
      <c r="NM177" s="550"/>
      <c r="NN177" s="550"/>
      <c r="NO177" s="550"/>
      <c r="NP177" s="550"/>
      <c r="NQ177" s="550"/>
      <c r="NR177" s="550"/>
      <c r="NS177" s="550"/>
      <c r="NT177" s="550"/>
      <c r="NU177" s="550"/>
      <c r="NV177" s="550"/>
      <c r="NW177" s="550"/>
      <c r="NX177" s="550"/>
      <c r="NY177" s="550"/>
      <c r="NZ177" s="550"/>
      <c r="OA177" s="550"/>
      <c r="OB177" s="550"/>
      <c r="OC177" s="550"/>
      <c r="OD177" s="550"/>
      <c r="OE177" s="550"/>
      <c r="OF177" s="550"/>
      <c r="OG177" s="550"/>
      <c r="OH177" s="550"/>
      <c r="OI177" s="550"/>
      <c r="OJ177" s="550"/>
      <c r="OK177" s="550"/>
      <c r="OL177" s="550"/>
      <c r="OM177" s="550"/>
      <c r="ON177" s="550"/>
      <c r="OO177" s="550"/>
      <c r="OP177" s="550"/>
      <c r="OQ177" s="550"/>
      <c r="OR177" s="550"/>
      <c r="OS177" s="550"/>
      <c r="OT177" s="550"/>
      <c r="OU177" s="550"/>
      <c r="OV177" s="550"/>
      <c r="OW177" s="550"/>
      <c r="OX177" s="550"/>
      <c r="OY177" s="550"/>
      <c r="OZ177" s="550"/>
      <c r="PA177" s="550"/>
      <c r="PB177" s="550"/>
      <c r="PC177" s="550"/>
      <c r="PD177" s="550"/>
      <c r="PE177" s="550"/>
      <c r="PF177" s="550"/>
      <c r="PG177" s="550"/>
      <c r="PH177" s="550"/>
      <c r="PI177" s="550"/>
      <c r="PJ177" s="550"/>
      <c r="PK177" s="550"/>
      <c r="PL177" s="550"/>
      <c r="PM177" s="550"/>
      <c r="PN177" s="550"/>
      <c r="PO177" s="550"/>
      <c r="PP177" s="550"/>
      <c r="PQ177" s="550"/>
      <c r="PR177" s="550"/>
      <c r="PS177" s="550"/>
      <c r="PT177" s="550"/>
      <c r="PU177" s="550"/>
      <c r="PV177" s="550"/>
      <c r="PW177" s="550"/>
      <c r="PX177" s="550"/>
      <c r="PY177" s="550"/>
      <c r="PZ177" s="550"/>
      <c r="QA177" s="550"/>
      <c r="QB177" s="550"/>
      <c r="QC177" s="550"/>
      <c r="QD177" s="550"/>
      <c r="QE177" s="550"/>
      <c r="QF177" s="550"/>
      <c r="QG177" s="550"/>
      <c r="QH177" s="550"/>
      <c r="QI177" s="550"/>
      <c r="QJ177" s="550"/>
      <c r="QK177" s="550"/>
      <c r="QL177" s="550"/>
      <c r="QM177" s="550"/>
      <c r="QN177" s="550"/>
      <c r="QO177" s="550"/>
      <c r="QP177" s="550"/>
      <c r="QQ177" s="550"/>
      <c r="QR177" s="550"/>
      <c r="QS177" s="550"/>
      <c r="QT177" s="550"/>
      <c r="QU177" s="550"/>
      <c r="QV177" s="550"/>
      <c r="QW177" s="550"/>
      <c r="QX177" s="550"/>
      <c r="QY177" s="550"/>
      <c r="QZ177" s="550"/>
      <c r="RA177" s="550"/>
      <c r="RB177" s="550"/>
      <c r="RC177" s="550"/>
      <c r="RD177" s="550"/>
      <c r="RE177" s="550"/>
      <c r="RF177" s="550"/>
      <c r="RG177" s="550"/>
      <c r="RH177" s="550"/>
      <c r="RI177" s="550"/>
      <c r="RJ177" s="550"/>
      <c r="RK177" s="550"/>
      <c r="RL177" s="550"/>
      <c r="RM177" s="550"/>
      <c r="RN177" s="550"/>
      <c r="RO177" s="550"/>
      <c r="RP177" s="550"/>
      <c r="RQ177" s="550"/>
      <c r="RR177" s="550"/>
      <c r="RS177" s="550"/>
      <c r="RT177" s="550"/>
      <c r="RU177" s="550"/>
      <c r="RV177" s="550"/>
      <c r="RW177" s="550"/>
      <c r="RX177" s="550"/>
      <c r="RY177" s="550"/>
      <c r="RZ177" s="550"/>
      <c r="SA177" s="550"/>
      <c r="SB177" s="550"/>
      <c r="SC177" s="550"/>
      <c r="SD177" s="550"/>
      <c r="SE177" s="550"/>
      <c r="SF177" s="550"/>
      <c r="SG177" s="550"/>
      <c r="SH177" s="550"/>
      <c r="SI177" s="550"/>
      <c r="SJ177" s="550"/>
      <c r="SK177" s="550"/>
      <c r="SL177" s="550"/>
      <c r="SM177" s="550"/>
      <c r="SN177" s="550"/>
      <c r="SO177" s="550"/>
      <c r="SP177" s="550"/>
      <c r="SQ177" s="550"/>
      <c r="SR177" s="550"/>
      <c r="SS177" s="550"/>
      <c r="ST177" s="550"/>
      <c r="SU177" s="550"/>
      <c r="SV177" s="550"/>
      <c r="SW177" s="550"/>
      <c r="SX177" s="550"/>
      <c r="SY177" s="550"/>
      <c r="SZ177" s="550"/>
      <c r="TA177" s="550"/>
      <c r="TB177" s="550"/>
      <c r="TC177" s="550"/>
      <c r="TD177" s="550"/>
      <c r="TE177" s="550"/>
      <c r="TF177" s="550"/>
      <c r="TG177" s="550"/>
      <c r="TH177" s="550"/>
      <c r="TI177" s="550"/>
      <c r="TJ177" s="550"/>
      <c r="TK177" s="550"/>
      <c r="TL177" s="550"/>
      <c r="TM177" s="550"/>
      <c r="TN177" s="550"/>
      <c r="TO177" s="550"/>
      <c r="TP177" s="550"/>
      <c r="TQ177" s="550"/>
      <c r="TR177" s="550"/>
      <c r="TS177" s="550"/>
      <c r="TT177" s="550"/>
      <c r="TU177" s="550"/>
      <c r="TV177" s="550"/>
      <c r="TW177" s="550"/>
      <c r="TX177" s="550"/>
      <c r="TY177" s="550"/>
      <c r="TZ177" s="550"/>
      <c r="UA177" s="550"/>
      <c r="UB177" s="550"/>
      <c r="UC177" s="550"/>
      <c r="UD177" s="550"/>
      <c r="UE177" s="550"/>
      <c r="UF177" s="550"/>
      <c r="UG177" s="550"/>
      <c r="UH177" s="550"/>
      <c r="UI177" s="550"/>
      <c r="UJ177" s="550"/>
      <c r="UK177" s="550"/>
      <c r="UL177" s="550"/>
      <c r="UM177" s="550"/>
      <c r="UN177" s="550"/>
      <c r="UO177" s="550"/>
      <c r="UP177" s="550"/>
      <c r="UQ177" s="550"/>
      <c r="UR177" s="550"/>
      <c r="US177" s="550"/>
      <c r="UT177" s="550"/>
      <c r="UU177" s="550"/>
      <c r="UV177" s="550"/>
      <c r="UW177" s="550"/>
      <c r="UX177" s="550"/>
      <c r="UY177" s="550"/>
      <c r="UZ177" s="550"/>
      <c r="VA177" s="550"/>
      <c r="VB177" s="550"/>
      <c r="VC177" s="550"/>
      <c r="VD177" s="550"/>
      <c r="VE177" s="550"/>
      <c r="VF177" s="550"/>
      <c r="VG177" s="550"/>
      <c r="VH177" s="550"/>
      <c r="VI177" s="550"/>
      <c r="VJ177" s="550"/>
      <c r="VK177" s="550"/>
      <c r="VL177" s="550"/>
      <c r="VM177" s="550"/>
      <c r="VN177" s="550"/>
      <c r="VO177" s="550"/>
      <c r="VP177" s="550"/>
      <c r="VQ177" s="550"/>
      <c r="VR177" s="550"/>
      <c r="VS177" s="550"/>
      <c r="VT177" s="550"/>
      <c r="VU177" s="550"/>
      <c r="VV177" s="550"/>
      <c r="VW177" s="550"/>
      <c r="VX177" s="550"/>
      <c r="VY177" s="550"/>
      <c r="VZ177" s="550"/>
      <c r="WA177" s="550"/>
      <c r="WB177" s="550"/>
      <c r="WC177" s="550"/>
      <c r="WD177" s="550"/>
      <c r="WE177" s="550"/>
      <c r="WF177" s="550"/>
      <c r="WG177" s="550"/>
      <c r="WH177" s="550"/>
      <c r="WI177" s="550"/>
      <c r="WJ177" s="550"/>
      <c r="WK177" s="550"/>
      <c r="WL177" s="550"/>
      <c r="WM177" s="550"/>
      <c r="WN177" s="550"/>
      <c r="WO177" s="550"/>
      <c r="WP177" s="550"/>
      <c r="WQ177" s="550"/>
      <c r="WR177" s="550"/>
      <c r="WS177" s="550"/>
      <c r="WT177" s="550"/>
      <c r="WU177" s="550"/>
      <c r="WV177" s="550"/>
      <c r="WW177" s="550"/>
      <c r="WX177" s="550"/>
      <c r="WY177" s="550"/>
      <c r="WZ177" s="550"/>
      <c r="XA177" s="550"/>
      <c r="XB177" s="550"/>
      <c r="XC177" s="550"/>
      <c r="XD177" s="550"/>
      <c r="XE177" s="550"/>
      <c r="XF177" s="550"/>
      <c r="XG177" s="550"/>
      <c r="XH177" s="550"/>
      <c r="XI177" s="550"/>
      <c r="XJ177" s="550"/>
      <c r="XK177" s="550"/>
      <c r="XL177" s="550"/>
      <c r="XM177" s="550"/>
      <c r="XN177" s="550"/>
      <c r="XO177" s="550"/>
      <c r="XP177" s="550"/>
      <c r="XQ177" s="550"/>
      <c r="XR177" s="550"/>
      <c r="XS177" s="550"/>
      <c r="XT177" s="550"/>
      <c r="XU177" s="550"/>
      <c r="XV177" s="550"/>
      <c r="XW177" s="550"/>
      <c r="XX177" s="550"/>
      <c r="XY177" s="550"/>
      <c r="XZ177" s="550"/>
      <c r="YA177" s="550"/>
      <c r="YB177" s="550"/>
      <c r="YC177" s="550"/>
      <c r="YD177" s="550"/>
      <c r="YE177" s="550"/>
      <c r="YF177" s="550"/>
      <c r="YG177" s="550"/>
      <c r="YH177" s="550"/>
      <c r="YI177" s="550"/>
      <c r="YJ177" s="550"/>
      <c r="YK177" s="550"/>
      <c r="YL177" s="550"/>
      <c r="YM177" s="550"/>
      <c r="YN177" s="550"/>
      <c r="YO177" s="550"/>
      <c r="YP177" s="550"/>
      <c r="YQ177" s="550"/>
      <c r="YR177" s="550"/>
      <c r="YS177" s="550"/>
      <c r="YT177" s="550"/>
      <c r="YU177" s="550"/>
      <c r="YV177" s="550"/>
      <c r="YW177" s="550"/>
      <c r="YX177" s="550"/>
      <c r="YY177" s="550"/>
      <c r="YZ177" s="550"/>
      <c r="ZA177" s="550"/>
      <c r="ZB177" s="550"/>
      <c r="ZC177" s="550"/>
      <c r="ZD177" s="550"/>
      <c r="ZE177" s="550"/>
      <c r="ZF177" s="550"/>
      <c r="ZG177" s="550"/>
      <c r="ZH177" s="550"/>
      <c r="ZI177" s="550"/>
      <c r="ZJ177" s="550"/>
      <c r="ZK177" s="550"/>
      <c r="ZL177" s="550"/>
      <c r="ZM177" s="550"/>
      <c r="ZN177" s="550"/>
      <c r="ZO177" s="550"/>
      <c r="ZP177" s="550"/>
      <c r="ZQ177" s="550"/>
      <c r="ZR177" s="550"/>
      <c r="ZS177" s="550"/>
      <c r="ZT177" s="550"/>
      <c r="ZU177" s="550"/>
      <c r="ZV177" s="550"/>
      <c r="ZW177" s="550"/>
      <c r="ZX177" s="550"/>
      <c r="ZY177" s="550"/>
      <c r="ZZ177" s="550"/>
      <c r="AAA177" s="550"/>
      <c r="AAB177" s="550"/>
      <c r="AAC177" s="550"/>
      <c r="AAD177" s="550"/>
      <c r="AAE177" s="550"/>
      <c r="AAF177" s="550"/>
      <c r="AAG177" s="550"/>
      <c r="AAH177" s="550"/>
      <c r="AAI177" s="550"/>
      <c r="AAJ177" s="550"/>
      <c r="AAK177" s="550"/>
      <c r="AAL177" s="550"/>
      <c r="AAM177" s="550"/>
      <c r="AAN177" s="550"/>
      <c r="AAO177" s="550"/>
      <c r="AAP177" s="550"/>
      <c r="AAQ177" s="550"/>
      <c r="AAR177" s="550"/>
      <c r="AAS177" s="550"/>
      <c r="AAT177" s="550"/>
      <c r="AAU177" s="550"/>
      <c r="AAV177" s="550"/>
      <c r="AAW177" s="550"/>
      <c r="AAX177" s="550"/>
      <c r="AAY177" s="550"/>
      <c r="AAZ177" s="550"/>
      <c r="ABA177" s="550"/>
      <c r="ABB177" s="550"/>
      <c r="ABC177" s="550"/>
      <c r="ABD177" s="550"/>
      <c r="ABE177" s="550"/>
      <c r="ABF177" s="550"/>
      <c r="ABG177" s="550"/>
      <c r="ABH177" s="550"/>
      <c r="ABI177" s="550"/>
      <c r="ABJ177" s="550"/>
      <c r="ABK177" s="550"/>
      <c r="ABL177" s="550"/>
      <c r="ABM177" s="550"/>
      <c r="ABN177" s="550"/>
      <c r="ABO177" s="550"/>
      <c r="ABP177" s="550"/>
      <c r="ABQ177" s="550"/>
      <c r="ABR177" s="550"/>
      <c r="ABS177" s="550"/>
      <c r="ABT177" s="550"/>
      <c r="ABU177" s="550"/>
      <c r="ABV177" s="550"/>
      <c r="ABW177" s="550"/>
      <c r="ABX177" s="550"/>
      <c r="ABY177" s="550"/>
      <c r="ABZ177" s="550"/>
      <c r="ACA177" s="550"/>
      <c r="ACB177" s="550"/>
      <c r="ACC177" s="550"/>
      <c r="ACD177" s="550"/>
      <c r="ACE177" s="550"/>
      <c r="ACF177" s="550"/>
      <c r="ACG177" s="550"/>
      <c r="ACH177" s="550"/>
      <c r="ACI177" s="550"/>
      <c r="ACJ177" s="550"/>
      <c r="ACK177" s="550"/>
      <c r="ACL177" s="550"/>
      <c r="ACM177" s="550"/>
      <c r="ACN177" s="550"/>
      <c r="ACO177" s="550"/>
      <c r="ACP177" s="550"/>
      <c r="ACQ177" s="550"/>
      <c r="ACR177" s="550"/>
      <c r="ACS177" s="550"/>
      <c r="ACT177" s="550"/>
      <c r="ACU177" s="550"/>
      <c r="ACV177" s="550"/>
      <c r="ACW177" s="550"/>
      <c r="ACX177" s="550"/>
      <c r="ACY177" s="550"/>
      <c r="ACZ177" s="550"/>
      <c r="ADA177" s="550"/>
      <c r="ADB177" s="550"/>
      <c r="ADC177" s="550"/>
      <c r="ADD177" s="550"/>
      <c r="ADE177" s="550"/>
      <c r="ADF177" s="550"/>
      <c r="ADG177" s="550"/>
      <c r="ADH177" s="550"/>
      <c r="ADI177" s="550"/>
      <c r="ADJ177" s="550"/>
      <c r="ADK177" s="550"/>
      <c r="ADL177" s="550"/>
      <c r="ADM177" s="550"/>
      <c r="ADN177" s="550"/>
      <c r="ADO177" s="550"/>
      <c r="ADP177" s="550"/>
      <c r="ADQ177" s="550"/>
      <c r="ADR177" s="550"/>
      <c r="ADS177" s="550"/>
      <c r="ADT177" s="550"/>
      <c r="ADU177" s="550"/>
      <c r="ADV177" s="550"/>
      <c r="ADW177" s="550"/>
      <c r="ADX177" s="550"/>
      <c r="ADY177" s="550"/>
      <c r="ADZ177" s="550"/>
      <c r="AEA177" s="550"/>
      <c r="AEB177" s="550"/>
      <c r="AEC177" s="550"/>
      <c r="AED177" s="550"/>
      <c r="AEE177" s="550"/>
      <c r="AEF177" s="550"/>
      <c r="AEG177" s="550"/>
      <c r="AEH177" s="550"/>
      <c r="AEI177" s="550"/>
      <c r="AEJ177" s="550"/>
      <c r="AEK177" s="550"/>
      <c r="AEL177" s="550"/>
      <c r="AEM177" s="550"/>
      <c r="AEN177" s="550"/>
      <c r="AEO177" s="550"/>
      <c r="AEP177" s="550"/>
      <c r="AEQ177" s="550"/>
      <c r="AER177" s="550"/>
      <c r="AES177" s="550"/>
      <c r="AET177" s="550"/>
      <c r="AEU177" s="550"/>
      <c r="AEV177" s="550"/>
      <c r="AEW177" s="550"/>
      <c r="AEX177" s="550"/>
      <c r="AEY177" s="550"/>
      <c r="AEZ177" s="550"/>
      <c r="AFA177" s="550"/>
      <c r="AFB177" s="550"/>
      <c r="AFC177" s="550"/>
      <c r="AFD177" s="550"/>
      <c r="AFE177" s="550"/>
      <c r="AFF177" s="550"/>
      <c r="AFG177" s="550"/>
      <c r="AFH177" s="550"/>
      <c r="AFI177" s="550"/>
      <c r="AFJ177" s="550"/>
      <c r="AFK177" s="550"/>
      <c r="AFL177" s="550"/>
      <c r="AFM177" s="550"/>
      <c r="AFN177" s="550"/>
      <c r="AFO177" s="550"/>
      <c r="AFP177" s="550"/>
      <c r="AFQ177" s="550"/>
      <c r="AFR177" s="550"/>
      <c r="AFS177" s="550"/>
      <c r="AFT177" s="550"/>
      <c r="AFU177" s="550"/>
      <c r="AFV177" s="550"/>
      <c r="AFW177" s="550"/>
      <c r="AFX177" s="550"/>
      <c r="AFY177" s="550"/>
      <c r="AFZ177" s="550"/>
      <c r="AGA177" s="550"/>
      <c r="AGB177" s="550"/>
      <c r="AGC177" s="550"/>
      <c r="AGD177" s="550"/>
      <c r="AGE177" s="550"/>
      <c r="AGF177" s="550"/>
      <c r="AGG177" s="550"/>
      <c r="AGH177" s="550"/>
      <c r="AGI177" s="550"/>
      <c r="AGJ177" s="550"/>
      <c r="AGK177" s="550"/>
      <c r="AGL177" s="550"/>
      <c r="AGM177" s="550"/>
      <c r="AGN177" s="550"/>
      <c r="AGO177" s="550"/>
      <c r="AGP177" s="550"/>
      <c r="AGQ177" s="550"/>
      <c r="AGR177" s="550"/>
      <c r="AGS177" s="550"/>
      <c r="AGT177" s="550"/>
      <c r="AGU177" s="550"/>
      <c r="AGV177" s="550"/>
      <c r="AGW177" s="550"/>
      <c r="AGX177" s="550"/>
      <c r="AGY177" s="550"/>
      <c r="AGZ177" s="550"/>
      <c r="AHA177" s="550"/>
      <c r="AHB177" s="550"/>
      <c r="AHC177" s="550"/>
      <c r="AHD177" s="550"/>
      <c r="AHE177" s="550"/>
      <c r="AHF177" s="550"/>
      <c r="AHG177" s="550"/>
      <c r="AHH177" s="550"/>
      <c r="AHI177" s="550"/>
      <c r="AHJ177" s="550"/>
      <c r="AHK177" s="550"/>
      <c r="AHL177" s="550"/>
      <c r="AHM177" s="550"/>
      <c r="AHN177" s="550"/>
      <c r="AHO177" s="550"/>
      <c r="AHP177" s="550"/>
      <c r="AHQ177" s="550"/>
      <c r="AHR177" s="550"/>
      <c r="AHS177" s="550"/>
      <c r="AHT177" s="550"/>
      <c r="AHU177" s="550"/>
      <c r="AHV177" s="550"/>
      <c r="AHW177" s="550"/>
      <c r="AHX177" s="550"/>
      <c r="AHY177" s="550"/>
      <c r="AHZ177" s="550"/>
      <c r="AIA177" s="550"/>
      <c r="AIB177" s="550"/>
      <c r="AIC177" s="550"/>
      <c r="AID177" s="550"/>
      <c r="AIE177" s="550"/>
      <c r="AIF177" s="550"/>
      <c r="AIG177" s="550"/>
      <c r="AIH177" s="550"/>
      <c r="AII177" s="550"/>
      <c r="AIJ177" s="550"/>
      <c r="AIK177" s="550"/>
      <c r="AIL177" s="550"/>
      <c r="AIM177" s="550"/>
      <c r="AIN177" s="550"/>
      <c r="AIO177" s="550"/>
      <c r="AIP177" s="550"/>
      <c r="AIQ177" s="550"/>
      <c r="AIR177" s="550"/>
      <c r="AIS177" s="550"/>
      <c r="AIT177" s="550"/>
      <c r="AIU177" s="550"/>
      <c r="AIV177" s="550"/>
      <c r="AIW177" s="550"/>
      <c r="AIX177" s="550"/>
      <c r="AIY177" s="550"/>
      <c r="AIZ177" s="550"/>
      <c r="AJA177" s="550"/>
      <c r="AJB177" s="550"/>
      <c r="AJC177" s="550"/>
      <c r="AJD177" s="550"/>
      <c r="AJE177" s="550"/>
      <c r="AJF177" s="550"/>
      <c r="AJG177" s="550"/>
      <c r="AJH177" s="550"/>
      <c r="AJI177" s="550"/>
      <c r="AJJ177" s="550"/>
      <c r="AJK177" s="550"/>
      <c r="AJL177" s="550"/>
      <c r="AJM177" s="550"/>
      <c r="AJN177" s="550"/>
      <c r="AJO177" s="550"/>
      <c r="AJP177" s="550"/>
      <c r="AJQ177" s="550"/>
      <c r="AJR177" s="550"/>
      <c r="AJS177" s="550"/>
      <c r="AJT177" s="550"/>
      <c r="AJU177" s="550"/>
      <c r="AJV177" s="550"/>
      <c r="AJW177" s="550"/>
      <c r="AJX177" s="550"/>
      <c r="AJY177" s="550"/>
      <c r="AJZ177" s="550"/>
      <c r="AKA177" s="550"/>
      <c r="AKB177" s="550"/>
      <c r="AKC177" s="550"/>
      <c r="AKD177" s="550"/>
      <c r="AKE177" s="550"/>
      <c r="AKF177" s="550"/>
      <c r="AKG177" s="550"/>
      <c r="AKH177" s="550"/>
      <c r="AKI177" s="550"/>
      <c r="AKJ177" s="550"/>
      <c r="AKK177" s="550"/>
      <c r="AKL177" s="550"/>
      <c r="AKM177" s="550"/>
      <c r="AKN177" s="550"/>
      <c r="AKO177" s="550"/>
      <c r="AKP177" s="550"/>
      <c r="AKQ177" s="550"/>
      <c r="AKR177" s="550"/>
      <c r="AKS177" s="550"/>
      <c r="AKT177" s="550"/>
      <c r="AKU177" s="550"/>
      <c r="AKV177" s="550"/>
      <c r="AKW177" s="550"/>
      <c r="AKX177" s="550"/>
      <c r="AKY177" s="550"/>
      <c r="AKZ177" s="550"/>
      <c r="ALA177" s="550"/>
      <c r="ALB177" s="550"/>
      <c r="ALC177" s="550"/>
      <c r="ALD177" s="550"/>
      <c r="ALE177" s="550"/>
      <c r="ALF177" s="550"/>
      <c r="ALG177" s="550"/>
      <c r="ALH177" s="550"/>
      <c r="ALI177" s="550"/>
      <c r="ALJ177" s="550"/>
      <c r="ALK177" s="550"/>
      <c r="ALL177" s="550"/>
      <c r="ALM177" s="550"/>
      <c r="ALN177" s="550"/>
      <c r="ALO177" s="550"/>
      <c r="ALP177" s="550"/>
      <c r="ALQ177" s="550"/>
      <c r="ALR177" s="550"/>
      <c r="ALS177" s="550"/>
      <c r="ALT177" s="550"/>
      <c r="ALU177" s="550"/>
      <c r="ALV177" s="550"/>
      <c r="ALW177" s="550"/>
      <c r="ALX177" s="550"/>
      <c r="ALY177" s="550"/>
      <c r="ALZ177" s="550"/>
      <c r="AMA177" s="550"/>
      <c r="AMB177" s="550"/>
    </row>
    <row r="178" spans="1:1016" s="458" customFormat="1" ht="38.1" customHeight="1">
      <c r="A178" s="509">
        <v>18</v>
      </c>
      <c r="B178" s="516"/>
      <c r="C178" s="518"/>
      <c r="D178" s="512" t="s">
        <v>373</v>
      </c>
      <c r="E178" s="519"/>
      <c r="F178" s="520"/>
      <c r="G178" s="499"/>
      <c r="H178" s="521" t="str">
        <f t="shared" si="18"/>
        <v/>
      </c>
      <c r="I178" s="546"/>
      <c r="J178" s="549"/>
      <c r="K178" s="546"/>
      <c r="L178" s="546">
        <f t="shared" si="13"/>
        <v>0</v>
      </c>
      <c r="M178" s="546"/>
      <c r="N178" s="546"/>
      <c r="O178" s="546"/>
      <c r="P178" s="546"/>
      <c r="Q178" s="546"/>
      <c r="R178" s="546"/>
      <c r="S178" s="546"/>
      <c r="T178" s="546"/>
      <c r="U178" s="546"/>
      <c r="V178" s="546"/>
      <c r="W178" s="546"/>
      <c r="X178" s="546"/>
      <c r="Y178" s="546"/>
      <c r="Z178" s="546"/>
      <c r="AA178" s="546"/>
      <c r="AB178" s="546"/>
      <c r="AC178" s="546"/>
      <c r="AD178" s="546"/>
      <c r="AE178" s="546"/>
      <c r="AF178" s="546"/>
      <c r="AG178" s="546"/>
      <c r="AH178" s="546"/>
      <c r="AI178" s="546"/>
      <c r="AJ178" s="546"/>
      <c r="AK178" s="546"/>
      <c r="AL178" s="546"/>
      <c r="AM178" s="546"/>
      <c r="AN178" s="546"/>
      <c r="AO178" s="546"/>
      <c r="AP178" s="546"/>
      <c r="AQ178" s="546"/>
      <c r="AR178" s="546"/>
      <c r="AS178" s="546"/>
      <c r="AT178" s="546"/>
      <c r="AU178" s="546"/>
      <c r="AV178" s="546"/>
      <c r="AW178" s="546"/>
      <c r="AX178" s="546"/>
      <c r="AY178" s="546"/>
      <c r="AZ178" s="546"/>
      <c r="BA178" s="546"/>
      <c r="BB178" s="546"/>
      <c r="BC178" s="546"/>
      <c r="BD178" s="546"/>
      <c r="BE178" s="546"/>
      <c r="BF178" s="546"/>
      <c r="BG178" s="546"/>
      <c r="BH178" s="546"/>
      <c r="BI178" s="546"/>
      <c r="BJ178" s="546"/>
      <c r="BK178" s="546"/>
      <c r="BL178" s="546"/>
      <c r="BM178" s="546"/>
      <c r="BN178" s="546"/>
      <c r="BO178" s="546"/>
      <c r="BP178" s="546"/>
      <c r="BQ178" s="546"/>
      <c r="BR178" s="546"/>
      <c r="BS178" s="546"/>
      <c r="BT178" s="546"/>
      <c r="BU178" s="546"/>
      <c r="BV178" s="546"/>
      <c r="BW178" s="546"/>
      <c r="BX178" s="546"/>
      <c r="BY178" s="546"/>
      <c r="BZ178" s="546"/>
      <c r="CA178" s="546"/>
      <c r="CB178" s="546"/>
      <c r="CC178" s="546"/>
      <c r="CD178" s="546"/>
      <c r="CE178" s="546"/>
      <c r="CF178" s="546"/>
      <c r="CG178" s="546"/>
      <c r="CH178" s="546"/>
      <c r="CI178" s="546"/>
      <c r="CJ178" s="546"/>
      <c r="CK178" s="546"/>
      <c r="CL178" s="546"/>
      <c r="CM178" s="546"/>
      <c r="CN178" s="546"/>
      <c r="CO178" s="546"/>
      <c r="CP178" s="546"/>
      <c r="CQ178" s="546"/>
      <c r="CR178" s="546"/>
      <c r="CS178" s="546"/>
      <c r="CT178" s="546"/>
      <c r="CU178" s="546"/>
      <c r="CV178" s="546"/>
      <c r="CW178" s="546"/>
      <c r="CX178" s="546"/>
      <c r="CY178" s="546"/>
      <c r="CZ178" s="546"/>
      <c r="DA178" s="546"/>
      <c r="DB178" s="546"/>
      <c r="DC178" s="546"/>
      <c r="DD178" s="546"/>
      <c r="DE178" s="546"/>
      <c r="DF178" s="546"/>
      <c r="DG178" s="546"/>
      <c r="DH178" s="546"/>
      <c r="DI178" s="546"/>
      <c r="DJ178" s="546"/>
      <c r="DK178" s="546"/>
      <c r="DL178" s="546"/>
      <c r="DM178" s="546"/>
      <c r="DN178" s="546"/>
      <c r="DO178" s="546"/>
      <c r="DP178" s="546"/>
      <c r="DQ178" s="546"/>
      <c r="DR178" s="546"/>
      <c r="DS178" s="546"/>
      <c r="DT178" s="546"/>
      <c r="DU178" s="546"/>
      <c r="DV178" s="546"/>
      <c r="DW178" s="546"/>
      <c r="DX178" s="546"/>
      <c r="DY178" s="546"/>
      <c r="DZ178" s="546"/>
      <c r="EA178" s="546"/>
      <c r="EB178" s="546"/>
      <c r="EC178" s="546"/>
      <c r="ED178" s="546"/>
      <c r="EE178" s="546"/>
      <c r="EF178" s="546"/>
      <c r="EG178" s="546"/>
      <c r="EH178" s="546"/>
      <c r="EI178" s="546"/>
      <c r="EJ178" s="546"/>
      <c r="EK178" s="546"/>
      <c r="EL178" s="546"/>
      <c r="EM178" s="546"/>
      <c r="EN178" s="546"/>
      <c r="EO178" s="546"/>
      <c r="EP178" s="546"/>
      <c r="EQ178" s="546"/>
      <c r="ER178" s="546"/>
      <c r="ES178" s="546"/>
      <c r="ET178" s="546"/>
      <c r="EU178" s="546"/>
      <c r="EV178" s="546"/>
      <c r="EW178" s="546"/>
      <c r="EX178" s="546"/>
      <c r="EY178" s="546"/>
      <c r="EZ178" s="546"/>
      <c r="FA178" s="546"/>
      <c r="FB178" s="546"/>
      <c r="FC178" s="546"/>
      <c r="FD178" s="546"/>
      <c r="FE178" s="546"/>
      <c r="FF178" s="546"/>
      <c r="FG178" s="546"/>
      <c r="FH178" s="546"/>
      <c r="FI178" s="546"/>
      <c r="FJ178" s="546"/>
      <c r="FK178" s="546"/>
      <c r="FL178" s="546"/>
      <c r="FM178" s="546"/>
      <c r="FN178" s="546"/>
      <c r="FO178" s="546"/>
      <c r="FP178" s="546"/>
      <c r="FQ178" s="546"/>
      <c r="FR178" s="546"/>
      <c r="FS178" s="546"/>
      <c r="FT178" s="546"/>
      <c r="FU178" s="546"/>
      <c r="FV178" s="546"/>
      <c r="FW178" s="546"/>
      <c r="FX178" s="546"/>
      <c r="FY178" s="546"/>
      <c r="FZ178" s="546"/>
      <c r="GA178" s="546"/>
      <c r="GB178" s="546"/>
      <c r="GC178" s="546"/>
      <c r="GD178" s="546"/>
      <c r="GE178" s="546"/>
      <c r="GF178" s="546"/>
      <c r="GG178" s="546"/>
      <c r="GH178" s="546"/>
      <c r="GI178" s="546"/>
      <c r="GJ178" s="546"/>
      <c r="GK178" s="546"/>
      <c r="GL178" s="546"/>
      <c r="GM178" s="546"/>
      <c r="GN178" s="546"/>
      <c r="GO178" s="546"/>
      <c r="GP178" s="546"/>
      <c r="GQ178" s="546"/>
      <c r="GR178" s="546"/>
      <c r="GS178" s="546"/>
      <c r="GT178" s="546"/>
      <c r="GU178" s="546"/>
      <c r="GV178" s="546"/>
      <c r="GW178" s="546"/>
      <c r="GX178" s="546"/>
      <c r="GY178" s="546"/>
      <c r="GZ178" s="546"/>
      <c r="HA178" s="546"/>
      <c r="HB178" s="546"/>
      <c r="HC178" s="546"/>
      <c r="HD178" s="546"/>
      <c r="HE178" s="546"/>
      <c r="HF178" s="546"/>
      <c r="HG178" s="546"/>
      <c r="HH178" s="546"/>
      <c r="HI178" s="546"/>
      <c r="HJ178" s="546"/>
      <c r="HK178" s="546"/>
      <c r="HL178" s="546"/>
      <c r="HM178" s="546"/>
      <c r="HN178" s="546"/>
      <c r="HO178" s="546"/>
      <c r="HP178" s="546"/>
      <c r="HQ178" s="546"/>
      <c r="HR178" s="546"/>
      <c r="HS178" s="546"/>
      <c r="HT178" s="546"/>
      <c r="HU178" s="546"/>
      <c r="HV178" s="546"/>
      <c r="HW178" s="546"/>
      <c r="HX178" s="546"/>
      <c r="HY178" s="546"/>
      <c r="HZ178" s="546"/>
      <c r="IA178" s="546"/>
      <c r="IB178" s="546"/>
      <c r="IC178" s="546"/>
      <c r="ID178" s="546"/>
      <c r="IE178" s="546"/>
      <c r="IF178" s="546"/>
      <c r="IG178" s="546"/>
      <c r="IH178" s="546"/>
      <c r="II178" s="546"/>
      <c r="IJ178" s="546"/>
      <c r="IK178" s="546"/>
      <c r="IL178" s="546"/>
      <c r="IM178" s="546"/>
      <c r="IN178" s="546"/>
      <c r="IO178" s="546"/>
      <c r="IP178" s="546"/>
      <c r="IQ178" s="546"/>
      <c r="IR178" s="546"/>
      <c r="IS178" s="546"/>
      <c r="IT178" s="546"/>
      <c r="IU178" s="546"/>
      <c r="IV178" s="546"/>
      <c r="IW178" s="546"/>
      <c r="IX178" s="546"/>
      <c r="IY178" s="546"/>
      <c r="IZ178" s="546"/>
      <c r="JA178" s="546"/>
      <c r="JB178" s="546"/>
      <c r="JC178" s="546"/>
      <c r="JD178" s="546"/>
      <c r="JE178" s="546"/>
      <c r="JF178" s="546"/>
      <c r="JG178" s="546"/>
      <c r="JH178" s="546"/>
      <c r="JI178" s="546"/>
      <c r="JJ178" s="546"/>
      <c r="JK178" s="546"/>
      <c r="JL178" s="546"/>
      <c r="JM178" s="546"/>
      <c r="JN178" s="546"/>
      <c r="JO178" s="546"/>
      <c r="JP178" s="546"/>
      <c r="JQ178" s="546"/>
      <c r="JR178" s="546"/>
      <c r="JS178" s="546"/>
      <c r="JT178" s="546"/>
      <c r="JU178" s="546"/>
      <c r="JV178" s="546"/>
      <c r="JW178" s="546"/>
      <c r="JX178" s="546"/>
      <c r="JY178" s="546"/>
      <c r="JZ178" s="546"/>
      <c r="KA178" s="546"/>
      <c r="KB178" s="546"/>
      <c r="KC178" s="546"/>
      <c r="KD178" s="546"/>
      <c r="KE178" s="546"/>
      <c r="KF178" s="546"/>
      <c r="KG178" s="546"/>
      <c r="KH178" s="546"/>
      <c r="KI178" s="546"/>
      <c r="KJ178" s="546"/>
      <c r="KK178" s="546"/>
      <c r="KL178" s="546"/>
      <c r="KM178" s="546"/>
      <c r="KN178" s="546"/>
      <c r="KO178" s="546"/>
      <c r="KP178" s="546"/>
      <c r="KQ178" s="546"/>
      <c r="KR178" s="546"/>
      <c r="KS178" s="546"/>
      <c r="KT178" s="546"/>
      <c r="KU178" s="546"/>
      <c r="KV178" s="546"/>
      <c r="KW178" s="546"/>
      <c r="KX178" s="546"/>
      <c r="KY178" s="546"/>
      <c r="KZ178" s="546"/>
      <c r="LA178" s="546"/>
      <c r="LB178" s="546"/>
      <c r="LC178" s="546"/>
      <c r="LD178" s="546"/>
      <c r="LE178" s="546"/>
      <c r="LF178" s="546"/>
      <c r="LG178" s="546"/>
      <c r="LH178" s="546"/>
      <c r="LI178" s="546"/>
      <c r="LJ178" s="546"/>
      <c r="LK178" s="546"/>
      <c r="LL178" s="546"/>
      <c r="LM178" s="546"/>
      <c r="LN178" s="546"/>
      <c r="LO178" s="546"/>
      <c r="LP178" s="546"/>
      <c r="LQ178" s="546"/>
      <c r="LR178" s="546"/>
      <c r="LS178" s="546"/>
      <c r="LT178" s="546"/>
      <c r="LU178" s="546"/>
      <c r="LV178" s="546"/>
      <c r="LW178" s="546"/>
      <c r="LX178" s="546"/>
      <c r="LY178" s="546"/>
      <c r="LZ178" s="546"/>
      <c r="MA178" s="546"/>
      <c r="MB178" s="546"/>
      <c r="MC178" s="546"/>
      <c r="MD178" s="546"/>
      <c r="ME178" s="546"/>
      <c r="MF178" s="546"/>
      <c r="MG178" s="546"/>
      <c r="MH178" s="546"/>
      <c r="MI178" s="546"/>
      <c r="MJ178" s="546"/>
      <c r="MK178" s="546"/>
      <c r="ML178" s="546"/>
      <c r="MM178" s="546"/>
      <c r="MN178" s="546"/>
      <c r="MO178" s="546"/>
      <c r="MP178" s="546"/>
      <c r="MQ178" s="546"/>
      <c r="MR178" s="546"/>
      <c r="MS178" s="546"/>
      <c r="MT178" s="546"/>
      <c r="MU178" s="546"/>
      <c r="MV178" s="546"/>
      <c r="MW178" s="546"/>
      <c r="MX178" s="546"/>
      <c r="MY178" s="546"/>
      <c r="MZ178" s="546"/>
      <c r="NA178" s="546"/>
      <c r="NB178" s="546"/>
      <c r="NC178" s="546"/>
      <c r="ND178" s="546"/>
      <c r="NE178" s="546"/>
      <c r="NF178" s="546"/>
      <c r="NG178" s="546"/>
      <c r="NH178" s="546"/>
      <c r="NI178" s="546"/>
      <c r="NJ178" s="546"/>
      <c r="NK178" s="546"/>
      <c r="NL178" s="546"/>
      <c r="NM178" s="546"/>
      <c r="NN178" s="546"/>
      <c r="NO178" s="546"/>
      <c r="NP178" s="546"/>
      <c r="NQ178" s="546"/>
      <c r="NR178" s="546"/>
      <c r="NS178" s="546"/>
      <c r="NT178" s="546"/>
      <c r="NU178" s="546"/>
      <c r="NV178" s="546"/>
      <c r="NW178" s="546"/>
      <c r="NX178" s="546"/>
      <c r="NY178" s="546"/>
      <c r="NZ178" s="546"/>
      <c r="OA178" s="546"/>
      <c r="OB178" s="546"/>
      <c r="OC178" s="546"/>
      <c r="OD178" s="546"/>
      <c r="OE178" s="546"/>
      <c r="OF178" s="546"/>
      <c r="OG178" s="546"/>
      <c r="OH178" s="546"/>
      <c r="OI178" s="546"/>
      <c r="OJ178" s="546"/>
      <c r="OK178" s="546"/>
      <c r="OL178" s="546"/>
      <c r="OM178" s="546"/>
      <c r="ON178" s="546"/>
      <c r="OO178" s="546"/>
      <c r="OP178" s="546"/>
      <c r="OQ178" s="546"/>
      <c r="OR178" s="546"/>
      <c r="OS178" s="546"/>
      <c r="OT178" s="546"/>
      <c r="OU178" s="546"/>
      <c r="OV178" s="546"/>
      <c r="OW178" s="546"/>
      <c r="OX178" s="546"/>
      <c r="OY178" s="546"/>
      <c r="OZ178" s="546"/>
      <c r="PA178" s="546"/>
      <c r="PB178" s="546"/>
      <c r="PC178" s="546"/>
      <c r="PD178" s="546"/>
      <c r="PE178" s="546"/>
      <c r="PF178" s="546"/>
      <c r="PG178" s="546"/>
      <c r="PH178" s="546"/>
      <c r="PI178" s="546"/>
      <c r="PJ178" s="546"/>
      <c r="PK178" s="546"/>
      <c r="PL178" s="546"/>
      <c r="PM178" s="546"/>
      <c r="PN178" s="546"/>
      <c r="PO178" s="546"/>
      <c r="PP178" s="546"/>
      <c r="PQ178" s="546"/>
      <c r="PR178" s="546"/>
      <c r="PS178" s="546"/>
      <c r="PT178" s="546"/>
      <c r="PU178" s="546"/>
      <c r="PV178" s="546"/>
      <c r="PW178" s="546"/>
      <c r="PX178" s="546"/>
      <c r="PY178" s="546"/>
      <c r="PZ178" s="546"/>
      <c r="QA178" s="546"/>
      <c r="QB178" s="546"/>
      <c r="QC178" s="546"/>
      <c r="QD178" s="546"/>
      <c r="QE178" s="546"/>
      <c r="QF178" s="546"/>
      <c r="QG178" s="546"/>
      <c r="QH178" s="546"/>
      <c r="QI178" s="546"/>
      <c r="QJ178" s="546"/>
      <c r="QK178" s="546"/>
      <c r="QL178" s="546"/>
      <c r="QM178" s="546"/>
      <c r="QN178" s="546"/>
      <c r="QO178" s="546"/>
      <c r="QP178" s="546"/>
      <c r="QQ178" s="546"/>
      <c r="QR178" s="546"/>
      <c r="QS178" s="546"/>
      <c r="QT178" s="546"/>
      <c r="QU178" s="546"/>
      <c r="QV178" s="546"/>
      <c r="QW178" s="546"/>
      <c r="QX178" s="546"/>
      <c r="QY178" s="546"/>
      <c r="QZ178" s="546"/>
      <c r="RA178" s="546"/>
      <c r="RB178" s="546"/>
      <c r="RC178" s="546"/>
      <c r="RD178" s="546"/>
      <c r="RE178" s="546"/>
      <c r="RF178" s="546"/>
      <c r="RG178" s="546"/>
      <c r="RH178" s="546"/>
      <c r="RI178" s="546"/>
      <c r="RJ178" s="546"/>
      <c r="RK178" s="546"/>
      <c r="RL178" s="546"/>
      <c r="RM178" s="546"/>
      <c r="RN178" s="546"/>
      <c r="RO178" s="546"/>
      <c r="RP178" s="546"/>
      <c r="RQ178" s="546"/>
      <c r="RR178" s="546"/>
      <c r="RS178" s="546"/>
      <c r="RT178" s="546"/>
      <c r="RU178" s="546"/>
      <c r="RV178" s="546"/>
      <c r="RW178" s="546"/>
      <c r="RX178" s="546"/>
      <c r="RY178" s="546"/>
      <c r="RZ178" s="546"/>
      <c r="SA178" s="546"/>
      <c r="SB178" s="546"/>
      <c r="SC178" s="546"/>
      <c r="SD178" s="546"/>
      <c r="SE178" s="546"/>
      <c r="SF178" s="546"/>
      <c r="SG178" s="546"/>
      <c r="SH178" s="546"/>
      <c r="SI178" s="546"/>
      <c r="SJ178" s="546"/>
      <c r="SK178" s="546"/>
      <c r="SL178" s="546"/>
      <c r="SM178" s="546"/>
      <c r="SN178" s="546"/>
      <c r="SO178" s="546"/>
      <c r="SP178" s="546"/>
      <c r="SQ178" s="546"/>
      <c r="SR178" s="546"/>
      <c r="SS178" s="546"/>
      <c r="ST178" s="546"/>
      <c r="SU178" s="546"/>
      <c r="SV178" s="546"/>
      <c r="SW178" s="546"/>
      <c r="SX178" s="546"/>
      <c r="SY178" s="546"/>
      <c r="SZ178" s="546"/>
      <c r="TA178" s="546"/>
      <c r="TB178" s="546"/>
      <c r="TC178" s="546"/>
      <c r="TD178" s="546"/>
      <c r="TE178" s="546"/>
      <c r="TF178" s="546"/>
      <c r="TG178" s="546"/>
      <c r="TH178" s="546"/>
      <c r="TI178" s="546"/>
      <c r="TJ178" s="546"/>
      <c r="TK178" s="546"/>
      <c r="TL178" s="546"/>
      <c r="TM178" s="546"/>
      <c r="TN178" s="546"/>
      <c r="TO178" s="546"/>
      <c r="TP178" s="546"/>
      <c r="TQ178" s="546"/>
      <c r="TR178" s="546"/>
      <c r="TS178" s="546"/>
      <c r="TT178" s="546"/>
      <c r="TU178" s="546"/>
      <c r="TV178" s="546"/>
      <c r="TW178" s="546"/>
      <c r="TX178" s="546"/>
      <c r="TY178" s="546"/>
      <c r="TZ178" s="546"/>
      <c r="UA178" s="546"/>
      <c r="UB178" s="546"/>
      <c r="UC178" s="546"/>
      <c r="UD178" s="546"/>
      <c r="UE178" s="546"/>
      <c r="UF178" s="546"/>
      <c r="UG178" s="546"/>
      <c r="UH178" s="546"/>
      <c r="UI178" s="546"/>
      <c r="UJ178" s="546"/>
      <c r="UK178" s="546"/>
      <c r="UL178" s="546"/>
      <c r="UM178" s="546"/>
      <c r="UN178" s="546"/>
      <c r="UO178" s="546"/>
      <c r="UP178" s="546"/>
      <c r="UQ178" s="546"/>
      <c r="UR178" s="546"/>
      <c r="US178" s="546"/>
      <c r="UT178" s="546"/>
      <c r="UU178" s="546"/>
      <c r="UV178" s="546"/>
      <c r="UW178" s="546"/>
      <c r="UX178" s="546"/>
      <c r="UY178" s="546"/>
      <c r="UZ178" s="546"/>
      <c r="VA178" s="546"/>
      <c r="VB178" s="546"/>
      <c r="VC178" s="546"/>
      <c r="VD178" s="546"/>
      <c r="VE178" s="546"/>
      <c r="VF178" s="546"/>
      <c r="VG178" s="546"/>
      <c r="VH178" s="546"/>
      <c r="VI178" s="546"/>
      <c r="VJ178" s="546"/>
      <c r="VK178" s="546"/>
      <c r="VL178" s="546"/>
      <c r="VM178" s="546"/>
      <c r="VN178" s="546"/>
      <c r="VO178" s="546"/>
      <c r="VP178" s="546"/>
      <c r="VQ178" s="546"/>
      <c r="VR178" s="546"/>
      <c r="VS178" s="546"/>
      <c r="VT178" s="546"/>
      <c r="VU178" s="546"/>
      <c r="VV178" s="546"/>
      <c r="VW178" s="546"/>
      <c r="VX178" s="546"/>
      <c r="VY178" s="546"/>
      <c r="VZ178" s="546"/>
      <c r="WA178" s="546"/>
      <c r="WB178" s="546"/>
      <c r="WC178" s="546"/>
      <c r="WD178" s="546"/>
      <c r="WE178" s="546"/>
      <c r="WF178" s="546"/>
      <c r="WG178" s="546"/>
      <c r="WH178" s="546"/>
      <c r="WI178" s="546"/>
      <c r="WJ178" s="546"/>
      <c r="WK178" s="546"/>
      <c r="WL178" s="546"/>
      <c r="WM178" s="546"/>
      <c r="WN178" s="546"/>
      <c r="WO178" s="546"/>
      <c r="WP178" s="546"/>
      <c r="WQ178" s="546"/>
      <c r="WR178" s="546"/>
      <c r="WS178" s="546"/>
      <c r="WT178" s="546"/>
      <c r="WU178" s="546"/>
      <c r="WV178" s="546"/>
      <c r="WW178" s="546"/>
      <c r="WX178" s="546"/>
      <c r="WY178" s="546"/>
      <c r="WZ178" s="546"/>
      <c r="XA178" s="546"/>
      <c r="XB178" s="546"/>
      <c r="XC178" s="546"/>
      <c r="XD178" s="546"/>
      <c r="XE178" s="546"/>
      <c r="XF178" s="546"/>
      <c r="XG178" s="546"/>
      <c r="XH178" s="546"/>
      <c r="XI178" s="546"/>
      <c r="XJ178" s="546"/>
      <c r="XK178" s="546"/>
      <c r="XL178" s="546"/>
      <c r="XM178" s="546"/>
      <c r="XN178" s="546"/>
      <c r="XO178" s="546"/>
      <c r="XP178" s="546"/>
      <c r="XQ178" s="546"/>
      <c r="XR178" s="546"/>
      <c r="XS178" s="546"/>
      <c r="XT178" s="546"/>
      <c r="XU178" s="546"/>
      <c r="XV178" s="546"/>
      <c r="XW178" s="546"/>
      <c r="XX178" s="546"/>
      <c r="XY178" s="546"/>
      <c r="XZ178" s="546"/>
      <c r="YA178" s="546"/>
      <c r="YB178" s="546"/>
      <c r="YC178" s="546"/>
      <c r="YD178" s="546"/>
      <c r="YE178" s="546"/>
      <c r="YF178" s="546"/>
      <c r="YG178" s="546"/>
      <c r="YH178" s="546"/>
      <c r="YI178" s="546"/>
      <c r="YJ178" s="546"/>
      <c r="YK178" s="546"/>
      <c r="YL178" s="546"/>
      <c r="YM178" s="546"/>
      <c r="YN178" s="546"/>
      <c r="YO178" s="546"/>
      <c r="YP178" s="546"/>
      <c r="YQ178" s="546"/>
      <c r="YR178" s="546"/>
      <c r="YS178" s="546"/>
      <c r="YT178" s="546"/>
      <c r="YU178" s="546"/>
      <c r="YV178" s="546"/>
      <c r="YW178" s="546"/>
      <c r="YX178" s="546"/>
      <c r="YY178" s="546"/>
      <c r="YZ178" s="546"/>
      <c r="ZA178" s="546"/>
      <c r="ZB178" s="546"/>
      <c r="ZC178" s="546"/>
      <c r="ZD178" s="546"/>
      <c r="ZE178" s="546"/>
      <c r="ZF178" s="546"/>
      <c r="ZG178" s="546"/>
      <c r="ZH178" s="546"/>
      <c r="ZI178" s="546"/>
      <c r="ZJ178" s="546"/>
      <c r="ZK178" s="546"/>
      <c r="ZL178" s="546"/>
      <c r="ZM178" s="546"/>
      <c r="ZN178" s="546"/>
      <c r="ZO178" s="546"/>
      <c r="ZP178" s="546"/>
      <c r="ZQ178" s="546"/>
      <c r="ZR178" s="546"/>
      <c r="ZS178" s="546"/>
      <c r="ZT178" s="546"/>
      <c r="ZU178" s="546"/>
      <c r="ZV178" s="546"/>
      <c r="ZW178" s="546"/>
      <c r="ZX178" s="546"/>
      <c r="ZY178" s="546"/>
      <c r="ZZ178" s="546"/>
      <c r="AAA178" s="546"/>
      <c r="AAB178" s="546"/>
      <c r="AAC178" s="546"/>
      <c r="AAD178" s="546"/>
      <c r="AAE178" s="546"/>
      <c r="AAF178" s="546"/>
      <c r="AAG178" s="546"/>
      <c r="AAH178" s="546"/>
      <c r="AAI178" s="546"/>
      <c r="AAJ178" s="546"/>
      <c r="AAK178" s="546"/>
      <c r="AAL178" s="546"/>
      <c r="AAM178" s="546"/>
      <c r="AAN178" s="546"/>
      <c r="AAO178" s="546"/>
      <c r="AAP178" s="546"/>
      <c r="AAQ178" s="546"/>
      <c r="AAR178" s="546"/>
      <c r="AAS178" s="546"/>
      <c r="AAT178" s="546"/>
      <c r="AAU178" s="546"/>
      <c r="AAV178" s="546"/>
      <c r="AAW178" s="546"/>
      <c r="AAX178" s="546"/>
      <c r="AAY178" s="546"/>
      <c r="AAZ178" s="546"/>
      <c r="ABA178" s="546"/>
      <c r="ABB178" s="546"/>
      <c r="ABC178" s="546"/>
      <c r="ABD178" s="546"/>
      <c r="ABE178" s="546"/>
      <c r="ABF178" s="546"/>
      <c r="ABG178" s="546"/>
      <c r="ABH178" s="546"/>
      <c r="ABI178" s="546"/>
      <c r="ABJ178" s="546"/>
      <c r="ABK178" s="546"/>
      <c r="ABL178" s="546"/>
      <c r="ABM178" s="546"/>
      <c r="ABN178" s="546"/>
      <c r="ABO178" s="546"/>
      <c r="ABP178" s="546"/>
      <c r="ABQ178" s="546"/>
      <c r="ABR178" s="546"/>
      <c r="ABS178" s="546"/>
      <c r="ABT178" s="546"/>
      <c r="ABU178" s="546"/>
      <c r="ABV178" s="546"/>
      <c r="ABW178" s="546"/>
      <c r="ABX178" s="546"/>
      <c r="ABY178" s="546"/>
      <c r="ABZ178" s="546"/>
      <c r="ACA178" s="546"/>
      <c r="ACB178" s="546"/>
      <c r="ACC178" s="546"/>
      <c r="ACD178" s="546"/>
      <c r="ACE178" s="546"/>
      <c r="ACF178" s="546"/>
      <c r="ACG178" s="546"/>
      <c r="ACH178" s="546"/>
      <c r="ACI178" s="546"/>
      <c r="ACJ178" s="546"/>
      <c r="ACK178" s="546"/>
      <c r="ACL178" s="546"/>
      <c r="ACM178" s="546"/>
      <c r="ACN178" s="546"/>
      <c r="ACO178" s="546"/>
      <c r="ACP178" s="546"/>
      <c r="ACQ178" s="546"/>
      <c r="ACR178" s="546"/>
      <c r="ACS178" s="546"/>
      <c r="ACT178" s="546"/>
      <c r="ACU178" s="546"/>
      <c r="ACV178" s="546"/>
      <c r="ACW178" s="546"/>
      <c r="ACX178" s="546"/>
      <c r="ACY178" s="546"/>
      <c r="ACZ178" s="546"/>
      <c r="ADA178" s="546"/>
      <c r="ADB178" s="546"/>
      <c r="ADC178" s="546"/>
      <c r="ADD178" s="546"/>
      <c r="ADE178" s="546"/>
      <c r="ADF178" s="546"/>
      <c r="ADG178" s="546"/>
      <c r="ADH178" s="546"/>
      <c r="ADI178" s="546"/>
      <c r="ADJ178" s="546"/>
      <c r="ADK178" s="546"/>
      <c r="ADL178" s="546"/>
      <c r="ADM178" s="546"/>
      <c r="ADN178" s="546"/>
      <c r="ADO178" s="546"/>
      <c r="ADP178" s="546"/>
      <c r="ADQ178" s="546"/>
      <c r="ADR178" s="546"/>
      <c r="ADS178" s="546"/>
      <c r="ADT178" s="546"/>
      <c r="ADU178" s="546"/>
      <c r="ADV178" s="546"/>
      <c r="ADW178" s="546"/>
      <c r="ADX178" s="546"/>
      <c r="ADY178" s="546"/>
      <c r="ADZ178" s="546"/>
      <c r="AEA178" s="546"/>
      <c r="AEB178" s="546"/>
      <c r="AEC178" s="546"/>
      <c r="AED178" s="546"/>
      <c r="AEE178" s="546"/>
      <c r="AEF178" s="546"/>
      <c r="AEG178" s="546"/>
      <c r="AEH178" s="546"/>
      <c r="AEI178" s="546"/>
      <c r="AEJ178" s="546"/>
      <c r="AEK178" s="546"/>
      <c r="AEL178" s="546"/>
      <c r="AEM178" s="546"/>
      <c r="AEN178" s="546"/>
      <c r="AEO178" s="546"/>
      <c r="AEP178" s="546"/>
      <c r="AEQ178" s="546"/>
      <c r="AER178" s="546"/>
      <c r="AES178" s="546"/>
      <c r="AET178" s="546"/>
      <c r="AEU178" s="546"/>
      <c r="AEV178" s="546"/>
      <c r="AEW178" s="546"/>
      <c r="AEX178" s="546"/>
      <c r="AEY178" s="546"/>
      <c r="AEZ178" s="546"/>
      <c r="AFA178" s="546"/>
      <c r="AFB178" s="546"/>
      <c r="AFC178" s="546"/>
      <c r="AFD178" s="546"/>
      <c r="AFE178" s="546"/>
      <c r="AFF178" s="546"/>
      <c r="AFG178" s="546"/>
      <c r="AFH178" s="546"/>
      <c r="AFI178" s="546"/>
      <c r="AFJ178" s="546"/>
      <c r="AFK178" s="546"/>
      <c r="AFL178" s="546"/>
      <c r="AFM178" s="546"/>
      <c r="AFN178" s="546"/>
      <c r="AFO178" s="546"/>
      <c r="AFP178" s="546"/>
      <c r="AFQ178" s="546"/>
      <c r="AFR178" s="546"/>
      <c r="AFS178" s="546"/>
      <c r="AFT178" s="546"/>
      <c r="AFU178" s="546"/>
      <c r="AFV178" s="546"/>
      <c r="AFW178" s="546"/>
      <c r="AFX178" s="546"/>
      <c r="AFY178" s="546"/>
      <c r="AFZ178" s="546"/>
      <c r="AGA178" s="546"/>
      <c r="AGB178" s="546"/>
      <c r="AGC178" s="546"/>
      <c r="AGD178" s="546"/>
      <c r="AGE178" s="546"/>
      <c r="AGF178" s="546"/>
      <c r="AGG178" s="546"/>
      <c r="AGH178" s="546"/>
      <c r="AGI178" s="546"/>
      <c r="AGJ178" s="546"/>
      <c r="AGK178" s="546"/>
      <c r="AGL178" s="546"/>
      <c r="AGM178" s="546"/>
      <c r="AGN178" s="546"/>
      <c r="AGO178" s="546"/>
      <c r="AGP178" s="546"/>
      <c r="AGQ178" s="546"/>
      <c r="AGR178" s="546"/>
      <c r="AGS178" s="546"/>
      <c r="AGT178" s="546"/>
      <c r="AGU178" s="546"/>
      <c r="AGV178" s="546"/>
      <c r="AGW178" s="546"/>
      <c r="AGX178" s="546"/>
      <c r="AGY178" s="546"/>
      <c r="AGZ178" s="546"/>
      <c r="AHA178" s="546"/>
      <c r="AHB178" s="546"/>
      <c r="AHC178" s="546"/>
      <c r="AHD178" s="546"/>
      <c r="AHE178" s="546"/>
      <c r="AHF178" s="546"/>
      <c r="AHG178" s="546"/>
      <c r="AHH178" s="546"/>
      <c r="AHI178" s="546"/>
      <c r="AHJ178" s="546"/>
      <c r="AHK178" s="546"/>
      <c r="AHL178" s="546"/>
      <c r="AHM178" s="546"/>
      <c r="AHN178" s="546"/>
      <c r="AHO178" s="546"/>
      <c r="AHP178" s="546"/>
      <c r="AHQ178" s="546"/>
      <c r="AHR178" s="546"/>
      <c r="AHS178" s="546"/>
      <c r="AHT178" s="546"/>
      <c r="AHU178" s="546"/>
      <c r="AHV178" s="546"/>
      <c r="AHW178" s="546"/>
      <c r="AHX178" s="546"/>
      <c r="AHY178" s="546"/>
      <c r="AHZ178" s="546"/>
      <c r="AIA178" s="546"/>
      <c r="AIB178" s="546"/>
      <c r="AIC178" s="546"/>
      <c r="AID178" s="546"/>
      <c r="AIE178" s="546"/>
      <c r="AIF178" s="546"/>
      <c r="AIG178" s="546"/>
      <c r="AIH178" s="546"/>
      <c r="AII178" s="546"/>
      <c r="AIJ178" s="546"/>
      <c r="AIK178" s="546"/>
      <c r="AIL178" s="546"/>
      <c r="AIM178" s="546"/>
      <c r="AIN178" s="546"/>
      <c r="AIO178" s="546"/>
      <c r="AIP178" s="546"/>
      <c r="AIQ178" s="546"/>
      <c r="AIR178" s="546"/>
      <c r="AIS178" s="546"/>
      <c r="AIT178" s="546"/>
      <c r="AIU178" s="546"/>
      <c r="AIV178" s="546"/>
      <c r="AIW178" s="546"/>
      <c r="AIX178" s="546"/>
      <c r="AIY178" s="546"/>
      <c r="AIZ178" s="546"/>
      <c r="AJA178" s="546"/>
      <c r="AJB178" s="546"/>
      <c r="AJC178" s="546"/>
      <c r="AJD178" s="546"/>
      <c r="AJE178" s="546"/>
      <c r="AJF178" s="546"/>
      <c r="AJG178" s="546"/>
      <c r="AJH178" s="546"/>
      <c r="AJI178" s="546"/>
      <c r="AJJ178" s="546"/>
      <c r="AJK178" s="546"/>
      <c r="AJL178" s="546"/>
      <c r="AJM178" s="546"/>
      <c r="AJN178" s="546"/>
      <c r="AJO178" s="546"/>
      <c r="AJP178" s="546"/>
      <c r="AJQ178" s="546"/>
      <c r="AJR178" s="546"/>
      <c r="AJS178" s="546"/>
      <c r="AJT178" s="546"/>
      <c r="AJU178" s="546"/>
      <c r="AJV178" s="546"/>
      <c r="AJW178" s="546"/>
      <c r="AJX178" s="546"/>
      <c r="AJY178" s="546"/>
      <c r="AJZ178" s="546"/>
      <c r="AKA178" s="546"/>
      <c r="AKB178" s="546"/>
      <c r="AKC178" s="546"/>
      <c r="AKD178" s="546"/>
      <c r="AKE178" s="546"/>
      <c r="AKF178" s="546"/>
      <c r="AKG178" s="546"/>
      <c r="AKH178" s="546"/>
      <c r="AKI178" s="546"/>
      <c r="AKJ178" s="546"/>
      <c r="AKK178" s="546"/>
      <c r="AKL178" s="546"/>
      <c r="AKM178" s="546"/>
      <c r="AKN178" s="546"/>
      <c r="AKO178" s="546"/>
      <c r="AKP178" s="546"/>
      <c r="AKQ178" s="546"/>
      <c r="AKR178" s="546"/>
      <c r="AKS178" s="546"/>
      <c r="AKT178" s="546"/>
      <c r="AKU178" s="546"/>
      <c r="AKV178" s="546"/>
      <c r="AKW178" s="546"/>
      <c r="AKX178" s="546"/>
      <c r="AKY178" s="546"/>
      <c r="AKZ178" s="546"/>
      <c r="ALA178" s="546"/>
      <c r="ALB178" s="546"/>
      <c r="ALC178" s="546"/>
      <c r="ALD178" s="546"/>
      <c r="ALE178" s="546"/>
      <c r="ALF178" s="546"/>
      <c r="ALG178" s="546"/>
      <c r="ALH178" s="546"/>
      <c r="ALI178" s="546"/>
      <c r="ALJ178" s="546"/>
      <c r="ALK178" s="546"/>
      <c r="ALL178" s="546"/>
      <c r="ALM178" s="546"/>
      <c r="ALN178" s="546"/>
      <c r="ALO178" s="546"/>
      <c r="ALP178" s="546"/>
      <c r="ALQ178" s="546"/>
      <c r="ALR178" s="546"/>
      <c r="ALS178" s="546"/>
      <c r="ALT178" s="546"/>
      <c r="ALU178" s="546"/>
      <c r="ALV178" s="546"/>
      <c r="ALW178" s="546"/>
      <c r="ALX178" s="546"/>
      <c r="ALY178" s="546"/>
      <c r="ALZ178" s="546"/>
      <c r="AMA178" s="546"/>
      <c r="AMB178" s="546"/>
    </row>
    <row r="179" spans="1:1016" ht="59.25" customHeight="1">
      <c r="A179" s="525" t="s">
        <v>374</v>
      </c>
      <c r="B179" s="561">
        <v>160303</v>
      </c>
      <c r="C179" s="503" t="s">
        <v>27</v>
      </c>
      <c r="D179" s="564" t="s">
        <v>375</v>
      </c>
      <c r="E179" s="493" t="s">
        <v>47</v>
      </c>
      <c r="F179" s="523">
        <v>4</v>
      </c>
      <c r="G179" s="497">
        <f t="shared" si="12"/>
        <v>338.72</v>
      </c>
      <c r="H179" s="498">
        <f t="shared" si="18"/>
        <v>1354.88</v>
      </c>
      <c r="J179" s="547">
        <v>267.52999999999997</v>
      </c>
      <c r="L179" s="466">
        <f t="shared" si="13"/>
        <v>338.72</v>
      </c>
    </row>
    <row r="180" spans="1:1016" ht="66" customHeight="1">
      <c r="A180" s="525" t="s">
        <v>376</v>
      </c>
      <c r="B180" s="561">
        <v>160304</v>
      </c>
      <c r="C180" s="503" t="s">
        <v>27</v>
      </c>
      <c r="D180" s="564" t="s">
        <v>377</v>
      </c>
      <c r="E180" s="493" t="s">
        <v>47</v>
      </c>
      <c r="F180" s="523">
        <v>1</v>
      </c>
      <c r="G180" s="497">
        <f t="shared" si="12"/>
        <v>788</v>
      </c>
      <c r="H180" s="498">
        <f t="shared" si="18"/>
        <v>788</v>
      </c>
      <c r="J180" s="547">
        <v>622.38</v>
      </c>
      <c r="L180" s="466">
        <f t="shared" si="13"/>
        <v>788</v>
      </c>
    </row>
    <row r="181" spans="1:1016" ht="59.25" customHeight="1">
      <c r="A181" s="525" t="s">
        <v>378</v>
      </c>
      <c r="B181" s="561">
        <v>160305</v>
      </c>
      <c r="C181" s="503" t="s">
        <v>27</v>
      </c>
      <c r="D181" s="562" t="s">
        <v>379</v>
      </c>
      <c r="E181" s="493" t="s">
        <v>40</v>
      </c>
      <c r="F181" s="523">
        <v>175</v>
      </c>
      <c r="G181" s="497">
        <f t="shared" si="12"/>
        <v>96.68</v>
      </c>
      <c r="H181" s="498">
        <f t="shared" si="18"/>
        <v>16919</v>
      </c>
      <c r="J181" s="547">
        <v>76.36</v>
      </c>
      <c r="L181" s="466">
        <f t="shared" si="13"/>
        <v>96.68</v>
      </c>
    </row>
    <row r="182" spans="1:1016" ht="68.25" customHeight="1">
      <c r="A182" s="525" t="s">
        <v>380</v>
      </c>
      <c r="B182" s="561">
        <v>160324</v>
      </c>
      <c r="C182" s="503" t="s">
        <v>27</v>
      </c>
      <c r="D182" s="562" t="s">
        <v>381</v>
      </c>
      <c r="E182" s="493" t="s">
        <v>47</v>
      </c>
      <c r="F182" s="523">
        <v>1</v>
      </c>
      <c r="G182" s="497">
        <f t="shared" si="12"/>
        <v>221</v>
      </c>
      <c r="H182" s="498">
        <f t="shared" si="18"/>
        <v>221</v>
      </c>
      <c r="J182" s="547">
        <v>174.55</v>
      </c>
      <c r="L182" s="466">
        <f t="shared" si="13"/>
        <v>221</v>
      </c>
    </row>
    <row r="183" spans="1:1016" ht="59.25" customHeight="1">
      <c r="A183" s="525" t="s">
        <v>382</v>
      </c>
      <c r="B183" s="559">
        <v>160333</v>
      </c>
      <c r="C183" s="493" t="s">
        <v>27</v>
      </c>
      <c r="D183" s="526" t="s">
        <v>383</v>
      </c>
      <c r="E183" s="565" t="s">
        <v>40</v>
      </c>
      <c r="F183" s="523">
        <v>180</v>
      </c>
      <c r="G183" s="497">
        <f t="shared" si="12"/>
        <v>85.18</v>
      </c>
      <c r="H183" s="498">
        <f t="shared" si="18"/>
        <v>15332.400000000001</v>
      </c>
      <c r="J183" s="547">
        <v>67.28</v>
      </c>
      <c r="L183" s="466">
        <f t="shared" si="13"/>
        <v>85.18</v>
      </c>
    </row>
    <row r="184" spans="1:1016" ht="59.25" customHeight="1">
      <c r="A184" s="525" t="s">
        <v>384</v>
      </c>
      <c r="B184" s="559">
        <v>97882</v>
      </c>
      <c r="C184" s="493" t="s">
        <v>117</v>
      </c>
      <c r="D184" s="526" t="s">
        <v>385</v>
      </c>
      <c r="E184" s="565" t="s">
        <v>47</v>
      </c>
      <c r="F184" s="523">
        <v>5</v>
      </c>
      <c r="G184" s="497">
        <f t="shared" si="12"/>
        <v>168.35</v>
      </c>
      <c r="H184" s="498">
        <f t="shared" si="18"/>
        <v>841.75</v>
      </c>
      <c r="J184" s="547">
        <v>132.97</v>
      </c>
      <c r="L184" s="466">
        <f t="shared" si="13"/>
        <v>168.35</v>
      </c>
    </row>
    <row r="185" spans="1:1016" ht="59.25" customHeight="1">
      <c r="A185" s="525" t="s">
        <v>386</v>
      </c>
      <c r="B185" s="559">
        <v>12740</v>
      </c>
      <c r="C185" s="493" t="s">
        <v>127</v>
      </c>
      <c r="D185" s="529" t="s">
        <v>387</v>
      </c>
      <c r="E185" s="565" t="s">
        <v>47</v>
      </c>
      <c r="F185" s="523">
        <v>280</v>
      </c>
      <c r="G185" s="497">
        <f t="shared" si="12"/>
        <v>22.21</v>
      </c>
      <c r="H185" s="498">
        <f t="shared" si="18"/>
        <v>6218.8</v>
      </c>
      <c r="J185" s="547">
        <v>17.54</v>
      </c>
      <c r="L185" s="466">
        <f t="shared" si="13"/>
        <v>22.21</v>
      </c>
    </row>
    <row r="186" spans="1:1016" ht="59.25" customHeight="1">
      <c r="A186" s="525" t="s">
        <v>388</v>
      </c>
      <c r="B186" s="559">
        <v>9051</v>
      </c>
      <c r="C186" s="493" t="s">
        <v>127</v>
      </c>
      <c r="D186" s="526" t="s">
        <v>389</v>
      </c>
      <c r="E186" s="565" t="s">
        <v>47</v>
      </c>
      <c r="F186" s="523">
        <v>1</v>
      </c>
      <c r="G186" s="497">
        <f t="shared" si="12"/>
        <v>350.68</v>
      </c>
      <c r="H186" s="498">
        <f t="shared" si="18"/>
        <v>350.68</v>
      </c>
      <c r="J186" s="547">
        <v>276.98</v>
      </c>
      <c r="L186" s="466">
        <f t="shared" si="13"/>
        <v>350.68</v>
      </c>
    </row>
    <row r="187" spans="1:1016" ht="42.95" customHeight="1">
      <c r="A187" s="525" t="s">
        <v>390</v>
      </c>
      <c r="B187" s="559">
        <v>160311</v>
      </c>
      <c r="C187" s="493" t="s">
        <v>27</v>
      </c>
      <c r="D187" s="568" t="s">
        <v>391</v>
      </c>
      <c r="E187" s="565" t="s">
        <v>47</v>
      </c>
      <c r="F187" s="523">
        <v>17</v>
      </c>
      <c r="G187" s="497">
        <f t="shared" si="12"/>
        <v>124.86</v>
      </c>
      <c r="H187" s="498">
        <f t="shared" si="18"/>
        <v>2122.62</v>
      </c>
      <c r="J187" s="547">
        <v>98.62</v>
      </c>
      <c r="L187" s="466">
        <f t="shared" si="13"/>
        <v>124.86</v>
      </c>
    </row>
    <row r="188" spans="1:1016" ht="66.75" customHeight="1">
      <c r="A188" s="525" t="s">
        <v>392</v>
      </c>
      <c r="B188" s="559">
        <v>160309</v>
      </c>
      <c r="C188" s="493" t="s">
        <v>27</v>
      </c>
      <c r="D188" s="526" t="s">
        <v>393</v>
      </c>
      <c r="E188" s="565" t="s">
        <v>47</v>
      </c>
      <c r="F188" s="523">
        <v>17</v>
      </c>
      <c r="G188" s="497">
        <f t="shared" si="12"/>
        <v>52.07</v>
      </c>
      <c r="H188" s="498">
        <f t="shared" si="18"/>
        <v>885.19</v>
      </c>
      <c r="J188" s="547">
        <v>41.13</v>
      </c>
      <c r="L188" s="466">
        <f t="shared" si="13"/>
        <v>52.07</v>
      </c>
    </row>
    <row r="189" spans="1:1016" ht="72" customHeight="1">
      <c r="A189" s="525" t="s">
        <v>394</v>
      </c>
      <c r="B189" s="559">
        <v>160312</v>
      </c>
      <c r="C189" s="493" t="s">
        <v>27</v>
      </c>
      <c r="D189" s="526" t="s">
        <v>395</v>
      </c>
      <c r="E189" s="565" t="s">
        <v>47</v>
      </c>
      <c r="F189" s="523">
        <v>17</v>
      </c>
      <c r="G189" s="497">
        <f t="shared" si="12"/>
        <v>44.68</v>
      </c>
      <c r="H189" s="498">
        <f t="shared" si="18"/>
        <v>759.56</v>
      </c>
      <c r="J189" s="547">
        <v>35.29</v>
      </c>
      <c r="L189" s="466">
        <f t="shared" si="13"/>
        <v>44.68</v>
      </c>
    </row>
    <row r="190" spans="1:1016" ht="59.25" customHeight="1">
      <c r="A190" s="525" t="s">
        <v>396</v>
      </c>
      <c r="B190" s="559"/>
      <c r="C190" s="493" t="s">
        <v>397</v>
      </c>
      <c r="D190" s="526" t="s">
        <v>398</v>
      </c>
      <c r="E190" s="565" t="s">
        <v>47</v>
      </c>
      <c r="F190" s="523">
        <v>14</v>
      </c>
      <c r="G190" s="497">
        <f t="shared" si="12"/>
        <v>8.0399999999999991</v>
      </c>
      <c r="H190" s="498">
        <f t="shared" si="18"/>
        <v>112.55999999999999</v>
      </c>
      <c r="J190" s="547">
        <f>composiçoes!E830</f>
        <v>6.3469999999999995</v>
      </c>
      <c r="L190" s="466">
        <f t="shared" si="13"/>
        <v>8.0399999999999991</v>
      </c>
    </row>
    <row r="191" spans="1:1016" ht="59.25" customHeight="1">
      <c r="A191" s="525" t="s">
        <v>399</v>
      </c>
      <c r="B191" s="559">
        <v>8795</v>
      </c>
      <c r="C191" s="493" t="s">
        <v>127</v>
      </c>
      <c r="D191" s="526" t="s">
        <v>400</v>
      </c>
      <c r="E191" s="565" t="s">
        <v>47</v>
      </c>
      <c r="F191" s="523">
        <v>18</v>
      </c>
      <c r="G191" s="497">
        <f t="shared" si="12"/>
        <v>8.0399999999999991</v>
      </c>
      <c r="H191" s="498">
        <f t="shared" si="18"/>
        <v>144.71999999999997</v>
      </c>
      <c r="J191" s="547">
        <f>composiçoes!E830</f>
        <v>6.3469999999999995</v>
      </c>
      <c r="L191" s="466">
        <f t="shared" si="13"/>
        <v>8.0399999999999991</v>
      </c>
    </row>
    <row r="192" spans="1:1016" ht="59.25" customHeight="1">
      <c r="A192" s="525" t="s">
        <v>401</v>
      </c>
      <c r="B192" s="559"/>
      <c r="C192" s="493" t="s">
        <v>402</v>
      </c>
      <c r="D192" s="526" t="s">
        <v>403</v>
      </c>
      <c r="E192" s="565" t="s">
        <v>47</v>
      </c>
      <c r="F192" s="523">
        <v>180</v>
      </c>
      <c r="G192" s="497">
        <f t="shared" si="12"/>
        <v>2.67</v>
      </c>
      <c r="H192" s="498">
        <f t="shared" si="18"/>
        <v>480.59999999999997</v>
      </c>
      <c r="J192" s="547">
        <f>composiçoes!E866</f>
        <v>2.1053999999999999</v>
      </c>
      <c r="L192" s="466">
        <f t="shared" si="13"/>
        <v>2.67</v>
      </c>
    </row>
    <row r="193" spans="1:1016" ht="59.25" customHeight="1">
      <c r="A193" s="525" t="s">
        <v>404</v>
      </c>
      <c r="B193" s="559">
        <v>10425</v>
      </c>
      <c r="C193" s="493" t="s">
        <v>127</v>
      </c>
      <c r="D193" s="569" t="s">
        <v>405</v>
      </c>
      <c r="E193" s="565" t="s">
        <v>47</v>
      </c>
      <c r="F193" s="523">
        <v>17</v>
      </c>
      <c r="G193" s="497">
        <f t="shared" si="12"/>
        <v>18.940000000000001</v>
      </c>
      <c r="H193" s="498">
        <f t="shared" si="18"/>
        <v>321.98</v>
      </c>
      <c r="J193" s="547">
        <v>14.96</v>
      </c>
      <c r="L193" s="466">
        <f t="shared" si="13"/>
        <v>18.940000000000001</v>
      </c>
    </row>
    <row r="194" spans="1:1016" ht="59.25" customHeight="1">
      <c r="A194" s="525" t="s">
        <v>406</v>
      </c>
      <c r="B194" s="559">
        <v>11862</v>
      </c>
      <c r="C194" s="493" t="s">
        <v>127</v>
      </c>
      <c r="D194" s="526" t="s">
        <v>407</v>
      </c>
      <c r="E194" s="565" t="s">
        <v>47</v>
      </c>
      <c r="F194" s="523">
        <v>176</v>
      </c>
      <c r="G194" s="497">
        <f t="shared" si="12"/>
        <v>44.31</v>
      </c>
      <c r="H194" s="498">
        <f t="shared" si="18"/>
        <v>7798.56</v>
      </c>
      <c r="J194" s="547">
        <v>35</v>
      </c>
      <c r="L194" s="466">
        <f t="shared" si="13"/>
        <v>44.31</v>
      </c>
    </row>
    <row r="195" spans="1:1016" ht="59.25" customHeight="1">
      <c r="A195" s="525" t="s">
        <v>408</v>
      </c>
      <c r="B195" s="559">
        <v>9831</v>
      </c>
      <c r="C195" s="493" t="s">
        <v>127</v>
      </c>
      <c r="D195" s="526" t="s">
        <v>409</v>
      </c>
      <c r="E195" s="565" t="s">
        <v>47</v>
      </c>
      <c r="F195" s="523">
        <v>130</v>
      </c>
      <c r="G195" s="497">
        <f t="shared" si="12"/>
        <v>0.39</v>
      </c>
      <c r="H195" s="498">
        <f t="shared" si="18"/>
        <v>50.7</v>
      </c>
      <c r="J195" s="547">
        <v>0.31</v>
      </c>
      <c r="L195" s="466">
        <f t="shared" si="13"/>
        <v>0.39</v>
      </c>
    </row>
    <row r="196" spans="1:1016" s="458" customFormat="1" ht="39" customHeight="1">
      <c r="A196" s="518">
        <v>19</v>
      </c>
      <c r="B196" s="516"/>
      <c r="C196" s="518"/>
      <c r="D196" s="512" t="s">
        <v>410</v>
      </c>
      <c r="E196" s="519"/>
      <c r="F196" s="520"/>
      <c r="G196" s="499"/>
      <c r="H196" s="521" t="str">
        <f t="shared" si="18"/>
        <v/>
      </c>
      <c r="I196" s="546"/>
      <c r="J196" s="549"/>
      <c r="K196" s="546"/>
      <c r="L196" s="546">
        <f t="shared" si="13"/>
        <v>0</v>
      </c>
      <c r="M196" s="546"/>
      <c r="N196" s="546"/>
      <c r="O196" s="546"/>
      <c r="P196" s="546"/>
      <c r="Q196" s="546"/>
      <c r="R196" s="546"/>
      <c r="S196" s="546"/>
      <c r="T196" s="546"/>
      <c r="U196" s="546"/>
      <c r="V196" s="546"/>
      <c r="W196" s="546"/>
      <c r="X196" s="546"/>
      <c r="Y196" s="546"/>
      <c r="Z196" s="546"/>
      <c r="AA196" s="546"/>
      <c r="AB196" s="546"/>
      <c r="AC196" s="546"/>
      <c r="AD196" s="546"/>
      <c r="AE196" s="546"/>
      <c r="AF196" s="546"/>
      <c r="AG196" s="546"/>
      <c r="AH196" s="546"/>
      <c r="AI196" s="546"/>
      <c r="AJ196" s="546"/>
      <c r="AK196" s="546"/>
      <c r="AL196" s="546"/>
      <c r="AM196" s="546"/>
      <c r="AN196" s="546"/>
      <c r="AO196" s="546"/>
      <c r="AP196" s="546"/>
      <c r="AQ196" s="546"/>
      <c r="AR196" s="546"/>
      <c r="AS196" s="546"/>
      <c r="AT196" s="546"/>
      <c r="AU196" s="546"/>
      <c r="AV196" s="546"/>
      <c r="AW196" s="546"/>
      <c r="AX196" s="546"/>
      <c r="AY196" s="546"/>
      <c r="AZ196" s="546"/>
      <c r="BA196" s="546"/>
      <c r="BB196" s="546"/>
      <c r="BC196" s="546"/>
      <c r="BD196" s="546"/>
      <c r="BE196" s="546"/>
      <c r="BF196" s="546"/>
      <c r="BG196" s="546"/>
      <c r="BH196" s="546"/>
      <c r="BI196" s="546"/>
      <c r="BJ196" s="546"/>
      <c r="BK196" s="546"/>
      <c r="BL196" s="546"/>
      <c r="BM196" s="546"/>
      <c r="BN196" s="546"/>
      <c r="BO196" s="546"/>
      <c r="BP196" s="546"/>
      <c r="BQ196" s="546"/>
      <c r="BR196" s="546"/>
      <c r="BS196" s="546"/>
      <c r="BT196" s="546"/>
      <c r="BU196" s="546"/>
      <c r="BV196" s="546"/>
      <c r="BW196" s="546"/>
      <c r="BX196" s="546"/>
      <c r="BY196" s="546"/>
      <c r="BZ196" s="546"/>
      <c r="CA196" s="546"/>
      <c r="CB196" s="546"/>
      <c r="CC196" s="546"/>
      <c r="CD196" s="546"/>
      <c r="CE196" s="546"/>
      <c r="CF196" s="546"/>
      <c r="CG196" s="546"/>
      <c r="CH196" s="546"/>
      <c r="CI196" s="546"/>
      <c r="CJ196" s="546"/>
      <c r="CK196" s="546"/>
      <c r="CL196" s="546"/>
      <c r="CM196" s="546"/>
      <c r="CN196" s="546"/>
      <c r="CO196" s="546"/>
      <c r="CP196" s="546"/>
      <c r="CQ196" s="546"/>
      <c r="CR196" s="546"/>
      <c r="CS196" s="546"/>
      <c r="CT196" s="546"/>
      <c r="CU196" s="546"/>
      <c r="CV196" s="546"/>
      <c r="CW196" s="546"/>
      <c r="CX196" s="546"/>
      <c r="CY196" s="546"/>
      <c r="CZ196" s="546"/>
      <c r="DA196" s="546"/>
      <c r="DB196" s="546"/>
      <c r="DC196" s="546"/>
      <c r="DD196" s="546"/>
      <c r="DE196" s="546"/>
      <c r="DF196" s="546"/>
      <c r="DG196" s="546"/>
      <c r="DH196" s="546"/>
      <c r="DI196" s="546"/>
      <c r="DJ196" s="546"/>
      <c r="DK196" s="546"/>
      <c r="DL196" s="546"/>
      <c r="DM196" s="546"/>
      <c r="DN196" s="546"/>
      <c r="DO196" s="546"/>
      <c r="DP196" s="546"/>
      <c r="DQ196" s="546"/>
      <c r="DR196" s="546"/>
      <c r="DS196" s="546"/>
      <c r="DT196" s="546"/>
      <c r="DU196" s="546"/>
      <c r="DV196" s="546"/>
      <c r="DW196" s="546"/>
      <c r="DX196" s="546"/>
      <c r="DY196" s="546"/>
      <c r="DZ196" s="546"/>
      <c r="EA196" s="546"/>
      <c r="EB196" s="546"/>
      <c r="EC196" s="546"/>
      <c r="ED196" s="546"/>
      <c r="EE196" s="546"/>
      <c r="EF196" s="546"/>
      <c r="EG196" s="546"/>
      <c r="EH196" s="546"/>
      <c r="EI196" s="546"/>
      <c r="EJ196" s="546"/>
      <c r="EK196" s="546"/>
      <c r="EL196" s="546"/>
      <c r="EM196" s="546"/>
      <c r="EN196" s="546"/>
      <c r="EO196" s="546"/>
      <c r="EP196" s="546"/>
      <c r="EQ196" s="546"/>
      <c r="ER196" s="546"/>
      <c r="ES196" s="546"/>
      <c r="ET196" s="546"/>
      <c r="EU196" s="546"/>
      <c r="EV196" s="546"/>
      <c r="EW196" s="546"/>
      <c r="EX196" s="546"/>
      <c r="EY196" s="546"/>
      <c r="EZ196" s="546"/>
      <c r="FA196" s="546"/>
      <c r="FB196" s="546"/>
      <c r="FC196" s="546"/>
      <c r="FD196" s="546"/>
      <c r="FE196" s="546"/>
      <c r="FF196" s="546"/>
      <c r="FG196" s="546"/>
      <c r="FH196" s="546"/>
      <c r="FI196" s="546"/>
      <c r="FJ196" s="546"/>
      <c r="FK196" s="546"/>
      <c r="FL196" s="546"/>
      <c r="FM196" s="546"/>
      <c r="FN196" s="546"/>
      <c r="FO196" s="546"/>
      <c r="FP196" s="546"/>
      <c r="FQ196" s="546"/>
      <c r="FR196" s="546"/>
      <c r="FS196" s="546"/>
      <c r="FT196" s="546"/>
      <c r="FU196" s="546"/>
      <c r="FV196" s="546"/>
      <c r="FW196" s="546"/>
      <c r="FX196" s="546"/>
      <c r="FY196" s="546"/>
      <c r="FZ196" s="546"/>
      <c r="GA196" s="546"/>
      <c r="GB196" s="546"/>
      <c r="GC196" s="546"/>
      <c r="GD196" s="546"/>
      <c r="GE196" s="546"/>
      <c r="GF196" s="546"/>
      <c r="GG196" s="546"/>
      <c r="GH196" s="546"/>
      <c r="GI196" s="546"/>
      <c r="GJ196" s="546"/>
      <c r="GK196" s="546"/>
      <c r="GL196" s="546"/>
      <c r="GM196" s="546"/>
      <c r="GN196" s="546"/>
      <c r="GO196" s="546"/>
      <c r="GP196" s="546"/>
      <c r="GQ196" s="546"/>
      <c r="GR196" s="546"/>
      <c r="GS196" s="546"/>
      <c r="GT196" s="546"/>
      <c r="GU196" s="546"/>
      <c r="GV196" s="546"/>
      <c r="GW196" s="546"/>
      <c r="GX196" s="546"/>
      <c r="GY196" s="546"/>
      <c r="GZ196" s="546"/>
      <c r="HA196" s="546"/>
      <c r="HB196" s="546"/>
      <c r="HC196" s="546"/>
      <c r="HD196" s="546"/>
      <c r="HE196" s="546"/>
      <c r="HF196" s="546"/>
      <c r="HG196" s="546"/>
      <c r="HH196" s="546"/>
      <c r="HI196" s="546"/>
      <c r="HJ196" s="546"/>
      <c r="HK196" s="546"/>
      <c r="HL196" s="546"/>
      <c r="HM196" s="546"/>
      <c r="HN196" s="546"/>
      <c r="HO196" s="546"/>
      <c r="HP196" s="546"/>
      <c r="HQ196" s="546"/>
      <c r="HR196" s="546"/>
      <c r="HS196" s="546"/>
      <c r="HT196" s="546"/>
      <c r="HU196" s="546"/>
      <c r="HV196" s="546"/>
      <c r="HW196" s="546"/>
      <c r="HX196" s="546"/>
      <c r="HY196" s="546"/>
      <c r="HZ196" s="546"/>
      <c r="IA196" s="546"/>
      <c r="IB196" s="546"/>
      <c r="IC196" s="546"/>
      <c r="ID196" s="546"/>
      <c r="IE196" s="546"/>
      <c r="IF196" s="546"/>
      <c r="IG196" s="546"/>
      <c r="IH196" s="546"/>
      <c r="II196" s="546"/>
      <c r="IJ196" s="546"/>
      <c r="IK196" s="546"/>
      <c r="IL196" s="546"/>
      <c r="IM196" s="546"/>
      <c r="IN196" s="546"/>
      <c r="IO196" s="546"/>
      <c r="IP196" s="546"/>
      <c r="IQ196" s="546"/>
      <c r="IR196" s="546"/>
      <c r="IS196" s="546"/>
      <c r="IT196" s="546"/>
      <c r="IU196" s="546"/>
      <c r="IV196" s="546"/>
      <c r="IW196" s="546"/>
      <c r="IX196" s="546"/>
      <c r="IY196" s="546"/>
      <c r="IZ196" s="546"/>
      <c r="JA196" s="546"/>
      <c r="JB196" s="546"/>
      <c r="JC196" s="546"/>
      <c r="JD196" s="546"/>
      <c r="JE196" s="546"/>
      <c r="JF196" s="546"/>
      <c r="JG196" s="546"/>
      <c r="JH196" s="546"/>
      <c r="JI196" s="546"/>
      <c r="JJ196" s="546"/>
      <c r="JK196" s="546"/>
      <c r="JL196" s="546"/>
      <c r="JM196" s="546"/>
      <c r="JN196" s="546"/>
      <c r="JO196" s="546"/>
      <c r="JP196" s="546"/>
      <c r="JQ196" s="546"/>
      <c r="JR196" s="546"/>
      <c r="JS196" s="546"/>
      <c r="JT196" s="546"/>
      <c r="JU196" s="546"/>
      <c r="JV196" s="546"/>
      <c r="JW196" s="546"/>
      <c r="JX196" s="546"/>
      <c r="JY196" s="546"/>
      <c r="JZ196" s="546"/>
      <c r="KA196" s="546"/>
      <c r="KB196" s="546"/>
      <c r="KC196" s="546"/>
      <c r="KD196" s="546"/>
      <c r="KE196" s="546"/>
      <c r="KF196" s="546"/>
      <c r="KG196" s="546"/>
      <c r="KH196" s="546"/>
      <c r="KI196" s="546"/>
      <c r="KJ196" s="546"/>
      <c r="KK196" s="546"/>
      <c r="KL196" s="546"/>
      <c r="KM196" s="546"/>
      <c r="KN196" s="546"/>
      <c r="KO196" s="546"/>
      <c r="KP196" s="546"/>
      <c r="KQ196" s="546"/>
      <c r="KR196" s="546"/>
      <c r="KS196" s="546"/>
      <c r="KT196" s="546"/>
      <c r="KU196" s="546"/>
      <c r="KV196" s="546"/>
      <c r="KW196" s="546"/>
      <c r="KX196" s="546"/>
      <c r="KY196" s="546"/>
      <c r="KZ196" s="546"/>
      <c r="LA196" s="546"/>
      <c r="LB196" s="546"/>
      <c r="LC196" s="546"/>
      <c r="LD196" s="546"/>
      <c r="LE196" s="546"/>
      <c r="LF196" s="546"/>
      <c r="LG196" s="546"/>
      <c r="LH196" s="546"/>
      <c r="LI196" s="546"/>
      <c r="LJ196" s="546"/>
      <c r="LK196" s="546"/>
      <c r="LL196" s="546"/>
      <c r="LM196" s="546"/>
      <c r="LN196" s="546"/>
      <c r="LO196" s="546"/>
      <c r="LP196" s="546"/>
      <c r="LQ196" s="546"/>
      <c r="LR196" s="546"/>
      <c r="LS196" s="546"/>
      <c r="LT196" s="546"/>
      <c r="LU196" s="546"/>
      <c r="LV196" s="546"/>
      <c r="LW196" s="546"/>
      <c r="LX196" s="546"/>
      <c r="LY196" s="546"/>
      <c r="LZ196" s="546"/>
      <c r="MA196" s="546"/>
      <c r="MB196" s="546"/>
      <c r="MC196" s="546"/>
      <c r="MD196" s="546"/>
      <c r="ME196" s="546"/>
      <c r="MF196" s="546"/>
      <c r="MG196" s="546"/>
      <c r="MH196" s="546"/>
      <c r="MI196" s="546"/>
      <c r="MJ196" s="546"/>
      <c r="MK196" s="546"/>
      <c r="ML196" s="546"/>
      <c r="MM196" s="546"/>
      <c r="MN196" s="546"/>
      <c r="MO196" s="546"/>
      <c r="MP196" s="546"/>
      <c r="MQ196" s="546"/>
      <c r="MR196" s="546"/>
      <c r="MS196" s="546"/>
      <c r="MT196" s="546"/>
      <c r="MU196" s="546"/>
      <c r="MV196" s="546"/>
      <c r="MW196" s="546"/>
      <c r="MX196" s="546"/>
      <c r="MY196" s="546"/>
      <c r="MZ196" s="546"/>
      <c r="NA196" s="546"/>
      <c r="NB196" s="546"/>
      <c r="NC196" s="546"/>
      <c r="ND196" s="546"/>
      <c r="NE196" s="546"/>
      <c r="NF196" s="546"/>
      <c r="NG196" s="546"/>
      <c r="NH196" s="546"/>
      <c r="NI196" s="546"/>
      <c r="NJ196" s="546"/>
      <c r="NK196" s="546"/>
      <c r="NL196" s="546"/>
      <c r="NM196" s="546"/>
      <c r="NN196" s="546"/>
      <c r="NO196" s="546"/>
      <c r="NP196" s="546"/>
      <c r="NQ196" s="546"/>
      <c r="NR196" s="546"/>
      <c r="NS196" s="546"/>
      <c r="NT196" s="546"/>
      <c r="NU196" s="546"/>
      <c r="NV196" s="546"/>
      <c r="NW196" s="546"/>
      <c r="NX196" s="546"/>
      <c r="NY196" s="546"/>
      <c r="NZ196" s="546"/>
      <c r="OA196" s="546"/>
      <c r="OB196" s="546"/>
      <c r="OC196" s="546"/>
      <c r="OD196" s="546"/>
      <c r="OE196" s="546"/>
      <c r="OF196" s="546"/>
      <c r="OG196" s="546"/>
      <c r="OH196" s="546"/>
      <c r="OI196" s="546"/>
      <c r="OJ196" s="546"/>
      <c r="OK196" s="546"/>
      <c r="OL196" s="546"/>
      <c r="OM196" s="546"/>
      <c r="ON196" s="546"/>
      <c r="OO196" s="546"/>
      <c r="OP196" s="546"/>
      <c r="OQ196" s="546"/>
      <c r="OR196" s="546"/>
      <c r="OS196" s="546"/>
      <c r="OT196" s="546"/>
      <c r="OU196" s="546"/>
      <c r="OV196" s="546"/>
      <c r="OW196" s="546"/>
      <c r="OX196" s="546"/>
      <c r="OY196" s="546"/>
      <c r="OZ196" s="546"/>
      <c r="PA196" s="546"/>
      <c r="PB196" s="546"/>
      <c r="PC196" s="546"/>
      <c r="PD196" s="546"/>
      <c r="PE196" s="546"/>
      <c r="PF196" s="546"/>
      <c r="PG196" s="546"/>
      <c r="PH196" s="546"/>
      <c r="PI196" s="546"/>
      <c r="PJ196" s="546"/>
      <c r="PK196" s="546"/>
      <c r="PL196" s="546"/>
      <c r="PM196" s="546"/>
      <c r="PN196" s="546"/>
      <c r="PO196" s="546"/>
      <c r="PP196" s="546"/>
      <c r="PQ196" s="546"/>
      <c r="PR196" s="546"/>
      <c r="PS196" s="546"/>
      <c r="PT196" s="546"/>
      <c r="PU196" s="546"/>
      <c r="PV196" s="546"/>
      <c r="PW196" s="546"/>
      <c r="PX196" s="546"/>
      <c r="PY196" s="546"/>
      <c r="PZ196" s="546"/>
      <c r="QA196" s="546"/>
      <c r="QB196" s="546"/>
      <c r="QC196" s="546"/>
      <c r="QD196" s="546"/>
      <c r="QE196" s="546"/>
      <c r="QF196" s="546"/>
      <c r="QG196" s="546"/>
      <c r="QH196" s="546"/>
      <c r="QI196" s="546"/>
      <c r="QJ196" s="546"/>
      <c r="QK196" s="546"/>
      <c r="QL196" s="546"/>
      <c r="QM196" s="546"/>
      <c r="QN196" s="546"/>
      <c r="QO196" s="546"/>
      <c r="QP196" s="546"/>
      <c r="QQ196" s="546"/>
      <c r="QR196" s="546"/>
      <c r="QS196" s="546"/>
      <c r="QT196" s="546"/>
      <c r="QU196" s="546"/>
      <c r="QV196" s="546"/>
      <c r="QW196" s="546"/>
      <c r="QX196" s="546"/>
      <c r="QY196" s="546"/>
      <c r="QZ196" s="546"/>
      <c r="RA196" s="546"/>
      <c r="RB196" s="546"/>
      <c r="RC196" s="546"/>
      <c r="RD196" s="546"/>
      <c r="RE196" s="546"/>
      <c r="RF196" s="546"/>
      <c r="RG196" s="546"/>
      <c r="RH196" s="546"/>
      <c r="RI196" s="546"/>
      <c r="RJ196" s="546"/>
      <c r="RK196" s="546"/>
      <c r="RL196" s="546"/>
      <c r="RM196" s="546"/>
      <c r="RN196" s="546"/>
      <c r="RO196" s="546"/>
      <c r="RP196" s="546"/>
      <c r="RQ196" s="546"/>
      <c r="RR196" s="546"/>
      <c r="RS196" s="546"/>
      <c r="RT196" s="546"/>
      <c r="RU196" s="546"/>
      <c r="RV196" s="546"/>
      <c r="RW196" s="546"/>
      <c r="RX196" s="546"/>
      <c r="RY196" s="546"/>
      <c r="RZ196" s="546"/>
      <c r="SA196" s="546"/>
      <c r="SB196" s="546"/>
      <c r="SC196" s="546"/>
      <c r="SD196" s="546"/>
      <c r="SE196" s="546"/>
      <c r="SF196" s="546"/>
      <c r="SG196" s="546"/>
      <c r="SH196" s="546"/>
      <c r="SI196" s="546"/>
      <c r="SJ196" s="546"/>
      <c r="SK196" s="546"/>
      <c r="SL196" s="546"/>
      <c r="SM196" s="546"/>
      <c r="SN196" s="546"/>
      <c r="SO196" s="546"/>
      <c r="SP196" s="546"/>
      <c r="SQ196" s="546"/>
      <c r="SR196" s="546"/>
      <c r="SS196" s="546"/>
      <c r="ST196" s="546"/>
      <c r="SU196" s="546"/>
      <c r="SV196" s="546"/>
      <c r="SW196" s="546"/>
      <c r="SX196" s="546"/>
      <c r="SY196" s="546"/>
      <c r="SZ196" s="546"/>
      <c r="TA196" s="546"/>
      <c r="TB196" s="546"/>
      <c r="TC196" s="546"/>
      <c r="TD196" s="546"/>
      <c r="TE196" s="546"/>
      <c r="TF196" s="546"/>
      <c r="TG196" s="546"/>
      <c r="TH196" s="546"/>
      <c r="TI196" s="546"/>
      <c r="TJ196" s="546"/>
      <c r="TK196" s="546"/>
      <c r="TL196" s="546"/>
      <c r="TM196" s="546"/>
      <c r="TN196" s="546"/>
      <c r="TO196" s="546"/>
      <c r="TP196" s="546"/>
      <c r="TQ196" s="546"/>
      <c r="TR196" s="546"/>
      <c r="TS196" s="546"/>
      <c r="TT196" s="546"/>
      <c r="TU196" s="546"/>
      <c r="TV196" s="546"/>
      <c r="TW196" s="546"/>
      <c r="TX196" s="546"/>
      <c r="TY196" s="546"/>
      <c r="TZ196" s="546"/>
      <c r="UA196" s="546"/>
      <c r="UB196" s="546"/>
      <c r="UC196" s="546"/>
      <c r="UD196" s="546"/>
      <c r="UE196" s="546"/>
      <c r="UF196" s="546"/>
      <c r="UG196" s="546"/>
      <c r="UH196" s="546"/>
      <c r="UI196" s="546"/>
      <c r="UJ196" s="546"/>
      <c r="UK196" s="546"/>
      <c r="UL196" s="546"/>
      <c r="UM196" s="546"/>
      <c r="UN196" s="546"/>
      <c r="UO196" s="546"/>
      <c r="UP196" s="546"/>
      <c r="UQ196" s="546"/>
      <c r="UR196" s="546"/>
      <c r="US196" s="546"/>
      <c r="UT196" s="546"/>
      <c r="UU196" s="546"/>
      <c r="UV196" s="546"/>
      <c r="UW196" s="546"/>
      <c r="UX196" s="546"/>
      <c r="UY196" s="546"/>
      <c r="UZ196" s="546"/>
      <c r="VA196" s="546"/>
      <c r="VB196" s="546"/>
      <c r="VC196" s="546"/>
      <c r="VD196" s="546"/>
      <c r="VE196" s="546"/>
      <c r="VF196" s="546"/>
      <c r="VG196" s="546"/>
      <c r="VH196" s="546"/>
      <c r="VI196" s="546"/>
      <c r="VJ196" s="546"/>
      <c r="VK196" s="546"/>
      <c r="VL196" s="546"/>
      <c r="VM196" s="546"/>
      <c r="VN196" s="546"/>
      <c r="VO196" s="546"/>
      <c r="VP196" s="546"/>
      <c r="VQ196" s="546"/>
      <c r="VR196" s="546"/>
      <c r="VS196" s="546"/>
      <c r="VT196" s="546"/>
      <c r="VU196" s="546"/>
      <c r="VV196" s="546"/>
      <c r="VW196" s="546"/>
      <c r="VX196" s="546"/>
      <c r="VY196" s="546"/>
      <c r="VZ196" s="546"/>
      <c r="WA196" s="546"/>
      <c r="WB196" s="546"/>
      <c r="WC196" s="546"/>
      <c r="WD196" s="546"/>
      <c r="WE196" s="546"/>
      <c r="WF196" s="546"/>
      <c r="WG196" s="546"/>
      <c r="WH196" s="546"/>
      <c r="WI196" s="546"/>
      <c r="WJ196" s="546"/>
      <c r="WK196" s="546"/>
      <c r="WL196" s="546"/>
      <c r="WM196" s="546"/>
      <c r="WN196" s="546"/>
      <c r="WO196" s="546"/>
      <c r="WP196" s="546"/>
      <c r="WQ196" s="546"/>
      <c r="WR196" s="546"/>
      <c r="WS196" s="546"/>
      <c r="WT196" s="546"/>
      <c r="WU196" s="546"/>
      <c r="WV196" s="546"/>
      <c r="WW196" s="546"/>
      <c r="WX196" s="546"/>
      <c r="WY196" s="546"/>
      <c r="WZ196" s="546"/>
      <c r="XA196" s="546"/>
      <c r="XB196" s="546"/>
      <c r="XC196" s="546"/>
      <c r="XD196" s="546"/>
      <c r="XE196" s="546"/>
      <c r="XF196" s="546"/>
      <c r="XG196" s="546"/>
      <c r="XH196" s="546"/>
      <c r="XI196" s="546"/>
      <c r="XJ196" s="546"/>
      <c r="XK196" s="546"/>
      <c r="XL196" s="546"/>
      <c r="XM196" s="546"/>
      <c r="XN196" s="546"/>
      <c r="XO196" s="546"/>
      <c r="XP196" s="546"/>
      <c r="XQ196" s="546"/>
      <c r="XR196" s="546"/>
      <c r="XS196" s="546"/>
      <c r="XT196" s="546"/>
      <c r="XU196" s="546"/>
      <c r="XV196" s="546"/>
      <c r="XW196" s="546"/>
      <c r="XX196" s="546"/>
      <c r="XY196" s="546"/>
      <c r="XZ196" s="546"/>
      <c r="YA196" s="546"/>
      <c r="YB196" s="546"/>
      <c r="YC196" s="546"/>
      <c r="YD196" s="546"/>
      <c r="YE196" s="546"/>
      <c r="YF196" s="546"/>
      <c r="YG196" s="546"/>
      <c r="YH196" s="546"/>
      <c r="YI196" s="546"/>
      <c r="YJ196" s="546"/>
      <c r="YK196" s="546"/>
      <c r="YL196" s="546"/>
      <c r="YM196" s="546"/>
      <c r="YN196" s="546"/>
      <c r="YO196" s="546"/>
      <c r="YP196" s="546"/>
      <c r="YQ196" s="546"/>
      <c r="YR196" s="546"/>
      <c r="YS196" s="546"/>
      <c r="YT196" s="546"/>
      <c r="YU196" s="546"/>
      <c r="YV196" s="546"/>
      <c r="YW196" s="546"/>
      <c r="YX196" s="546"/>
      <c r="YY196" s="546"/>
      <c r="YZ196" s="546"/>
      <c r="ZA196" s="546"/>
      <c r="ZB196" s="546"/>
      <c r="ZC196" s="546"/>
      <c r="ZD196" s="546"/>
      <c r="ZE196" s="546"/>
      <c r="ZF196" s="546"/>
      <c r="ZG196" s="546"/>
      <c r="ZH196" s="546"/>
      <c r="ZI196" s="546"/>
      <c r="ZJ196" s="546"/>
      <c r="ZK196" s="546"/>
      <c r="ZL196" s="546"/>
      <c r="ZM196" s="546"/>
      <c r="ZN196" s="546"/>
      <c r="ZO196" s="546"/>
      <c r="ZP196" s="546"/>
      <c r="ZQ196" s="546"/>
      <c r="ZR196" s="546"/>
      <c r="ZS196" s="546"/>
      <c r="ZT196" s="546"/>
      <c r="ZU196" s="546"/>
      <c r="ZV196" s="546"/>
      <c r="ZW196" s="546"/>
      <c r="ZX196" s="546"/>
      <c r="ZY196" s="546"/>
      <c r="ZZ196" s="546"/>
      <c r="AAA196" s="546"/>
      <c r="AAB196" s="546"/>
      <c r="AAC196" s="546"/>
      <c r="AAD196" s="546"/>
      <c r="AAE196" s="546"/>
      <c r="AAF196" s="546"/>
      <c r="AAG196" s="546"/>
      <c r="AAH196" s="546"/>
      <c r="AAI196" s="546"/>
      <c r="AAJ196" s="546"/>
      <c r="AAK196" s="546"/>
      <c r="AAL196" s="546"/>
      <c r="AAM196" s="546"/>
      <c r="AAN196" s="546"/>
      <c r="AAO196" s="546"/>
      <c r="AAP196" s="546"/>
      <c r="AAQ196" s="546"/>
      <c r="AAR196" s="546"/>
      <c r="AAS196" s="546"/>
      <c r="AAT196" s="546"/>
      <c r="AAU196" s="546"/>
      <c r="AAV196" s="546"/>
      <c r="AAW196" s="546"/>
      <c r="AAX196" s="546"/>
      <c r="AAY196" s="546"/>
      <c r="AAZ196" s="546"/>
      <c r="ABA196" s="546"/>
      <c r="ABB196" s="546"/>
      <c r="ABC196" s="546"/>
      <c r="ABD196" s="546"/>
      <c r="ABE196" s="546"/>
      <c r="ABF196" s="546"/>
      <c r="ABG196" s="546"/>
      <c r="ABH196" s="546"/>
      <c r="ABI196" s="546"/>
      <c r="ABJ196" s="546"/>
      <c r="ABK196" s="546"/>
      <c r="ABL196" s="546"/>
      <c r="ABM196" s="546"/>
      <c r="ABN196" s="546"/>
      <c r="ABO196" s="546"/>
      <c r="ABP196" s="546"/>
      <c r="ABQ196" s="546"/>
      <c r="ABR196" s="546"/>
      <c r="ABS196" s="546"/>
      <c r="ABT196" s="546"/>
      <c r="ABU196" s="546"/>
      <c r="ABV196" s="546"/>
      <c r="ABW196" s="546"/>
      <c r="ABX196" s="546"/>
      <c r="ABY196" s="546"/>
      <c r="ABZ196" s="546"/>
      <c r="ACA196" s="546"/>
      <c r="ACB196" s="546"/>
      <c r="ACC196" s="546"/>
      <c r="ACD196" s="546"/>
      <c r="ACE196" s="546"/>
      <c r="ACF196" s="546"/>
      <c r="ACG196" s="546"/>
      <c r="ACH196" s="546"/>
      <c r="ACI196" s="546"/>
      <c r="ACJ196" s="546"/>
      <c r="ACK196" s="546"/>
      <c r="ACL196" s="546"/>
      <c r="ACM196" s="546"/>
      <c r="ACN196" s="546"/>
      <c r="ACO196" s="546"/>
      <c r="ACP196" s="546"/>
      <c r="ACQ196" s="546"/>
      <c r="ACR196" s="546"/>
      <c r="ACS196" s="546"/>
      <c r="ACT196" s="546"/>
      <c r="ACU196" s="546"/>
      <c r="ACV196" s="546"/>
      <c r="ACW196" s="546"/>
      <c r="ACX196" s="546"/>
      <c r="ACY196" s="546"/>
      <c r="ACZ196" s="546"/>
      <c r="ADA196" s="546"/>
      <c r="ADB196" s="546"/>
      <c r="ADC196" s="546"/>
      <c r="ADD196" s="546"/>
      <c r="ADE196" s="546"/>
      <c r="ADF196" s="546"/>
      <c r="ADG196" s="546"/>
      <c r="ADH196" s="546"/>
      <c r="ADI196" s="546"/>
      <c r="ADJ196" s="546"/>
      <c r="ADK196" s="546"/>
      <c r="ADL196" s="546"/>
      <c r="ADM196" s="546"/>
      <c r="ADN196" s="546"/>
      <c r="ADO196" s="546"/>
      <c r="ADP196" s="546"/>
      <c r="ADQ196" s="546"/>
      <c r="ADR196" s="546"/>
      <c r="ADS196" s="546"/>
      <c r="ADT196" s="546"/>
      <c r="ADU196" s="546"/>
      <c r="ADV196" s="546"/>
      <c r="ADW196" s="546"/>
      <c r="ADX196" s="546"/>
      <c r="ADY196" s="546"/>
      <c r="ADZ196" s="546"/>
      <c r="AEA196" s="546"/>
      <c r="AEB196" s="546"/>
      <c r="AEC196" s="546"/>
      <c r="AED196" s="546"/>
      <c r="AEE196" s="546"/>
      <c r="AEF196" s="546"/>
      <c r="AEG196" s="546"/>
      <c r="AEH196" s="546"/>
      <c r="AEI196" s="546"/>
      <c r="AEJ196" s="546"/>
      <c r="AEK196" s="546"/>
      <c r="AEL196" s="546"/>
      <c r="AEM196" s="546"/>
      <c r="AEN196" s="546"/>
      <c r="AEO196" s="546"/>
      <c r="AEP196" s="546"/>
      <c r="AEQ196" s="546"/>
      <c r="AER196" s="546"/>
      <c r="AES196" s="546"/>
      <c r="AET196" s="546"/>
      <c r="AEU196" s="546"/>
      <c r="AEV196" s="546"/>
      <c r="AEW196" s="546"/>
      <c r="AEX196" s="546"/>
      <c r="AEY196" s="546"/>
      <c r="AEZ196" s="546"/>
      <c r="AFA196" s="546"/>
      <c r="AFB196" s="546"/>
      <c r="AFC196" s="546"/>
      <c r="AFD196" s="546"/>
      <c r="AFE196" s="546"/>
      <c r="AFF196" s="546"/>
      <c r="AFG196" s="546"/>
      <c r="AFH196" s="546"/>
      <c r="AFI196" s="546"/>
      <c r="AFJ196" s="546"/>
      <c r="AFK196" s="546"/>
      <c r="AFL196" s="546"/>
      <c r="AFM196" s="546"/>
      <c r="AFN196" s="546"/>
      <c r="AFO196" s="546"/>
      <c r="AFP196" s="546"/>
      <c r="AFQ196" s="546"/>
      <c r="AFR196" s="546"/>
      <c r="AFS196" s="546"/>
      <c r="AFT196" s="546"/>
      <c r="AFU196" s="546"/>
      <c r="AFV196" s="546"/>
      <c r="AFW196" s="546"/>
      <c r="AFX196" s="546"/>
      <c r="AFY196" s="546"/>
      <c r="AFZ196" s="546"/>
      <c r="AGA196" s="546"/>
      <c r="AGB196" s="546"/>
      <c r="AGC196" s="546"/>
      <c r="AGD196" s="546"/>
      <c r="AGE196" s="546"/>
      <c r="AGF196" s="546"/>
      <c r="AGG196" s="546"/>
      <c r="AGH196" s="546"/>
      <c r="AGI196" s="546"/>
      <c r="AGJ196" s="546"/>
      <c r="AGK196" s="546"/>
      <c r="AGL196" s="546"/>
      <c r="AGM196" s="546"/>
      <c r="AGN196" s="546"/>
      <c r="AGO196" s="546"/>
      <c r="AGP196" s="546"/>
      <c r="AGQ196" s="546"/>
      <c r="AGR196" s="546"/>
      <c r="AGS196" s="546"/>
      <c r="AGT196" s="546"/>
      <c r="AGU196" s="546"/>
      <c r="AGV196" s="546"/>
      <c r="AGW196" s="546"/>
      <c r="AGX196" s="546"/>
      <c r="AGY196" s="546"/>
      <c r="AGZ196" s="546"/>
      <c r="AHA196" s="546"/>
      <c r="AHB196" s="546"/>
      <c r="AHC196" s="546"/>
      <c r="AHD196" s="546"/>
      <c r="AHE196" s="546"/>
      <c r="AHF196" s="546"/>
      <c r="AHG196" s="546"/>
      <c r="AHH196" s="546"/>
      <c r="AHI196" s="546"/>
      <c r="AHJ196" s="546"/>
      <c r="AHK196" s="546"/>
      <c r="AHL196" s="546"/>
      <c r="AHM196" s="546"/>
      <c r="AHN196" s="546"/>
      <c r="AHO196" s="546"/>
      <c r="AHP196" s="546"/>
      <c r="AHQ196" s="546"/>
      <c r="AHR196" s="546"/>
      <c r="AHS196" s="546"/>
      <c r="AHT196" s="546"/>
      <c r="AHU196" s="546"/>
      <c r="AHV196" s="546"/>
      <c r="AHW196" s="546"/>
      <c r="AHX196" s="546"/>
      <c r="AHY196" s="546"/>
      <c r="AHZ196" s="546"/>
      <c r="AIA196" s="546"/>
      <c r="AIB196" s="546"/>
      <c r="AIC196" s="546"/>
      <c r="AID196" s="546"/>
      <c r="AIE196" s="546"/>
      <c r="AIF196" s="546"/>
      <c r="AIG196" s="546"/>
      <c r="AIH196" s="546"/>
      <c r="AII196" s="546"/>
      <c r="AIJ196" s="546"/>
      <c r="AIK196" s="546"/>
      <c r="AIL196" s="546"/>
      <c r="AIM196" s="546"/>
      <c r="AIN196" s="546"/>
      <c r="AIO196" s="546"/>
      <c r="AIP196" s="546"/>
      <c r="AIQ196" s="546"/>
      <c r="AIR196" s="546"/>
      <c r="AIS196" s="546"/>
      <c r="AIT196" s="546"/>
      <c r="AIU196" s="546"/>
      <c r="AIV196" s="546"/>
      <c r="AIW196" s="546"/>
      <c r="AIX196" s="546"/>
      <c r="AIY196" s="546"/>
      <c r="AIZ196" s="546"/>
      <c r="AJA196" s="546"/>
      <c r="AJB196" s="546"/>
      <c r="AJC196" s="546"/>
      <c r="AJD196" s="546"/>
      <c r="AJE196" s="546"/>
      <c r="AJF196" s="546"/>
      <c r="AJG196" s="546"/>
      <c r="AJH196" s="546"/>
      <c r="AJI196" s="546"/>
      <c r="AJJ196" s="546"/>
      <c r="AJK196" s="546"/>
      <c r="AJL196" s="546"/>
      <c r="AJM196" s="546"/>
      <c r="AJN196" s="546"/>
      <c r="AJO196" s="546"/>
      <c r="AJP196" s="546"/>
      <c r="AJQ196" s="546"/>
      <c r="AJR196" s="546"/>
      <c r="AJS196" s="546"/>
      <c r="AJT196" s="546"/>
      <c r="AJU196" s="546"/>
      <c r="AJV196" s="546"/>
      <c r="AJW196" s="546"/>
      <c r="AJX196" s="546"/>
      <c r="AJY196" s="546"/>
      <c r="AJZ196" s="546"/>
      <c r="AKA196" s="546"/>
      <c r="AKB196" s="546"/>
      <c r="AKC196" s="546"/>
      <c r="AKD196" s="546"/>
      <c r="AKE196" s="546"/>
      <c r="AKF196" s="546"/>
      <c r="AKG196" s="546"/>
      <c r="AKH196" s="546"/>
      <c r="AKI196" s="546"/>
      <c r="AKJ196" s="546"/>
      <c r="AKK196" s="546"/>
      <c r="AKL196" s="546"/>
      <c r="AKM196" s="546"/>
      <c r="AKN196" s="546"/>
      <c r="AKO196" s="546"/>
      <c r="AKP196" s="546"/>
      <c r="AKQ196" s="546"/>
      <c r="AKR196" s="546"/>
      <c r="AKS196" s="546"/>
      <c r="AKT196" s="546"/>
      <c r="AKU196" s="546"/>
      <c r="AKV196" s="546"/>
      <c r="AKW196" s="546"/>
      <c r="AKX196" s="546"/>
      <c r="AKY196" s="546"/>
      <c r="AKZ196" s="546"/>
      <c r="ALA196" s="546"/>
      <c r="ALB196" s="546"/>
      <c r="ALC196" s="546"/>
      <c r="ALD196" s="546"/>
      <c r="ALE196" s="546"/>
      <c r="ALF196" s="546"/>
      <c r="ALG196" s="546"/>
      <c r="ALH196" s="546"/>
      <c r="ALI196" s="546"/>
      <c r="ALJ196" s="546"/>
      <c r="ALK196" s="546"/>
      <c r="ALL196" s="546"/>
      <c r="ALM196" s="546"/>
      <c r="ALN196" s="546"/>
      <c r="ALO196" s="546"/>
      <c r="ALP196" s="546"/>
      <c r="ALQ196" s="546"/>
      <c r="ALR196" s="546"/>
      <c r="ALS196" s="546"/>
      <c r="ALT196" s="546"/>
      <c r="ALU196" s="546"/>
      <c r="ALV196" s="546"/>
      <c r="ALW196" s="546"/>
      <c r="ALX196" s="546"/>
      <c r="ALY196" s="546"/>
      <c r="ALZ196" s="546"/>
      <c r="AMA196" s="546"/>
      <c r="AMB196" s="546"/>
    </row>
    <row r="197" spans="1:1016" s="40" customFormat="1" ht="71.25" customHeight="1">
      <c r="A197" s="517" t="s">
        <v>411</v>
      </c>
      <c r="B197" s="538">
        <v>160602</v>
      </c>
      <c r="C197" s="500" t="s">
        <v>27</v>
      </c>
      <c r="D197" s="539" t="s">
        <v>412</v>
      </c>
      <c r="E197" s="528" t="s">
        <v>47</v>
      </c>
      <c r="F197" s="496">
        <v>3</v>
      </c>
      <c r="G197" s="497">
        <f t="shared" si="12"/>
        <v>1655.81</v>
      </c>
      <c r="H197" s="531">
        <f t="shared" si="18"/>
        <v>4967.43</v>
      </c>
      <c r="I197" s="550"/>
      <c r="J197" s="551">
        <v>1307.8</v>
      </c>
      <c r="K197" s="550"/>
      <c r="L197" s="466">
        <f t="shared" si="13"/>
        <v>1655.81</v>
      </c>
      <c r="M197" s="550"/>
      <c r="N197" s="550"/>
      <c r="O197" s="550"/>
      <c r="P197" s="550"/>
      <c r="Q197" s="550"/>
      <c r="R197" s="550"/>
      <c r="S197" s="550"/>
      <c r="T197" s="550"/>
      <c r="U197" s="550"/>
      <c r="V197" s="550"/>
      <c r="W197" s="550"/>
      <c r="X197" s="550"/>
      <c r="Y197" s="550"/>
      <c r="Z197" s="550"/>
      <c r="AA197" s="550"/>
      <c r="AB197" s="550"/>
      <c r="AC197" s="550"/>
      <c r="AD197" s="550"/>
      <c r="AE197" s="550"/>
      <c r="AF197" s="550"/>
      <c r="AG197" s="550"/>
      <c r="AH197" s="550"/>
      <c r="AI197" s="550"/>
      <c r="AJ197" s="550"/>
      <c r="AK197" s="550"/>
      <c r="AL197" s="550"/>
      <c r="AM197" s="550"/>
      <c r="AN197" s="550"/>
      <c r="AO197" s="550"/>
      <c r="AP197" s="550"/>
      <c r="AQ197" s="550"/>
      <c r="AR197" s="550"/>
      <c r="AS197" s="550"/>
      <c r="AT197" s="550"/>
      <c r="AU197" s="550"/>
      <c r="AV197" s="550"/>
      <c r="AW197" s="550"/>
      <c r="AX197" s="550"/>
      <c r="AY197" s="550"/>
      <c r="AZ197" s="550"/>
      <c r="BA197" s="550"/>
      <c r="BB197" s="550"/>
      <c r="BC197" s="550"/>
      <c r="BD197" s="550"/>
      <c r="BE197" s="550"/>
      <c r="BF197" s="550"/>
      <c r="BG197" s="550"/>
      <c r="BH197" s="550"/>
      <c r="BI197" s="550"/>
      <c r="BJ197" s="550"/>
      <c r="BK197" s="550"/>
      <c r="BL197" s="550"/>
      <c r="BM197" s="550"/>
      <c r="BN197" s="550"/>
      <c r="BO197" s="550"/>
      <c r="BP197" s="550"/>
      <c r="BQ197" s="550"/>
      <c r="BR197" s="550"/>
      <c r="BS197" s="550"/>
      <c r="BT197" s="550"/>
      <c r="BU197" s="550"/>
      <c r="BV197" s="550"/>
      <c r="BW197" s="550"/>
      <c r="BX197" s="550"/>
      <c r="BY197" s="550"/>
      <c r="BZ197" s="550"/>
      <c r="CA197" s="550"/>
      <c r="CB197" s="550"/>
      <c r="CC197" s="550"/>
      <c r="CD197" s="550"/>
      <c r="CE197" s="550"/>
      <c r="CF197" s="550"/>
      <c r="CG197" s="550"/>
      <c r="CH197" s="550"/>
      <c r="CI197" s="550"/>
      <c r="CJ197" s="550"/>
      <c r="CK197" s="550"/>
      <c r="CL197" s="550"/>
      <c r="CM197" s="550"/>
      <c r="CN197" s="550"/>
      <c r="CO197" s="550"/>
      <c r="CP197" s="550"/>
      <c r="CQ197" s="550"/>
      <c r="CR197" s="550"/>
      <c r="CS197" s="550"/>
      <c r="CT197" s="550"/>
      <c r="CU197" s="550"/>
      <c r="CV197" s="550"/>
      <c r="CW197" s="550"/>
      <c r="CX197" s="550"/>
      <c r="CY197" s="550"/>
      <c r="CZ197" s="550"/>
      <c r="DA197" s="550"/>
      <c r="DB197" s="550"/>
      <c r="DC197" s="550"/>
      <c r="DD197" s="550"/>
      <c r="DE197" s="550"/>
      <c r="DF197" s="550"/>
      <c r="DG197" s="550"/>
      <c r="DH197" s="550"/>
      <c r="DI197" s="550"/>
      <c r="DJ197" s="550"/>
      <c r="DK197" s="550"/>
      <c r="DL197" s="550"/>
      <c r="DM197" s="550"/>
      <c r="DN197" s="550"/>
      <c r="DO197" s="550"/>
      <c r="DP197" s="550"/>
      <c r="DQ197" s="550"/>
      <c r="DR197" s="550"/>
      <c r="DS197" s="550"/>
      <c r="DT197" s="550"/>
      <c r="DU197" s="550"/>
      <c r="DV197" s="550"/>
      <c r="DW197" s="550"/>
      <c r="DX197" s="550"/>
      <c r="DY197" s="550"/>
      <c r="DZ197" s="550"/>
      <c r="EA197" s="550"/>
      <c r="EB197" s="550"/>
      <c r="EC197" s="550"/>
      <c r="ED197" s="550"/>
      <c r="EE197" s="550"/>
      <c r="EF197" s="550"/>
      <c r="EG197" s="550"/>
      <c r="EH197" s="550"/>
      <c r="EI197" s="550"/>
      <c r="EJ197" s="550"/>
      <c r="EK197" s="550"/>
      <c r="EL197" s="550"/>
      <c r="EM197" s="550"/>
      <c r="EN197" s="550"/>
      <c r="EO197" s="550"/>
      <c r="EP197" s="550"/>
      <c r="EQ197" s="550"/>
      <c r="ER197" s="550"/>
      <c r="ES197" s="550"/>
      <c r="ET197" s="550"/>
      <c r="EU197" s="550"/>
      <c r="EV197" s="550"/>
      <c r="EW197" s="550"/>
      <c r="EX197" s="550"/>
      <c r="EY197" s="550"/>
      <c r="EZ197" s="550"/>
      <c r="FA197" s="550"/>
      <c r="FB197" s="550"/>
      <c r="FC197" s="550"/>
      <c r="FD197" s="550"/>
      <c r="FE197" s="550"/>
      <c r="FF197" s="550"/>
      <c r="FG197" s="550"/>
      <c r="FH197" s="550"/>
      <c r="FI197" s="550"/>
      <c r="FJ197" s="550"/>
      <c r="FK197" s="550"/>
      <c r="FL197" s="550"/>
      <c r="FM197" s="550"/>
      <c r="FN197" s="550"/>
      <c r="FO197" s="550"/>
      <c r="FP197" s="550"/>
      <c r="FQ197" s="550"/>
      <c r="FR197" s="550"/>
      <c r="FS197" s="550"/>
      <c r="FT197" s="550"/>
      <c r="FU197" s="550"/>
      <c r="FV197" s="550"/>
      <c r="FW197" s="550"/>
      <c r="FX197" s="550"/>
      <c r="FY197" s="550"/>
      <c r="FZ197" s="550"/>
      <c r="GA197" s="550"/>
      <c r="GB197" s="550"/>
      <c r="GC197" s="550"/>
      <c r="GD197" s="550"/>
      <c r="GE197" s="550"/>
      <c r="GF197" s="550"/>
      <c r="GG197" s="550"/>
      <c r="GH197" s="550"/>
      <c r="GI197" s="550"/>
      <c r="GJ197" s="550"/>
      <c r="GK197" s="550"/>
      <c r="GL197" s="550"/>
      <c r="GM197" s="550"/>
      <c r="GN197" s="550"/>
      <c r="GO197" s="550"/>
      <c r="GP197" s="550"/>
      <c r="GQ197" s="550"/>
      <c r="GR197" s="550"/>
      <c r="GS197" s="550"/>
      <c r="GT197" s="550"/>
      <c r="GU197" s="550"/>
      <c r="GV197" s="550"/>
      <c r="GW197" s="550"/>
      <c r="GX197" s="550"/>
      <c r="GY197" s="550"/>
      <c r="GZ197" s="550"/>
      <c r="HA197" s="550"/>
      <c r="HB197" s="550"/>
      <c r="HC197" s="550"/>
      <c r="HD197" s="550"/>
      <c r="HE197" s="550"/>
      <c r="HF197" s="550"/>
      <c r="HG197" s="550"/>
      <c r="HH197" s="550"/>
      <c r="HI197" s="550"/>
      <c r="HJ197" s="550"/>
      <c r="HK197" s="550"/>
      <c r="HL197" s="550"/>
      <c r="HM197" s="550"/>
      <c r="HN197" s="550"/>
      <c r="HO197" s="550"/>
      <c r="HP197" s="550"/>
      <c r="HQ197" s="550"/>
      <c r="HR197" s="550"/>
      <c r="HS197" s="550"/>
      <c r="HT197" s="550"/>
      <c r="HU197" s="550"/>
      <c r="HV197" s="550"/>
      <c r="HW197" s="550"/>
      <c r="HX197" s="550"/>
      <c r="HY197" s="550"/>
      <c r="HZ197" s="550"/>
      <c r="IA197" s="550"/>
      <c r="IB197" s="550"/>
      <c r="IC197" s="550"/>
      <c r="ID197" s="550"/>
      <c r="IE197" s="550"/>
      <c r="IF197" s="550"/>
      <c r="IG197" s="550"/>
      <c r="IH197" s="550"/>
      <c r="II197" s="550"/>
      <c r="IJ197" s="550"/>
      <c r="IK197" s="550"/>
      <c r="IL197" s="550"/>
      <c r="IM197" s="550"/>
      <c r="IN197" s="550"/>
      <c r="IO197" s="550"/>
      <c r="IP197" s="550"/>
      <c r="IQ197" s="550"/>
      <c r="IR197" s="550"/>
      <c r="IS197" s="550"/>
      <c r="IT197" s="550"/>
      <c r="IU197" s="550"/>
      <c r="IV197" s="550"/>
      <c r="IW197" s="550"/>
      <c r="IX197" s="550"/>
      <c r="IY197" s="550"/>
      <c r="IZ197" s="550"/>
      <c r="JA197" s="550"/>
      <c r="JB197" s="550"/>
      <c r="JC197" s="550"/>
      <c r="JD197" s="550"/>
      <c r="JE197" s="550"/>
      <c r="JF197" s="550"/>
      <c r="JG197" s="550"/>
      <c r="JH197" s="550"/>
      <c r="JI197" s="550"/>
      <c r="JJ197" s="550"/>
      <c r="JK197" s="550"/>
      <c r="JL197" s="550"/>
      <c r="JM197" s="550"/>
      <c r="JN197" s="550"/>
      <c r="JO197" s="550"/>
      <c r="JP197" s="550"/>
      <c r="JQ197" s="550"/>
      <c r="JR197" s="550"/>
      <c r="JS197" s="550"/>
      <c r="JT197" s="550"/>
      <c r="JU197" s="550"/>
      <c r="JV197" s="550"/>
      <c r="JW197" s="550"/>
      <c r="JX197" s="550"/>
      <c r="JY197" s="550"/>
      <c r="JZ197" s="550"/>
      <c r="KA197" s="550"/>
      <c r="KB197" s="550"/>
      <c r="KC197" s="550"/>
      <c r="KD197" s="550"/>
      <c r="KE197" s="550"/>
      <c r="KF197" s="550"/>
      <c r="KG197" s="550"/>
      <c r="KH197" s="550"/>
      <c r="KI197" s="550"/>
      <c r="KJ197" s="550"/>
      <c r="KK197" s="550"/>
      <c r="KL197" s="550"/>
      <c r="KM197" s="550"/>
      <c r="KN197" s="550"/>
      <c r="KO197" s="550"/>
      <c r="KP197" s="550"/>
      <c r="KQ197" s="550"/>
      <c r="KR197" s="550"/>
      <c r="KS197" s="550"/>
      <c r="KT197" s="550"/>
      <c r="KU197" s="550"/>
      <c r="KV197" s="550"/>
      <c r="KW197" s="550"/>
      <c r="KX197" s="550"/>
      <c r="KY197" s="550"/>
      <c r="KZ197" s="550"/>
      <c r="LA197" s="550"/>
      <c r="LB197" s="550"/>
      <c r="LC197" s="550"/>
      <c r="LD197" s="550"/>
      <c r="LE197" s="550"/>
      <c r="LF197" s="550"/>
      <c r="LG197" s="550"/>
      <c r="LH197" s="550"/>
      <c r="LI197" s="550"/>
      <c r="LJ197" s="550"/>
      <c r="LK197" s="550"/>
      <c r="LL197" s="550"/>
      <c r="LM197" s="550"/>
      <c r="LN197" s="550"/>
      <c r="LO197" s="550"/>
      <c r="LP197" s="550"/>
      <c r="LQ197" s="550"/>
      <c r="LR197" s="550"/>
      <c r="LS197" s="550"/>
      <c r="LT197" s="550"/>
      <c r="LU197" s="550"/>
      <c r="LV197" s="550"/>
      <c r="LW197" s="550"/>
      <c r="LX197" s="550"/>
      <c r="LY197" s="550"/>
      <c r="LZ197" s="550"/>
      <c r="MA197" s="550"/>
      <c r="MB197" s="550"/>
      <c r="MC197" s="550"/>
      <c r="MD197" s="550"/>
      <c r="ME197" s="550"/>
      <c r="MF197" s="550"/>
      <c r="MG197" s="550"/>
      <c r="MH197" s="550"/>
      <c r="MI197" s="550"/>
      <c r="MJ197" s="550"/>
      <c r="MK197" s="550"/>
      <c r="ML197" s="550"/>
      <c r="MM197" s="550"/>
      <c r="MN197" s="550"/>
      <c r="MO197" s="550"/>
      <c r="MP197" s="550"/>
      <c r="MQ197" s="550"/>
      <c r="MR197" s="550"/>
      <c r="MS197" s="550"/>
      <c r="MT197" s="550"/>
      <c r="MU197" s="550"/>
      <c r="MV197" s="550"/>
      <c r="MW197" s="550"/>
      <c r="MX197" s="550"/>
      <c r="MY197" s="550"/>
      <c r="MZ197" s="550"/>
      <c r="NA197" s="550"/>
      <c r="NB197" s="550"/>
      <c r="NC197" s="550"/>
      <c r="ND197" s="550"/>
      <c r="NE197" s="550"/>
      <c r="NF197" s="550"/>
      <c r="NG197" s="550"/>
      <c r="NH197" s="550"/>
      <c r="NI197" s="550"/>
      <c r="NJ197" s="550"/>
      <c r="NK197" s="550"/>
      <c r="NL197" s="550"/>
      <c r="NM197" s="550"/>
      <c r="NN197" s="550"/>
      <c r="NO197" s="550"/>
      <c r="NP197" s="550"/>
      <c r="NQ197" s="550"/>
      <c r="NR197" s="550"/>
      <c r="NS197" s="550"/>
      <c r="NT197" s="550"/>
      <c r="NU197" s="550"/>
      <c r="NV197" s="550"/>
      <c r="NW197" s="550"/>
      <c r="NX197" s="550"/>
      <c r="NY197" s="550"/>
      <c r="NZ197" s="550"/>
      <c r="OA197" s="550"/>
      <c r="OB197" s="550"/>
      <c r="OC197" s="550"/>
      <c r="OD197" s="550"/>
      <c r="OE197" s="550"/>
      <c r="OF197" s="550"/>
      <c r="OG197" s="550"/>
      <c r="OH197" s="550"/>
      <c r="OI197" s="550"/>
      <c r="OJ197" s="550"/>
      <c r="OK197" s="550"/>
      <c r="OL197" s="550"/>
      <c r="OM197" s="550"/>
      <c r="ON197" s="550"/>
      <c r="OO197" s="550"/>
      <c r="OP197" s="550"/>
      <c r="OQ197" s="550"/>
      <c r="OR197" s="550"/>
      <c r="OS197" s="550"/>
      <c r="OT197" s="550"/>
      <c r="OU197" s="550"/>
      <c r="OV197" s="550"/>
      <c r="OW197" s="550"/>
      <c r="OX197" s="550"/>
      <c r="OY197" s="550"/>
      <c r="OZ197" s="550"/>
      <c r="PA197" s="550"/>
      <c r="PB197" s="550"/>
      <c r="PC197" s="550"/>
      <c r="PD197" s="550"/>
      <c r="PE197" s="550"/>
      <c r="PF197" s="550"/>
      <c r="PG197" s="550"/>
      <c r="PH197" s="550"/>
      <c r="PI197" s="550"/>
      <c r="PJ197" s="550"/>
      <c r="PK197" s="550"/>
      <c r="PL197" s="550"/>
      <c r="PM197" s="550"/>
      <c r="PN197" s="550"/>
      <c r="PO197" s="550"/>
      <c r="PP197" s="550"/>
      <c r="PQ197" s="550"/>
      <c r="PR197" s="550"/>
      <c r="PS197" s="550"/>
      <c r="PT197" s="550"/>
      <c r="PU197" s="550"/>
      <c r="PV197" s="550"/>
      <c r="PW197" s="550"/>
      <c r="PX197" s="550"/>
      <c r="PY197" s="550"/>
      <c r="PZ197" s="550"/>
      <c r="QA197" s="550"/>
      <c r="QB197" s="550"/>
      <c r="QC197" s="550"/>
      <c r="QD197" s="550"/>
      <c r="QE197" s="550"/>
      <c r="QF197" s="550"/>
      <c r="QG197" s="550"/>
      <c r="QH197" s="550"/>
      <c r="QI197" s="550"/>
      <c r="QJ197" s="550"/>
      <c r="QK197" s="550"/>
      <c r="QL197" s="550"/>
      <c r="QM197" s="550"/>
      <c r="QN197" s="550"/>
      <c r="QO197" s="550"/>
      <c r="QP197" s="550"/>
      <c r="QQ197" s="550"/>
      <c r="QR197" s="550"/>
      <c r="QS197" s="550"/>
      <c r="QT197" s="550"/>
      <c r="QU197" s="550"/>
      <c r="QV197" s="550"/>
      <c r="QW197" s="550"/>
      <c r="QX197" s="550"/>
      <c r="QY197" s="550"/>
      <c r="QZ197" s="550"/>
      <c r="RA197" s="550"/>
      <c r="RB197" s="550"/>
      <c r="RC197" s="550"/>
      <c r="RD197" s="550"/>
      <c r="RE197" s="550"/>
      <c r="RF197" s="550"/>
      <c r="RG197" s="550"/>
      <c r="RH197" s="550"/>
      <c r="RI197" s="550"/>
      <c r="RJ197" s="550"/>
      <c r="RK197" s="550"/>
      <c r="RL197" s="550"/>
      <c r="RM197" s="550"/>
      <c r="RN197" s="550"/>
      <c r="RO197" s="550"/>
      <c r="RP197" s="550"/>
      <c r="RQ197" s="550"/>
      <c r="RR197" s="550"/>
      <c r="RS197" s="550"/>
      <c r="RT197" s="550"/>
      <c r="RU197" s="550"/>
      <c r="RV197" s="550"/>
      <c r="RW197" s="550"/>
      <c r="RX197" s="550"/>
      <c r="RY197" s="550"/>
      <c r="RZ197" s="550"/>
      <c r="SA197" s="550"/>
      <c r="SB197" s="550"/>
      <c r="SC197" s="550"/>
      <c r="SD197" s="550"/>
      <c r="SE197" s="550"/>
      <c r="SF197" s="550"/>
      <c r="SG197" s="550"/>
      <c r="SH197" s="550"/>
      <c r="SI197" s="550"/>
      <c r="SJ197" s="550"/>
      <c r="SK197" s="550"/>
      <c r="SL197" s="550"/>
      <c r="SM197" s="550"/>
      <c r="SN197" s="550"/>
      <c r="SO197" s="550"/>
      <c r="SP197" s="550"/>
      <c r="SQ197" s="550"/>
      <c r="SR197" s="550"/>
      <c r="SS197" s="550"/>
      <c r="ST197" s="550"/>
      <c r="SU197" s="550"/>
      <c r="SV197" s="550"/>
      <c r="SW197" s="550"/>
      <c r="SX197" s="550"/>
      <c r="SY197" s="550"/>
      <c r="SZ197" s="550"/>
      <c r="TA197" s="550"/>
      <c r="TB197" s="550"/>
      <c r="TC197" s="550"/>
      <c r="TD197" s="550"/>
      <c r="TE197" s="550"/>
      <c r="TF197" s="550"/>
      <c r="TG197" s="550"/>
      <c r="TH197" s="550"/>
      <c r="TI197" s="550"/>
      <c r="TJ197" s="550"/>
      <c r="TK197" s="550"/>
      <c r="TL197" s="550"/>
      <c r="TM197" s="550"/>
      <c r="TN197" s="550"/>
      <c r="TO197" s="550"/>
      <c r="TP197" s="550"/>
      <c r="TQ197" s="550"/>
      <c r="TR197" s="550"/>
      <c r="TS197" s="550"/>
      <c r="TT197" s="550"/>
      <c r="TU197" s="550"/>
      <c r="TV197" s="550"/>
      <c r="TW197" s="550"/>
      <c r="TX197" s="550"/>
      <c r="TY197" s="550"/>
      <c r="TZ197" s="550"/>
      <c r="UA197" s="550"/>
      <c r="UB197" s="550"/>
      <c r="UC197" s="550"/>
      <c r="UD197" s="550"/>
      <c r="UE197" s="550"/>
      <c r="UF197" s="550"/>
      <c r="UG197" s="550"/>
      <c r="UH197" s="550"/>
      <c r="UI197" s="550"/>
      <c r="UJ197" s="550"/>
      <c r="UK197" s="550"/>
      <c r="UL197" s="550"/>
      <c r="UM197" s="550"/>
      <c r="UN197" s="550"/>
      <c r="UO197" s="550"/>
      <c r="UP197" s="550"/>
      <c r="UQ197" s="550"/>
      <c r="UR197" s="550"/>
      <c r="US197" s="550"/>
      <c r="UT197" s="550"/>
      <c r="UU197" s="550"/>
      <c r="UV197" s="550"/>
      <c r="UW197" s="550"/>
      <c r="UX197" s="550"/>
      <c r="UY197" s="550"/>
      <c r="UZ197" s="550"/>
      <c r="VA197" s="550"/>
      <c r="VB197" s="550"/>
      <c r="VC197" s="550"/>
      <c r="VD197" s="550"/>
      <c r="VE197" s="550"/>
      <c r="VF197" s="550"/>
      <c r="VG197" s="550"/>
      <c r="VH197" s="550"/>
      <c r="VI197" s="550"/>
      <c r="VJ197" s="550"/>
      <c r="VK197" s="550"/>
      <c r="VL197" s="550"/>
      <c r="VM197" s="550"/>
      <c r="VN197" s="550"/>
      <c r="VO197" s="550"/>
      <c r="VP197" s="550"/>
      <c r="VQ197" s="550"/>
      <c r="VR197" s="550"/>
      <c r="VS197" s="550"/>
      <c r="VT197" s="550"/>
      <c r="VU197" s="550"/>
      <c r="VV197" s="550"/>
      <c r="VW197" s="550"/>
      <c r="VX197" s="550"/>
      <c r="VY197" s="550"/>
      <c r="VZ197" s="550"/>
      <c r="WA197" s="550"/>
      <c r="WB197" s="550"/>
      <c r="WC197" s="550"/>
      <c r="WD197" s="550"/>
      <c r="WE197" s="550"/>
      <c r="WF197" s="550"/>
      <c r="WG197" s="550"/>
      <c r="WH197" s="550"/>
      <c r="WI197" s="550"/>
      <c r="WJ197" s="550"/>
      <c r="WK197" s="550"/>
      <c r="WL197" s="550"/>
      <c r="WM197" s="550"/>
      <c r="WN197" s="550"/>
      <c r="WO197" s="550"/>
      <c r="WP197" s="550"/>
      <c r="WQ197" s="550"/>
      <c r="WR197" s="550"/>
      <c r="WS197" s="550"/>
      <c r="WT197" s="550"/>
      <c r="WU197" s="550"/>
      <c r="WV197" s="550"/>
      <c r="WW197" s="550"/>
      <c r="WX197" s="550"/>
      <c r="WY197" s="550"/>
      <c r="WZ197" s="550"/>
      <c r="XA197" s="550"/>
      <c r="XB197" s="550"/>
      <c r="XC197" s="550"/>
      <c r="XD197" s="550"/>
      <c r="XE197" s="550"/>
      <c r="XF197" s="550"/>
      <c r="XG197" s="550"/>
      <c r="XH197" s="550"/>
      <c r="XI197" s="550"/>
      <c r="XJ197" s="550"/>
      <c r="XK197" s="550"/>
      <c r="XL197" s="550"/>
      <c r="XM197" s="550"/>
      <c r="XN197" s="550"/>
      <c r="XO197" s="550"/>
      <c r="XP197" s="550"/>
      <c r="XQ197" s="550"/>
      <c r="XR197" s="550"/>
      <c r="XS197" s="550"/>
      <c r="XT197" s="550"/>
      <c r="XU197" s="550"/>
      <c r="XV197" s="550"/>
      <c r="XW197" s="550"/>
      <c r="XX197" s="550"/>
      <c r="XY197" s="550"/>
      <c r="XZ197" s="550"/>
      <c r="YA197" s="550"/>
      <c r="YB197" s="550"/>
      <c r="YC197" s="550"/>
      <c r="YD197" s="550"/>
      <c r="YE197" s="550"/>
      <c r="YF197" s="550"/>
      <c r="YG197" s="550"/>
      <c r="YH197" s="550"/>
      <c r="YI197" s="550"/>
      <c r="YJ197" s="550"/>
      <c r="YK197" s="550"/>
      <c r="YL197" s="550"/>
      <c r="YM197" s="550"/>
      <c r="YN197" s="550"/>
      <c r="YO197" s="550"/>
      <c r="YP197" s="550"/>
      <c r="YQ197" s="550"/>
      <c r="YR197" s="550"/>
      <c r="YS197" s="550"/>
      <c r="YT197" s="550"/>
      <c r="YU197" s="550"/>
      <c r="YV197" s="550"/>
      <c r="YW197" s="550"/>
      <c r="YX197" s="550"/>
      <c r="YY197" s="550"/>
      <c r="YZ197" s="550"/>
      <c r="ZA197" s="550"/>
      <c r="ZB197" s="550"/>
      <c r="ZC197" s="550"/>
      <c r="ZD197" s="550"/>
      <c r="ZE197" s="550"/>
      <c r="ZF197" s="550"/>
      <c r="ZG197" s="550"/>
      <c r="ZH197" s="550"/>
      <c r="ZI197" s="550"/>
      <c r="ZJ197" s="550"/>
      <c r="ZK197" s="550"/>
      <c r="ZL197" s="550"/>
      <c r="ZM197" s="550"/>
      <c r="ZN197" s="550"/>
      <c r="ZO197" s="550"/>
      <c r="ZP197" s="550"/>
      <c r="ZQ197" s="550"/>
      <c r="ZR197" s="550"/>
      <c r="ZS197" s="550"/>
      <c r="ZT197" s="550"/>
      <c r="ZU197" s="550"/>
      <c r="ZV197" s="550"/>
      <c r="ZW197" s="550"/>
      <c r="ZX197" s="550"/>
      <c r="ZY197" s="550"/>
      <c r="ZZ197" s="550"/>
      <c r="AAA197" s="550"/>
      <c r="AAB197" s="550"/>
      <c r="AAC197" s="550"/>
      <c r="AAD197" s="550"/>
      <c r="AAE197" s="550"/>
      <c r="AAF197" s="550"/>
      <c r="AAG197" s="550"/>
      <c r="AAH197" s="550"/>
      <c r="AAI197" s="550"/>
      <c r="AAJ197" s="550"/>
      <c r="AAK197" s="550"/>
      <c r="AAL197" s="550"/>
      <c r="AAM197" s="550"/>
      <c r="AAN197" s="550"/>
      <c r="AAO197" s="550"/>
      <c r="AAP197" s="550"/>
      <c r="AAQ197" s="550"/>
      <c r="AAR197" s="550"/>
      <c r="AAS197" s="550"/>
      <c r="AAT197" s="550"/>
      <c r="AAU197" s="550"/>
      <c r="AAV197" s="550"/>
      <c r="AAW197" s="550"/>
      <c r="AAX197" s="550"/>
      <c r="AAY197" s="550"/>
      <c r="AAZ197" s="550"/>
      <c r="ABA197" s="550"/>
      <c r="ABB197" s="550"/>
      <c r="ABC197" s="550"/>
      <c r="ABD197" s="550"/>
      <c r="ABE197" s="550"/>
      <c r="ABF197" s="550"/>
      <c r="ABG197" s="550"/>
      <c r="ABH197" s="550"/>
      <c r="ABI197" s="550"/>
      <c r="ABJ197" s="550"/>
      <c r="ABK197" s="550"/>
      <c r="ABL197" s="550"/>
      <c r="ABM197" s="550"/>
      <c r="ABN197" s="550"/>
      <c r="ABO197" s="550"/>
      <c r="ABP197" s="550"/>
      <c r="ABQ197" s="550"/>
      <c r="ABR197" s="550"/>
      <c r="ABS197" s="550"/>
      <c r="ABT197" s="550"/>
      <c r="ABU197" s="550"/>
      <c r="ABV197" s="550"/>
      <c r="ABW197" s="550"/>
      <c r="ABX197" s="550"/>
      <c r="ABY197" s="550"/>
      <c r="ABZ197" s="550"/>
      <c r="ACA197" s="550"/>
      <c r="ACB197" s="550"/>
      <c r="ACC197" s="550"/>
      <c r="ACD197" s="550"/>
      <c r="ACE197" s="550"/>
      <c r="ACF197" s="550"/>
      <c r="ACG197" s="550"/>
      <c r="ACH197" s="550"/>
      <c r="ACI197" s="550"/>
      <c r="ACJ197" s="550"/>
      <c r="ACK197" s="550"/>
      <c r="ACL197" s="550"/>
      <c r="ACM197" s="550"/>
      <c r="ACN197" s="550"/>
      <c r="ACO197" s="550"/>
      <c r="ACP197" s="550"/>
      <c r="ACQ197" s="550"/>
      <c r="ACR197" s="550"/>
      <c r="ACS197" s="550"/>
      <c r="ACT197" s="550"/>
      <c r="ACU197" s="550"/>
      <c r="ACV197" s="550"/>
      <c r="ACW197" s="550"/>
      <c r="ACX197" s="550"/>
      <c r="ACY197" s="550"/>
      <c r="ACZ197" s="550"/>
      <c r="ADA197" s="550"/>
      <c r="ADB197" s="550"/>
      <c r="ADC197" s="550"/>
      <c r="ADD197" s="550"/>
      <c r="ADE197" s="550"/>
      <c r="ADF197" s="550"/>
      <c r="ADG197" s="550"/>
      <c r="ADH197" s="550"/>
      <c r="ADI197" s="550"/>
      <c r="ADJ197" s="550"/>
      <c r="ADK197" s="550"/>
      <c r="ADL197" s="550"/>
      <c r="ADM197" s="550"/>
      <c r="ADN197" s="550"/>
      <c r="ADO197" s="550"/>
      <c r="ADP197" s="550"/>
      <c r="ADQ197" s="550"/>
      <c r="ADR197" s="550"/>
      <c r="ADS197" s="550"/>
      <c r="ADT197" s="550"/>
      <c r="ADU197" s="550"/>
      <c r="ADV197" s="550"/>
      <c r="ADW197" s="550"/>
      <c r="ADX197" s="550"/>
      <c r="ADY197" s="550"/>
      <c r="ADZ197" s="550"/>
      <c r="AEA197" s="550"/>
      <c r="AEB197" s="550"/>
      <c r="AEC197" s="550"/>
      <c r="AED197" s="550"/>
      <c r="AEE197" s="550"/>
      <c r="AEF197" s="550"/>
      <c r="AEG197" s="550"/>
      <c r="AEH197" s="550"/>
      <c r="AEI197" s="550"/>
      <c r="AEJ197" s="550"/>
      <c r="AEK197" s="550"/>
      <c r="AEL197" s="550"/>
      <c r="AEM197" s="550"/>
      <c r="AEN197" s="550"/>
      <c r="AEO197" s="550"/>
      <c r="AEP197" s="550"/>
      <c r="AEQ197" s="550"/>
      <c r="AER197" s="550"/>
      <c r="AES197" s="550"/>
      <c r="AET197" s="550"/>
      <c r="AEU197" s="550"/>
      <c r="AEV197" s="550"/>
      <c r="AEW197" s="550"/>
      <c r="AEX197" s="550"/>
      <c r="AEY197" s="550"/>
      <c r="AEZ197" s="550"/>
      <c r="AFA197" s="550"/>
      <c r="AFB197" s="550"/>
      <c r="AFC197" s="550"/>
      <c r="AFD197" s="550"/>
      <c r="AFE197" s="550"/>
      <c r="AFF197" s="550"/>
      <c r="AFG197" s="550"/>
      <c r="AFH197" s="550"/>
      <c r="AFI197" s="550"/>
      <c r="AFJ197" s="550"/>
      <c r="AFK197" s="550"/>
      <c r="AFL197" s="550"/>
      <c r="AFM197" s="550"/>
      <c r="AFN197" s="550"/>
      <c r="AFO197" s="550"/>
      <c r="AFP197" s="550"/>
      <c r="AFQ197" s="550"/>
      <c r="AFR197" s="550"/>
      <c r="AFS197" s="550"/>
      <c r="AFT197" s="550"/>
      <c r="AFU197" s="550"/>
      <c r="AFV197" s="550"/>
      <c r="AFW197" s="550"/>
      <c r="AFX197" s="550"/>
      <c r="AFY197" s="550"/>
      <c r="AFZ197" s="550"/>
      <c r="AGA197" s="550"/>
      <c r="AGB197" s="550"/>
      <c r="AGC197" s="550"/>
      <c r="AGD197" s="550"/>
      <c r="AGE197" s="550"/>
      <c r="AGF197" s="550"/>
      <c r="AGG197" s="550"/>
      <c r="AGH197" s="550"/>
      <c r="AGI197" s="550"/>
      <c r="AGJ197" s="550"/>
      <c r="AGK197" s="550"/>
      <c r="AGL197" s="550"/>
      <c r="AGM197" s="550"/>
      <c r="AGN197" s="550"/>
      <c r="AGO197" s="550"/>
      <c r="AGP197" s="550"/>
      <c r="AGQ197" s="550"/>
      <c r="AGR197" s="550"/>
      <c r="AGS197" s="550"/>
      <c r="AGT197" s="550"/>
      <c r="AGU197" s="550"/>
      <c r="AGV197" s="550"/>
      <c r="AGW197" s="550"/>
      <c r="AGX197" s="550"/>
      <c r="AGY197" s="550"/>
      <c r="AGZ197" s="550"/>
      <c r="AHA197" s="550"/>
      <c r="AHB197" s="550"/>
      <c r="AHC197" s="550"/>
      <c r="AHD197" s="550"/>
      <c r="AHE197" s="550"/>
      <c r="AHF197" s="550"/>
      <c r="AHG197" s="550"/>
      <c r="AHH197" s="550"/>
      <c r="AHI197" s="550"/>
      <c r="AHJ197" s="550"/>
      <c r="AHK197" s="550"/>
      <c r="AHL197" s="550"/>
      <c r="AHM197" s="550"/>
      <c r="AHN197" s="550"/>
      <c r="AHO197" s="550"/>
      <c r="AHP197" s="550"/>
      <c r="AHQ197" s="550"/>
      <c r="AHR197" s="550"/>
      <c r="AHS197" s="550"/>
      <c r="AHT197" s="550"/>
      <c r="AHU197" s="550"/>
      <c r="AHV197" s="550"/>
      <c r="AHW197" s="550"/>
      <c r="AHX197" s="550"/>
      <c r="AHY197" s="550"/>
      <c r="AHZ197" s="550"/>
      <c r="AIA197" s="550"/>
      <c r="AIB197" s="550"/>
      <c r="AIC197" s="550"/>
      <c r="AID197" s="550"/>
      <c r="AIE197" s="550"/>
      <c r="AIF197" s="550"/>
      <c r="AIG197" s="550"/>
      <c r="AIH197" s="550"/>
      <c r="AII197" s="550"/>
      <c r="AIJ197" s="550"/>
      <c r="AIK197" s="550"/>
      <c r="AIL197" s="550"/>
      <c r="AIM197" s="550"/>
      <c r="AIN197" s="550"/>
      <c r="AIO197" s="550"/>
      <c r="AIP197" s="550"/>
      <c r="AIQ197" s="550"/>
      <c r="AIR197" s="550"/>
      <c r="AIS197" s="550"/>
      <c r="AIT197" s="550"/>
      <c r="AIU197" s="550"/>
      <c r="AIV197" s="550"/>
      <c r="AIW197" s="550"/>
      <c r="AIX197" s="550"/>
      <c r="AIY197" s="550"/>
      <c r="AIZ197" s="550"/>
      <c r="AJA197" s="550"/>
      <c r="AJB197" s="550"/>
      <c r="AJC197" s="550"/>
      <c r="AJD197" s="550"/>
      <c r="AJE197" s="550"/>
      <c r="AJF197" s="550"/>
      <c r="AJG197" s="550"/>
      <c r="AJH197" s="550"/>
      <c r="AJI197" s="550"/>
      <c r="AJJ197" s="550"/>
      <c r="AJK197" s="550"/>
      <c r="AJL197" s="550"/>
      <c r="AJM197" s="550"/>
      <c r="AJN197" s="550"/>
      <c r="AJO197" s="550"/>
      <c r="AJP197" s="550"/>
      <c r="AJQ197" s="550"/>
      <c r="AJR197" s="550"/>
      <c r="AJS197" s="550"/>
      <c r="AJT197" s="550"/>
      <c r="AJU197" s="550"/>
      <c r="AJV197" s="550"/>
      <c r="AJW197" s="550"/>
      <c r="AJX197" s="550"/>
      <c r="AJY197" s="550"/>
      <c r="AJZ197" s="550"/>
      <c r="AKA197" s="550"/>
      <c r="AKB197" s="550"/>
      <c r="AKC197" s="550"/>
      <c r="AKD197" s="550"/>
      <c r="AKE197" s="550"/>
      <c r="AKF197" s="550"/>
      <c r="AKG197" s="550"/>
      <c r="AKH197" s="550"/>
      <c r="AKI197" s="550"/>
      <c r="AKJ197" s="550"/>
      <c r="AKK197" s="550"/>
      <c r="AKL197" s="550"/>
      <c r="AKM197" s="550"/>
      <c r="AKN197" s="550"/>
      <c r="AKO197" s="550"/>
      <c r="AKP197" s="550"/>
      <c r="AKQ197" s="550"/>
      <c r="AKR197" s="550"/>
      <c r="AKS197" s="550"/>
      <c r="AKT197" s="550"/>
      <c r="AKU197" s="550"/>
      <c r="AKV197" s="550"/>
      <c r="AKW197" s="550"/>
      <c r="AKX197" s="550"/>
      <c r="AKY197" s="550"/>
      <c r="AKZ197" s="550"/>
      <c r="ALA197" s="550"/>
      <c r="ALB197" s="550"/>
      <c r="ALC197" s="550"/>
      <c r="ALD197" s="550"/>
      <c r="ALE197" s="550"/>
      <c r="ALF197" s="550"/>
      <c r="ALG197" s="550"/>
      <c r="ALH197" s="550"/>
      <c r="ALI197" s="550"/>
      <c r="ALJ197" s="550"/>
      <c r="ALK197" s="550"/>
      <c r="ALL197" s="550"/>
      <c r="ALM197" s="550"/>
      <c r="ALN197" s="550"/>
      <c r="ALO197" s="550"/>
      <c r="ALP197" s="550"/>
      <c r="ALQ197" s="550"/>
      <c r="ALR197" s="550"/>
      <c r="ALS197" s="550"/>
      <c r="ALT197" s="550"/>
      <c r="ALU197" s="550"/>
      <c r="ALV197" s="550"/>
      <c r="ALW197" s="550"/>
      <c r="ALX197" s="550"/>
      <c r="ALY197" s="550"/>
      <c r="ALZ197" s="550"/>
      <c r="AMA197" s="550"/>
      <c r="AMB197" s="550"/>
    </row>
    <row r="198" spans="1:1016" ht="59.25" customHeight="1">
      <c r="A198" s="517" t="s">
        <v>413</v>
      </c>
      <c r="B198" s="561">
        <v>141215</v>
      </c>
      <c r="C198" s="503" t="s">
        <v>27</v>
      </c>
      <c r="D198" s="562" t="s">
        <v>414</v>
      </c>
      <c r="E198" s="493" t="s">
        <v>40</v>
      </c>
      <c r="F198" s="523">
        <v>52</v>
      </c>
      <c r="G198" s="497">
        <f t="shared" si="12"/>
        <v>166.87</v>
      </c>
      <c r="H198" s="498">
        <f t="shared" si="18"/>
        <v>8677.24</v>
      </c>
      <c r="J198" s="547">
        <v>131.80000000000001</v>
      </c>
      <c r="L198" s="466">
        <f t="shared" si="13"/>
        <v>166.87</v>
      </c>
    </row>
    <row r="199" spans="1:1016" ht="42.95" customHeight="1">
      <c r="A199" s="517" t="s">
        <v>415</v>
      </c>
      <c r="B199" s="561">
        <v>170324</v>
      </c>
      <c r="C199" s="503" t="s">
        <v>27</v>
      </c>
      <c r="D199" s="562" t="s">
        <v>416</v>
      </c>
      <c r="E199" s="493" t="s">
        <v>47</v>
      </c>
      <c r="F199" s="523">
        <v>1</v>
      </c>
      <c r="G199" s="497">
        <f t="shared" si="12"/>
        <v>193.16</v>
      </c>
      <c r="H199" s="498">
        <f t="shared" si="18"/>
        <v>193.16</v>
      </c>
      <c r="J199" s="547">
        <v>152.56</v>
      </c>
      <c r="L199" s="466">
        <f t="shared" si="13"/>
        <v>193.16</v>
      </c>
    </row>
    <row r="200" spans="1:1016" ht="59.25" customHeight="1">
      <c r="A200" s="517" t="s">
        <v>417</v>
      </c>
      <c r="B200" s="561">
        <v>160604</v>
      </c>
      <c r="C200" s="503" t="s">
        <v>27</v>
      </c>
      <c r="D200" s="564" t="s">
        <v>418</v>
      </c>
      <c r="E200" s="493" t="s">
        <v>47</v>
      </c>
      <c r="F200" s="523">
        <v>4</v>
      </c>
      <c r="G200" s="497">
        <f t="shared" si="12"/>
        <v>170</v>
      </c>
      <c r="H200" s="498">
        <f t="shared" si="18"/>
        <v>680</v>
      </c>
      <c r="J200" s="547">
        <v>134.27000000000001</v>
      </c>
      <c r="L200" s="466">
        <f t="shared" si="13"/>
        <v>170</v>
      </c>
    </row>
    <row r="201" spans="1:1016" ht="59.25" customHeight="1">
      <c r="A201" s="517" t="s">
        <v>419</v>
      </c>
      <c r="B201" s="561">
        <v>160606</v>
      </c>
      <c r="C201" s="503" t="s">
        <v>27</v>
      </c>
      <c r="D201" s="570" t="s">
        <v>420</v>
      </c>
      <c r="E201" s="493" t="s">
        <v>47</v>
      </c>
      <c r="F201" s="523">
        <v>1</v>
      </c>
      <c r="G201" s="497">
        <f t="shared" si="12"/>
        <v>525.09</v>
      </c>
      <c r="H201" s="498">
        <f t="shared" si="18"/>
        <v>525.09</v>
      </c>
      <c r="J201" s="551">
        <v>414.73</v>
      </c>
      <c r="L201" s="466">
        <f t="shared" si="13"/>
        <v>525.09</v>
      </c>
    </row>
    <row r="202" spans="1:1016" ht="59.25" customHeight="1">
      <c r="A202" s="517" t="s">
        <v>421</v>
      </c>
      <c r="B202" s="561">
        <v>160612</v>
      </c>
      <c r="C202" s="503" t="s">
        <v>27</v>
      </c>
      <c r="D202" s="564" t="s">
        <v>422</v>
      </c>
      <c r="E202" s="493" t="s">
        <v>47</v>
      </c>
      <c r="F202" s="523">
        <v>10</v>
      </c>
      <c r="G202" s="497">
        <f t="shared" si="12"/>
        <v>33.79</v>
      </c>
      <c r="H202" s="498">
        <f t="shared" si="18"/>
        <v>337.9</v>
      </c>
      <c r="J202" s="547">
        <v>26.69</v>
      </c>
      <c r="L202" s="466">
        <f t="shared" si="13"/>
        <v>33.79</v>
      </c>
    </row>
    <row r="203" spans="1:1016" ht="59.25" customHeight="1">
      <c r="A203" s="517" t="s">
        <v>423</v>
      </c>
      <c r="B203" s="561">
        <v>160613</v>
      </c>
      <c r="C203" s="503" t="s">
        <v>27</v>
      </c>
      <c r="D203" s="564" t="s">
        <v>424</v>
      </c>
      <c r="E203" s="493" t="s">
        <v>47</v>
      </c>
      <c r="F203" s="523">
        <v>10</v>
      </c>
      <c r="G203" s="497">
        <f t="shared" si="12"/>
        <v>243.36</v>
      </c>
      <c r="H203" s="498">
        <f t="shared" si="18"/>
        <v>2433.6000000000004</v>
      </c>
      <c r="J203" s="547">
        <v>192.21</v>
      </c>
      <c r="L203" s="466">
        <f t="shared" si="13"/>
        <v>243.36</v>
      </c>
    </row>
    <row r="204" spans="1:1016" ht="59.25" customHeight="1">
      <c r="A204" s="517" t="s">
        <v>425</v>
      </c>
      <c r="B204" s="561">
        <v>101907</v>
      </c>
      <c r="C204" s="503" t="s">
        <v>117</v>
      </c>
      <c r="D204" s="571" t="s">
        <v>426</v>
      </c>
      <c r="E204" s="493" t="s">
        <v>47</v>
      </c>
      <c r="F204" s="523">
        <v>1</v>
      </c>
      <c r="G204" s="497">
        <f t="shared" si="12"/>
        <v>703.85</v>
      </c>
      <c r="H204" s="498">
        <f t="shared" si="18"/>
        <v>703.85</v>
      </c>
      <c r="J204" s="547">
        <v>555.91999999999996</v>
      </c>
      <c r="L204" s="466">
        <f t="shared" si="13"/>
        <v>703.85</v>
      </c>
    </row>
    <row r="205" spans="1:1016" ht="60.75" customHeight="1">
      <c r="A205" s="517" t="s">
        <v>427</v>
      </c>
      <c r="B205" s="561">
        <v>160605</v>
      </c>
      <c r="C205" s="503" t="s">
        <v>27</v>
      </c>
      <c r="D205" s="570" t="s">
        <v>428</v>
      </c>
      <c r="E205" s="493" t="s">
        <v>47</v>
      </c>
      <c r="F205" s="496">
        <v>8</v>
      </c>
      <c r="G205" s="497">
        <f t="shared" si="12"/>
        <v>234.71</v>
      </c>
      <c r="H205" s="498">
        <f t="shared" si="18"/>
        <v>1877.68</v>
      </c>
      <c r="J205" s="547">
        <v>185.38</v>
      </c>
      <c r="L205" s="466">
        <f t="shared" si="13"/>
        <v>234.71</v>
      </c>
    </row>
    <row r="206" spans="1:1016" s="40" customFormat="1" ht="59.25" customHeight="1">
      <c r="A206" s="517" t="s">
        <v>429</v>
      </c>
      <c r="B206" s="538">
        <v>97599</v>
      </c>
      <c r="C206" s="500" t="s">
        <v>117</v>
      </c>
      <c r="D206" s="529" t="s">
        <v>430</v>
      </c>
      <c r="E206" s="528" t="s">
        <v>47</v>
      </c>
      <c r="F206" s="496">
        <v>29</v>
      </c>
      <c r="G206" s="497">
        <f t="shared" si="12"/>
        <v>38.25</v>
      </c>
      <c r="H206" s="531">
        <f t="shared" si="18"/>
        <v>1109.25</v>
      </c>
      <c r="I206" s="550"/>
      <c r="J206" s="551">
        <v>30.21</v>
      </c>
      <c r="K206" s="550"/>
      <c r="L206" s="466">
        <f t="shared" si="13"/>
        <v>38.25</v>
      </c>
      <c r="M206" s="550"/>
      <c r="N206" s="550"/>
      <c r="O206" s="550"/>
      <c r="P206" s="550"/>
      <c r="Q206" s="550"/>
      <c r="R206" s="550"/>
      <c r="S206" s="550"/>
      <c r="T206" s="550"/>
      <c r="U206" s="550"/>
      <c r="V206" s="550"/>
      <c r="W206" s="550"/>
      <c r="X206" s="550"/>
      <c r="Y206" s="550"/>
      <c r="Z206" s="550"/>
      <c r="AA206" s="550"/>
      <c r="AB206" s="550"/>
      <c r="AC206" s="550"/>
      <c r="AD206" s="550"/>
      <c r="AE206" s="550"/>
      <c r="AF206" s="550"/>
      <c r="AG206" s="550"/>
      <c r="AH206" s="550"/>
      <c r="AI206" s="550"/>
      <c r="AJ206" s="550"/>
      <c r="AK206" s="550"/>
      <c r="AL206" s="550"/>
      <c r="AM206" s="550"/>
      <c r="AN206" s="550"/>
      <c r="AO206" s="550"/>
      <c r="AP206" s="550"/>
      <c r="AQ206" s="550"/>
      <c r="AR206" s="550"/>
      <c r="AS206" s="550"/>
      <c r="AT206" s="550"/>
      <c r="AU206" s="550"/>
      <c r="AV206" s="550"/>
      <c r="AW206" s="550"/>
      <c r="AX206" s="550"/>
      <c r="AY206" s="550"/>
      <c r="AZ206" s="550"/>
      <c r="BA206" s="550"/>
      <c r="BB206" s="550"/>
      <c r="BC206" s="550"/>
      <c r="BD206" s="550"/>
      <c r="BE206" s="550"/>
      <c r="BF206" s="550"/>
      <c r="BG206" s="550"/>
      <c r="BH206" s="550"/>
      <c r="BI206" s="550"/>
      <c r="BJ206" s="550"/>
      <c r="BK206" s="550"/>
      <c r="BL206" s="550"/>
      <c r="BM206" s="550"/>
      <c r="BN206" s="550"/>
      <c r="BO206" s="550"/>
      <c r="BP206" s="550"/>
      <c r="BQ206" s="550"/>
      <c r="BR206" s="550"/>
      <c r="BS206" s="550"/>
      <c r="BT206" s="550"/>
      <c r="BU206" s="550"/>
      <c r="BV206" s="550"/>
      <c r="BW206" s="550"/>
      <c r="BX206" s="550"/>
      <c r="BY206" s="550"/>
      <c r="BZ206" s="550"/>
      <c r="CA206" s="550"/>
      <c r="CB206" s="550"/>
      <c r="CC206" s="550"/>
      <c r="CD206" s="550"/>
      <c r="CE206" s="550"/>
      <c r="CF206" s="550"/>
      <c r="CG206" s="550"/>
      <c r="CH206" s="550"/>
      <c r="CI206" s="550"/>
      <c r="CJ206" s="550"/>
      <c r="CK206" s="550"/>
      <c r="CL206" s="550"/>
      <c r="CM206" s="550"/>
      <c r="CN206" s="550"/>
      <c r="CO206" s="550"/>
      <c r="CP206" s="550"/>
      <c r="CQ206" s="550"/>
      <c r="CR206" s="550"/>
      <c r="CS206" s="550"/>
      <c r="CT206" s="550"/>
      <c r="CU206" s="550"/>
      <c r="CV206" s="550"/>
      <c r="CW206" s="550"/>
      <c r="CX206" s="550"/>
      <c r="CY206" s="550"/>
      <c r="CZ206" s="550"/>
      <c r="DA206" s="550"/>
      <c r="DB206" s="550"/>
      <c r="DC206" s="550"/>
      <c r="DD206" s="550"/>
      <c r="DE206" s="550"/>
      <c r="DF206" s="550"/>
      <c r="DG206" s="550"/>
      <c r="DH206" s="550"/>
      <c r="DI206" s="550"/>
      <c r="DJ206" s="550"/>
      <c r="DK206" s="550"/>
      <c r="DL206" s="550"/>
      <c r="DM206" s="550"/>
      <c r="DN206" s="550"/>
      <c r="DO206" s="550"/>
      <c r="DP206" s="550"/>
      <c r="DQ206" s="550"/>
      <c r="DR206" s="550"/>
      <c r="DS206" s="550"/>
      <c r="DT206" s="550"/>
      <c r="DU206" s="550"/>
      <c r="DV206" s="550"/>
      <c r="DW206" s="550"/>
      <c r="DX206" s="550"/>
      <c r="DY206" s="550"/>
      <c r="DZ206" s="550"/>
      <c r="EA206" s="550"/>
      <c r="EB206" s="550"/>
      <c r="EC206" s="550"/>
      <c r="ED206" s="550"/>
      <c r="EE206" s="550"/>
      <c r="EF206" s="550"/>
      <c r="EG206" s="550"/>
      <c r="EH206" s="550"/>
      <c r="EI206" s="550"/>
      <c r="EJ206" s="550"/>
      <c r="EK206" s="550"/>
      <c r="EL206" s="550"/>
      <c r="EM206" s="550"/>
      <c r="EN206" s="550"/>
      <c r="EO206" s="550"/>
      <c r="EP206" s="550"/>
      <c r="EQ206" s="550"/>
      <c r="ER206" s="550"/>
      <c r="ES206" s="550"/>
      <c r="ET206" s="550"/>
      <c r="EU206" s="550"/>
      <c r="EV206" s="550"/>
      <c r="EW206" s="550"/>
      <c r="EX206" s="550"/>
      <c r="EY206" s="550"/>
      <c r="EZ206" s="550"/>
      <c r="FA206" s="550"/>
      <c r="FB206" s="550"/>
      <c r="FC206" s="550"/>
      <c r="FD206" s="550"/>
      <c r="FE206" s="550"/>
      <c r="FF206" s="550"/>
      <c r="FG206" s="550"/>
      <c r="FH206" s="550"/>
      <c r="FI206" s="550"/>
      <c r="FJ206" s="550"/>
      <c r="FK206" s="550"/>
      <c r="FL206" s="550"/>
      <c r="FM206" s="550"/>
      <c r="FN206" s="550"/>
      <c r="FO206" s="550"/>
      <c r="FP206" s="550"/>
      <c r="FQ206" s="550"/>
      <c r="FR206" s="550"/>
      <c r="FS206" s="550"/>
      <c r="FT206" s="550"/>
      <c r="FU206" s="550"/>
      <c r="FV206" s="550"/>
      <c r="FW206" s="550"/>
      <c r="FX206" s="550"/>
      <c r="FY206" s="550"/>
      <c r="FZ206" s="550"/>
      <c r="GA206" s="550"/>
      <c r="GB206" s="550"/>
      <c r="GC206" s="550"/>
      <c r="GD206" s="550"/>
      <c r="GE206" s="550"/>
      <c r="GF206" s="550"/>
      <c r="GG206" s="550"/>
      <c r="GH206" s="550"/>
      <c r="GI206" s="550"/>
      <c r="GJ206" s="550"/>
      <c r="GK206" s="550"/>
      <c r="GL206" s="550"/>
      <c r="GM206" s="550"/>
      <c r="GN206" s="550"/>
      <c r="GO206" s="550"/>
      <c r="GP206" s="550"/>
      <c r="GQ206" s="550"/>
      <c r="GR206" s="550"/>
      <c r="GS206" s="550"/>
      <c r="GT206" s="550"/>
      <c r="GU206" s="550"/>
      <c r="GV206" s="550"/>
      <c r="GW206" s="550"/>
      <c r="GX206" s="550"/>
      <c r="GY206" s="550"/>
      <c r="GZ206" s="550"/>
      <c r="HA206" s="550"/>
      <c r="HB206" s="550"/>
      <c r="HC206" s="550"/>
      <c r="HD206" s="550"/>
      <c r="HE206" s="550"/>
      <c r="HF206" s="550"/>
      <c r="HG206" s="550"/>
      <c r="HH206" s="550"/>
      <c r="HI206" s="550"/>
      <c r="HJ206" s="550"/>
      <c r="HK206" s="550"/>
      <c r="HL206" s="550"/>
      <c r="HM206" s="550"/>
      <c r="HN206" s="550"/>
      <c r="HO206" s="550"/>
      <c r="HP206" s="550"/>
      <c r="HQ206" s="550"/>
      <c r="HR206" s="550"/>
      <c r="HS206" s="550"/>
      <c r="HT206" s="550"/>
      <c r="HU206" s="550"/>
      <c r="HV206" s="550"/>
      <c r="HW206" s="550"/>
      <c r="HX206" s="550"/>
      <c r="HY206" s="550"/>
      <c r="HZ206" s="550"/>
      <c r="IA206" s="550"/>
      <c r="IB206" s="550"/>
      <c r="IC206" s="550"/>
      <c r="ID206" s="550"/>
      <c r="IE206" s="550"/>
      <c r="IF206" s="550"/>
      <c r="IG206" s="550"/>
      <c r="IH206" s="550"/>
      <c r="II206" s="550"/>
      <c r="IJ206" s="550"/>
      <c r="IK206" s="550"/>
      <c r="IL206" s="550"/>
      <c r="IM206" s="550"/>
      <c r="IN206" s="550"/>
      <c r="IO206" s="550"/>
      <c r="IP206" s="550"/>
      <c r="IQ206" s="550"/>
      <c r="IR206" s="550"/>
      <c r="IS206" s="550"/>
      <c r="IT206" s="550"/>
      <c r="IU206" s="550"/>
      <c r="IV206" s="550"/>
      <c r="IW206" s="550"/>
      <c r="IX206" s="550"/>
      <c r="IY206" s="550"/>
      <c r="IZ206" s="550"/>
      <c r="JA206" s="550"/>
      <c r="JB206" s="550"/>
      <c r="JC206" s="550"/>
      <c r="JD206" s="550"/>
      <c r="JE206" s="550"/>
      <c r="JF206" s="550"/>
      <c r="JG206" s="550"/>
      <c r="JH206" s="550"/>
      <c r="JI206" s="550"/>
      <c r="JJ206" s="550"/>
      <c r="JK206" s="550"/>
      <c r="JL206" s="550"/>
      <c r="JM206" s="550"/>
      <c r="JN206" s="550"/>
      <c r="JO206" s="550"/>
      <c r="JP206" s="550"/>
      <c r="JQ206" s="550"/>
      <c r="JR206" s="550"/>
      <c r="JS206" s="550"/>
      <c r="JT206" s="550"/>
      <c r="JU206" s="550"/>
      <c r="JV206" s="550"/>
      <c r="JW206" s="550"/>
      <c r="JX206" s="550"/>
      <c r="JY206" s="550"/>
      <c r="JZ206" s="550"/>
      <c r="KA206" s="550"/>
      <c r="KB206" s="550"/>
      <c r="KC206" s="550"/>
      <c r="KD206" s="550"/>
      <c r="KE206" s="550"/>
      <c r="KF206" s="550"/>
      <c r="KG206" s="550"/>
      <c r="KH206" s="550"/>
      <c r="KI206" s="550"/>
      <c r="KJ206" s="550"/>
      <c r="KK206" s="550"/>
      <c r="KL206" s="550"/>
      <c r="KM206" s="550"/>
      <c r="KN206" s="550"/>
      <c r="KO206" s="550"/>
      <c r="KP206" s="550"/>
      <c r="KQ206" s="550"/>
      <c r="KR206" s="550"/>
      <c r="KS206" s="550"/>
      <c r="KT206" s="550"/>
      <c r="KU206" s="550"/>
      <c r="KV206" s="550"/>
      <c r="KW206" s="550"/>
      <c r="KX206" s="550"/>
      <c r="KY206" s="550"/>
      <c r="KZ206" s="550"/>
      <c r="LA206" s="550"/>
      <c r="LB206" s="550"/>
      <c r="LC206" s="550"/>
      <c r="LD206" s="550"/>
      <c r="LE206" s="550"/>
      <c r="LF206" s="550"/>
      <c r="LG206" s="550"/>
      <c r="LH206" s="550"/>
      <c r="LI206" s="550"/>
      <c r="LJ206" s="550"/>
      <c r="LK206" s="550"/>
      <c r="LL206" s="550"/>
      <c r="LM206" s="550"/>
      <c r="LN206" s="550"/>
      <c r="LO206" s="550"/>
      <c r="LP206" s="550"/>
      <c r="LQ206" s="550"/>
      <c r="LR206" s="550"/>
      <c r="LS206" s="550"/>
      <c r="LT206" s="550"/>
      <c r="LU206" s="550"/>
      <c r="LV206" s="550"/>
      <c r="LW206" s="550"/>
      <c r="LX206" s="550"/>
      <c r="LY206" s="550"/>
      <c r="LZ206" s="550"/>
      <c r="MA206" s="550"/>
      <c r="MB206" s="550"/>
      <c r="MC206" s="550"/>
      <c r="MD206" s="550"/>
      <c r="ME206" s="550"/>
      <c r="MF206" s="550"/>
      <c r="MG206" s="550"/>
      <c r="MH206" s="550"/>
      <c r="MI206" s="550"/>
      <c r="MJ206" s="550"/>
      <c r="MK206" s="550"/>
      <c r="ML206" s="550"/>
      <c r="MM206" s="550"/>
      <c r="MN206" s="550"/>
      <c r="MO206" s="550"/>
      <c r="MP206" s="550"/>
      <c r="MQ206" s="550"/>
      <c r="MR206" s="550"/>
      <c r="MS206" s="550"/>
      <c r="MT206" s="550"/>
      <c r="MU206" s="550"/>
      <c r="MV206" s="550"/>
      <c r="MW206" s="550"/>
      <c r="MX206" s="550"/>
      <c r="MY206" s="550"/>
      <c r="MZ206" s="550"/>
      <c r="NA206" s="550"/>
      <c r="NB206" s="550"/>
      <c r="NC206" s="550"/>
      <c r="ND206" s="550"/>
      <c r="NE206" s="550"/>
      <c r="NF206" s="550"/>
      <c r="NG206" s="550"/>
      <c r="NH206" s="550"/>
      <c r="NI206" s="550"/>
      <c r="NJ206" s="550"/>
      <c r="NK206" s="550"/>
      <c r="NL206" s="550"/>
      <c r="NM206" s="550"/>
      <c r="NN206" s="550"/>
      <c r="NO206" s="550"/>
      <c r="NP206" s="550"/>
      <c r="NQ206" s="550"/>
      <c r="NR206" s="550"/>
      <c r="NS206" s="550"/>
      <c r="NT206" s="550"/>
      <c r="NU206" s="550"/>
      <c r="NV206" s="550"/>
      <c r="NW206" s="550"/>
      <c r="NX206" s="550"/>
      <c r="NY206" s="550"/>
      <c r="NZ206" s="550"/>
      <c r="OA206" s="550"/>
      <c r="OB206" s="550"/>
      <c r="OC206" s="550"/>
      <c r="OD206" s="550"/>
      <c r="OE206" s="550"/>
      <c r="OF206" s="550"/>
      <c r="OG206" s="550"/>
      <c r="OH206" s="550"/>
      <c r="OI206" s="550"/>
      <c r="OJ206" s="550"/>
      <c r="OK206" s="550"/>
      <c r="OL206" s="550"/>
      <c r="OM206" s="550"/>
      <c r="ON206" s="550"/>
      <c r="OO206" s="550"/>
      <c r="OP206" s="550"/>
      <c r="OQ206" s="550"/>
      <c r="OR206" s="550"/>
      <c r="OS206" s="550"/>
      <c r="OT206" s="550"/>
      <c r="OU206" s="550"/>
      <c r="OV206" s="550"/>
      <c r="OW206" s="550"/>
      <c r="OX206" s="550"/>
      <c r="OY206" s="550"/>
      <c r="OZ206" s="550"/>
      <c r="PA206" s="550"/>
      <c r="PB206" s="550"/>
      <c r="PC206" s="550"/>
      <c r="PD206" s="550"/>
      <c r="PE206" s="550"/>
      <c r="PF206" s="550"/>
      <c r="PG206" s="550"/>
      <c r="PH206" s="550"/>
      <c r="PI206" s="550"/>
      <c r="PJ206" s="550"/>
      <c r="PK206" s="550"/>
      <c r="PL206" s="550"/>
      <c r="PM206" s="550"/>
      <c r="PN206" s="550"/>
      <c r="PO206" s="550"/>
      <c r="PP206" s="550"/>
      <c r="PQ206" s="550"/>
      <c r="PR206" s="550"/>
      <c r="PS206" s="550"/>
      <c r="PT206" s="550"/>
      <c r="PU206" s="550"/>
      <c r="PV206" s="550"/>
      <c r="PW206" s="550"/>
      <c r="PX206" s="550"/>
      <c r="PY206" s="550"/>
      <c r="PZ206" s="550"/>
      <c r="QA206" s="550"/>
      <c r="QB206" s="550"/>
      <c r="QC206" s="550"/>
      <c r="QD206" s="550"/>
      <c r="QE206" s="550"/>
      <c r="QF206" s="550"/>
      <c r="QG206" s="550"/>
      <c r="QH206" s="550"/>
      <c r="QI206" s="550"/>
      <c r="QJ206" s="550"/>
      <c r="QK206" s="550"/>
      <c r="QL206" s="550"/>
      <c r="QM206" s="550"/>
      <c r="QN206" s="550"/>
      <c r="QO206" s="550"/>
      <c r="QP206" s="550"/>
      <c r="QQ206" s="550"/>
      <c r="QR206" s="550"/>
      <c r="QS206" s="550"/>
      <c r="QT206" s="550"/>
      <c r="QU206" s="550"/>
      <c r="QV206" s="550"/>
      <c r="QW206" s="550"/>
      <c r="QX206" s="550"/>
      <c r="QY206" s="550"/>
      <c r="QZ206" s="550"/>
      <c r="RA206" s="550"/>
      <c r="RB206" s="550"/>
      <c r="RC206" s="550"/>
      <c r="RD206" s="550"/>
      <c r="RE206" s="550"/>
      <c r="RF206" s="550"/>
      <c r="RG206" s="550"/>
      <c r="RH206" s="550"/>
      <c r="RI206" s="550"/>
      <c r="RJ206" s="550"/>
      <c r="RK206" s="550"/>
      <c r="RL206" s="550"/>
      <c r="RM206" s="550"/>
      <c r="RN206" s="550"/>
      <c r="RO206" s="550"/>
      <c r="RP206" s="550"/>
      <c r="RQ206" s="550"/>
      <c r="RR206" s="550"/>
      <c r="RS206" s="550"/>
      <c r="RT206" s="550"/>
      <c r="RU206" s="550"/>
      <c r="RV206" s="550"/>
      <c r="RW206" s="550"/>
      <c r="RX206" s="550"/>
      <c r="RY206" s="550"/>
      <c r="RZ206" s="550"/>
      <c r="SA206" s="550"/>
      <c r="SB206" s="550"/>
      <c r="SC206" s="550"/>
      <c r="SD206" s="550"/>
      <c r="SE206" s="550"/>
      <c r="SF206" s="550"/>
      <c r="SG206" s="550"/>
      <c r="SH206" s="550"/>
      <c r="SI206" s="550"/>
      <c r="SJ206" s="550"/>
      <c r="SK206" s="550"/>
      <c r="SL206" s="550"/>
      <c r="SM206" s="550"/>
      <c r="SN206" s="550"/>
      <c r="SO206" s="550"/>
      <c r="SP206" s="550"/>
      <c r="SQ206" s="550"/>
      <c r="SR206" s="550"/>
      <c r="SS206" s="550"/>
      <c r="ST206" s="550"/>
      <c r="SU206" s="550"/>
      <c r="SV206" s="550"/>
      <c r="SW206" s="550"/>
      <c r="SX206" s="550"/>
      <c r="SY206" s="550"/>
      <c r="SZ206" s="550"/>
      <c r="TA206" s="550"/>
      <c r="TB206" s="550"/>
      <c r="TC206" s="550"/>
      <c r="TD206" s="550"/>
      <c r="TE206" s="550"/>
      <c r="TF206" s="550"/>
      <c r="TG206" s="550"/>
      <c r="TH206" s="550"/>
      <c r="TI206" s="550"/>
      <c r="TJ206" s="550"/>
      <c r="TK206" s="550"/>
      <c r="TL206" s="550"/>
      <c r="TM206" s="550"/>
      <c r="TN206" s="550"/>
      <c r="TO206" s="550"/>
      <c r="TP206" s="550"/>
      <c r="TQ206" s="550"/>
      <c r="TR206" s="550"/>
      <c r="TS206" s="550"/>
      <c r="TT206" s="550"/>
      <c r="TU206" s="550"/>
      <c r="TV206" s="550"/>
      <c r="TW206" s="550"/>
      <c r="TX206" s="550"/>
      <c r="TY206" s="550"/>
      <c r="TZ206" s="550"/>
      <c r="UA206" s="550"/>
      <c r="UB206" s="550"/>
      <c r="UC206" s="550"/>
      <c r="UD206" s="550"/>
      <c r="UE206" s="550"/>
      <c r="UF206" s="550"/>
      <c r="UG206" s="550"/>
      <c r="UH206" s="550"/>
      <c r="UI206" s="550"/>
      <c r="UJ206" s="550"/>
      <c r="UK206" s="550"/>
      <c r="UL206" s="550"/>
      <c r="UM206" s="550"/>
      <c r="UN206" s="550"/>
      <c r="UO206" s="550"/>
      <c r="UP206" s="550"/>
      <c r="UQ206" s="550"/>
      <c r="UR206" s="550"/>
      <c r="US206" s="550"/>
      <c r="UT206" s="550"/>
      <c r="UU206" s="550"/>
      <c r="UV206" s="550"/>
      <c r="UW206" s="550"/>
      <c r="UX206" s="550"/>
      <c r="UY206" s="550"/>
      <c r="UZ206" s="550"/>
      <c r="VA206" s="550"/>
      <c r="VB206" s="550"/>
      <c r="VC206" s="550"/>
      <c r="VD206" s="550"/>
      <c r="VE206" s="550"/>
      <c r="VF206" s="550"/>
      <c r="VG206" s="550"/>
      <c r="VH206" s="550"/>
      <c r="VI206" s="550"/>
      <c r="VJ206" s="550"/>
      <c r="VK206" s="550"/>
      <c r="VL206" s="550"/>
      <c r="VM206" s="550"/>
      <c r="VN206" s="550"/>
      <c r="VO206" s="550"/>
      <c r="VP206" s="550"/>
      <c r="VQ206" s="550"/>
      <c r="VR206" s="550"/>
      <c r="VS206" s="550"/>
      <c r="VT206" s="550"/>
      <c r="VU206" s="550"/>
      <c r="VV206" s="550"/>
      <c r="VW206" s="550"/>
      <c r="VX206" s="550"/>
      <c r="VY206" s="550"/>
      <c r="VZ206" s="550"/>
      <c r="WA206" s="550"/>
      <c r="WB206" s="550"/>
      <c r="WC206" s="550"/>
      <c r="WD206" s="550"/>
      <c r="WE206" s="550"/>
      <c r="WF206" s="550"/>
      <c r="WG206" s="550"/>
      <c r="WH206" s="550"/>
      <c r="WI206" s="550"/>
      <c r="WJ206" s="550"/>
      <c r="WK206" s="550"/>
      <c r="WL206" s="550"/>
      <c r="WM206" s="550"/>
      <c r="WN206" s="550"/>
      <c r="WO206" s="550"/>
      <c r="WP206" s="550"/>
      <c r="WQ206" s="550"/>
      <c r="WR206" s="550"/>
      <c r="WS206" s="550"/>
      <c r="WT206" s="550"/>
      <c r="WU206" s="550"/>
      <c r="WV206" s="550"/>
      <c r="WW206" s="550"/>
      <c r="WX206" s="550"/>
      <c r="WY206" s="550"/>
      <c r="WZ206" s="550"/>
      <c r="XA206" s="550"/>
      <c r="XB206" s="550"/>
      <c r="XC206" s="550"/>
      <c r="XD206" s="550"/>
      <c r="XE206" s="550"/>
      <c r="XF206" s="550"/>
      <c r="XG206" s="550"/>
      <c r="XH206" s="550"/>
      <c r="XI206" s="550"/>
      <c r="XJ206" s="550"/>
      <c r="XK206" s="550"/>
      <c r="XL206" s="550"/>
      <c r="XM206" s="550"/>
      <c r="XN206" s="550"/>
      <c r="XO206" s="550"/>
      <c r="XP206" s="550"/>
      <c r="XQ206" s="550"/>
      <c r="XR206" s="550"/>
      <c r="XS206" s="550"/>
      <c r="XT206" s="550"/>
      <c r="XU206" s="550"/>
      <c r="XV206" s="550"/>
      <c r="XW206" s="550"/>
      <c r="XX206" s="550"/>
      <c r="XY206" s="550"/>
      <c r="XZ206" s="550"/>
      <c r="YA206" s="550"/>
      <c r="YB206" s="550"/>
      <c r="YC206" s="550"/>
      <c r="YD206" s="550"/>
      <c r="YE206" s="550"/>
      <c r="YF206" s="550"/>
      <c r="YG206" s="550"/>
      <c r="YH206" s="550"/>
      <c r="YI206" s="550"/>
      <c r="YJ206" s="550"/>
      <c r="YK206" s="550"/>
      <c r="YL206" s="550"/>
      <c r="YM206" s="550"/>
      <c r="YN206" s="550"/>
      <c r="YO206" s="550"/>
      <c r="YP206" s="550"/>
      <c r="YQ206" s="550"/>
      <c r="YR206" s="550"/>
      <c r="YS206" s="550"/>
      <c r="YT206" s="550"/>
      <c r="YU206" s="550"/>
      <c r="YV206" s="550"/>
      <c r="YW206" s="550"/>
      <c r="YX206" s="550"/>
      <c r="YY206" s="550"/>
      <c r="YZ206" s="550"/>
      <c r="ZA206" s="550"/>
      <c r="ZB206" s="550"/>
      <c r="ZC206" s="550"/>
      <c r="ZD206" s="550"/>
      <c r="ZE206" s="550"/>
      <c r="ZF206" s="550"/>
      <c r="ZG206" s="550"/>
      <c r="ZH206" s="550"/>
      <c r="ZI206" s="550"/>
      <c r="ZJ206" s="550"/>
      <c r="ZK206" s="550"/>
      <c r="ZL206" s="550"/>
      <c r="ZM206" s="550"/>
      <c r="ZN206" s="550"/>
      <c r="ZO206" s="550"/>
      <c r="ZP206" s="550"/>
      <c r="ZQ206" s="550"/>
      <c r="ZR206" s="550"/>
      <c r="ZS206" s="550"/>
      <c r="ZT206" s="550"/>
      <c r="ZU206" s="550"/>
      <c r="ZV206" s="550"/>
      <c r="ZW206" s="550"/>
      <c r="ZX206" s="550"/>
      <c r="ZY206" s="550"/>
      <c r="ZZ206" s="550"/>
      <c r="AAA206" s="550"/>
      <c r="AAB206" s="550"/>
      <c r="AAC206" s="550"/>
      <c r="AAD206" s="550"/>
      <c r="AAE206" s="550"/>
      <c r="AAF206" s="550"/>
      <c r="AAG206" s="550"/>
      <c r="AAH206" s="550"/>
      <c r="AAI206" s="550"/>
      <c r="AAJ206" s="550"/>
      <c r="AAK206" s="550"/>
      <c r="AAL206" s="550"/>
      <c r="AAM206" s="550"/>
      <c r="AAN206" s="550"/>
      <c r="AAO206" s="550"/>
      <c r="AAP206" s="550"/>
      <c r="AAQ206" s="550"/>
      <c r="AAR206" s="550"/>
      <c r="AAS206" s="550"/>
      <c r="AAT206" s="550"/>
      <c r="AAU206" s="550"/>
      <c r="AAV206" s="550"/>
      <c r="AAW206" s="550"/>
      <c r="AAX206" s="550"/>
      <c r="AAY206" s="550"/>
      <c r="AAZ206" s="550"/>
      <c r="ABA206" s="550"/>
      <c r="ABB206" s="550"/>
      <c r="ABC206" s="550"/>
      <c r="ABD206" s="550"/>
      <c r="ABE206" s="550"/>
      <c r="ABF206" s="550"/>
      <c r="ABG206" s="550"/>
      <c r="ABH206" s="550"/>
      <c r="ABI206" s="550"/>
      <c r="ABJ206" s="550"/>
      <c r="ABK206" s="550"/>
      <c r="ABL206" s="550"/>
      <c r="ABM206" s="550"/>
      <c r="ABN206" s="550"/>
      <c r="ABO206" s="550"/>
      <c r="ABP206" s="550"/>
      <c r="ABQ206" s="550"/>
      <c r="ABR206" s="550"/>
      <c r="ABS206" s="550"/>
      <c r="ABT206" s="550"/>
      <c r="ABU206" s="550"/>
      <c r="ABV206" s="550"/>
      <c r="ABW206" s="550"/>
      <c r="ABX206" s="550"/>
      <c r="ABY206" s="550"/>
      <c r="ABZ206" s="550"/>
      <c r="ACA206" s="550"/>
      <c r="ACB206" s="550"/>
      <c r="ACC206" s="550"/>
      <c r="ACD206" s="550"/>
      <c r="ACE206" s="550"/>
      <c r="ACF206" s="550"/>
      <c r="ACG206" s="550"/>
      <c r="ACH206" s="550"/>
      <c r="ACI206" s="550"/>
      <c r="ACJ206" s="550"/>
      <c r="ACK206" s="550"/>
      <c r="ACL206" s="550"/>
      <c r="ACM206" s="550"/>
      <c r="ACN206" s="550"/>
      <c r="ACO206" s="550"/>
      <c r="ACP206" s="550"/>
      <c r="ACQ206" s="550"/>
      <c r="ACR206" s="550"/>
      <c r="ACS206" s="550"/>
      <c r="ACT206" s="550"/>
      <c r="ACU206" s="550"/>
      <c r="ACV206" s="550"/>
      <c r="ACW206" s="550"/>
      <c r="ACX206" s="550"/>
      <c r="ACY206" s="550"/>
      <c r="ACZ206" s="550"/>
      <c r="ADA206" s="550"/>
      <c r="ADB206" s="550"/>
      <c r="ADC206" s="550"/>
      <c r="ADD206" s="550"/>
      <c r="ADE206" s="550"/>
      <c r="ADF206" s="550"/>
      <c r="ADG206" s="550"/>
      <c r="ADH206" s="550"/>
      <c r="ADI206" s="550"/>
      <c r="ADJ206" s="550"/>
      <c r="ADK206" s="550"/>
      <c r="ADL206" s="550"/>
      <c r="ADM206" s="550"/>
      <c r="ADN206" s="550"/>
      <c r="ADO206" s="550"/>
      <c r="ADP206" s="550"/>
      <c r="ADQ206" s="550"/>
      <c r="ADR206" s="550"/>
      <c r="ADS206" s="550"/>
      <c r="ADT206" s="550"/>
      <c r="ADU206" s="550"/>
      <c r="ADV206" s="550"/>
      <c r="ADW206" s="550"/>
      <c r="ADX206" s="550"/>
      <c r="ADY206" s="550"/>
      <c r="ADZ206" s="550"/>
      <c r="AEA206" s="550"/>
      <c r="AEB206" s="550"/>
      <c r="AEC206" s="550"/>
      <c r="AED206" s="550"/>
      <c r="AEE206" s="550"/>
      <c r="AEF206" s="550"/>
      <c r="AEG206" s="550"/>
      <c r="AEH206" s="550"/>
      <c r="AEI206" s="550"/>
      <c r="AEJ206" s="550"/>
      <c r="AEK206" s="550"/>
      <c r="AEL206" s="550"/>
      <c r="AEM206" s="550"/>
      <c r="AEN206" s="550"/>
      <c r="AEO206" s="550"/>
      <c r="AEP206" s="550"/>
      <c r="AEQ206" s="550"/>
      <c r="AER206" s="550"/>
      <c r="AES206" s="550"/>
      <c r="AET206" s="550"/>
      <c r="AEU206" s="550"/>
      <c r="AEV206" s="550"/>
      <c r="AEW206" s="550"/>
      <c r="AEX206" s="550"/>
      <c r="AEY206" s="550"/>
      <c r="AEZ206" s="550"/>
      <c r="AFA206" s="550"/>
      <c r="AFB206" s="550"/>
      <c r="AFC206" s="550"/>
      <c r="AFD206" s="550"/>
      <c r="AFE206" s="550"/>
      <c r="AFF206" s="550"/>
      <c r="AFG206" s="550"/>
      <c r="AFH206" s="550"/>
      <c r="AFI206" s="550"/>
      <c r="AFJ206" s="550"/>
      <c r="AFK206" s="550"/>
      <c r="AFL206" s="550"/>
      <c r="AFM206" s="550"/>
      <c r="AFN206" s="550"/>
      <c r="AFO206" s="550"/>
      <c r="AFP206" s="550"/>
      <c r="AFQ206" s="550"/>
      <c r="AFR206" s="550"/>
      <c r="AFS206" s="550"/>
      <c r="AFT206" s="550"/>
      <c r="AFU206" s="550"/>
      <c r="AFV206" s="550"/>
      <c r="AFW206" s="550"/>
      <c r="AFX206" s="550"/>
      <c r="AFY206" s="550"/>
      <c r="AFZ206" s="550"/>
      <c r="AGA206" s="550"/>
      <c r="AGB206" s="550"/>
      <c r="AGC206" s="550"/>
      <c r="AGD206" s="550"/>
      <c r="AGE206" s="550"/>
      <c r="AGF206" s="550"/>
      <c r="AGG206" s="550"/>
      <c r="AGH206" s="550"/>
      <c r="AGI206" s="550"/>
      <c r="AGJ206" s="550"/>
      <c r="AGK206" s="550"/>
      <c r="AGL206" s="550"/>
      <c r="AGM206" s="550"/>
      <c r="AGN206" s="550"/>
      <c r="AGO206" s="550"/>
      <c r="AGP206" s="550"/>
      <c r="AGQ206" s="550"/>
      <c r="AGR206" s="550"/>
      <c r="AGS206" s="550"/>
      <c r="AGT206" s="550"/>
      <c r="AGU206" s="550"/>
      <c r="AGV206" s="550"/>
      <c r="AGW206" s="550"/>
      <c r="AGX206" s="550"/>
      <c r="AGY206" s="550"/>
      <c r="AGZ206" s="550"/>
      <c r="AHA206" s="550"/>
      <c r="AHB206" s="550"/>
      <c r="AHC206" s="550"/>
      <c r="AHD206" s="550"/>
      <c r="AHE206" s="550"/>
      <c r="AHF206" s="550"/>
      <c r="AHG206" s="550"/>
      <c r="AHH206" s="550"/>
      <c r="AHI206" s="550"/>
      <c r="AHJ206" s="550"/>
      <c r="AHK206" s="550"/>
      <c r="AHL206" s="550"/>
      <c r="AHM206" s="550"/>
      <c r="AHN206" s="550"/>
      <c r="AHO206" s="550"/>
      <c r="AHP206" s="550"/>
      <c r="AHQ206" s="550"/>
      <c r="AHR206" s="550"/>
      <c r="AHS206" s="550"/>
      <c r="AHT206" s="550"/>
      <c r="AHU206" s="550"/>
      <c r="AHV206" s="550"/>
      <c r="AHW206" s="550"/>
      <c r="AHX206" s="550"/>
      <c r="AHY206" s="550"/>
      <c r="AHZ206" s="550"/>
      <c r="AIA206" s="550"/>
      <c r="AIB206" s="550"/>
      <c r="AIC206" s="550"/>
      <c r="AID206" s="550"/>
      <c r="AIE206" s="550"/>
      <c r="AIF206" s="550"/>
      <c r="AIG206" s="550"/>
      <c r="AIH206" s="550"/>
      <c r="AII206" s="550"/>
      <c r="AIJ206" s="550"/>
      <c r="AIK206" s="550"/>
      <c r="AIL206" s="550"/>
      <c r="AIM206" s="550"/>
      <c r="AIN206" s="550"/>
      <c r="AIO206" s="550"/>
      <c r="AIP206" s="550"/>
      <c r="AIQ206" s="550"/>
      <c r="AIR206" s="550"/>
      <c r="AIS206" s="550"/>
      <c r="AIT206" s="550"/>
      <c r="AIU206" s="550"/>
      <c r="AIV206" s="550"/>
      <c r="AIW206" s="550"/>
      <c r="AIX206" s="550"/>
      <c r="AIY206" s="550"/>
      <c r="AIZ206" s="550"/>
      <c r="AJA206" s="550"/>
      <c r="AJB206" s="550"/>
      <c r="AJC206" s="550"/>
      <c r="AJD206" s="550"/>
      <c r="AJE206" s="550"/>
      <c r="AJF206" s="550"/>
      <c r="AJG206" s="550"/>
      <c r="AJH206" s="550"/>
      <c r="AJI206" s="550"/>
      <c r="AJJ206" s="550"/>
      <c r="AJK206" s="550"/>
      <c r="AJL206" s="550"/>
      <c r="AJM206" s="550"/>
      <c r="AJN206" s="550"/>
      <c r="AJO206" s="550"/>
      <c r="AJP206" s="550"/>
      <c r="AJQ206" s="550"/>
      <c r="AJR206" s="550"/>
      <c r="AJS206" s="550"/>
      <c r="AJT206" s="550"/>
      <c r="AJU206" s="550"/>
      <c r="AJV206" s="550"/>
      <c r="AJW206" s="550"/>
      <c r="AJX206" s="550"/>
      <c r="AJY206" s="550"/>
      <c r="AJZ206" s="550"/>
      <c r="AKA206" s="550"/>
      <c r="AKB206" s="550"/>
      <c r="AKC206" s="550"/>
      <c r="AKD206" s="550"/>
      <c r="AKE206" s="550"/>
      <c r="AKF206" s="550"/>
      <c r="AKG206" s="550"/>
      <c r="AKH206" s="550"/>
      <c r="AKI206" s="550"/>
      <c r="AKJ206" s="550"/>
      <c r="AKK206" s="550"/>
      <c r="AKL206" s="550"/>
      <c r="AKM206" s="550"/>
      <c r="AKN206" s="550"/>
      <c r="AKO206" s="550"/>
      <c r="AKP206" s="550"/>
      <c r="AKQ206" s="550"/>
      <c r="AKR206" s="550"/>
      <c r="AKS206" s="550"/>
      <c r="AKT206" s="550"/>
      <c r="AKU206" s="550"/>
      <c r="AKV206" s="550"/>
      <c r="AKW206" s="550"/>
      <c r="AKX206" s="550"/>
      <c r="AKY206" s="550"/>
      <c r="AKZ206" s="550"/>
      <c r="ALA206" s="550"/>
      <c r="ALB206" s="550"/>
      <c r="ALC206" s="550"/>
      <c r="ALD206" s="550"/>
      <c r="ALE206" s="550"/>
      <c r="ALF206" s="550"/>
      <c r="ALG206" s="550"/>
      <c r="ALH206" s="550"/>
      <c r="ALI206" s="550"/>
      <c r="ALJ206" s="550"/>
      <c r="ALK206" s="550"/>
      <c r="ALL206" s="550"/>
      <c r="ALM206" s="550"/>
      <c r="ALN206" s="550"/>
      <c r="ALO206" s="550"/>
      <c r="ALP206" s="550"/>
      <c r="ALQ206" s="550"/>
      <c r="ALR206" s="550"/>
      <c r="ALS206" s="550"/>
      <c r="ALT206" s="550"/>
      <c r="ALU206" s="550"/>
      <c r="ALV206" s="550"/>
      <c r="ALW206" s="550"/>
      <c r="ALX206" s="550"/>
      <c r="ALY206" s="550"/>
      <c r="ALZ206" s="550"/>
      <c r="AMA206" s="550"/>
      <c r="AMB206" s="550"/>
    </row>
    <row r="207" spans="1:1016" ht="44.1" customHeight="1">
      <c r="A207" s="517" t="s">
        <v>431</v>
      </c>
      <c r="B207" s="559">
        <v>12898</v>
      </c>
      <c r="C207" s="493" t="s">
        <v>127</v>
      </c>
      <c r="D207" s="569" t="s">
        <v>432</v>
      </c>
      <c r="E207" s="493" t="s">
        <v>47</v>
      </c>
      <c r="F207" s="523">
        <v>5</v>
      </c>
      <c r="G207" s="497">
        <f t="shared" si="12"/>
        <v>150.63</v>
      </c>
      <c r="H207" s="498">
        <f t="shared" si="18"/>
        <v>753.15</v>
      </c>
      <c r="J207" s="547">
        <v>118.97</v>
      </c>
      <c r="L207" s="466">
        <f t="shared" si="13"/>
        <v>150.63</v>
      </c>
    </row>
    <row r="208" spans="1:1016" ht="72" customHeight="1">
      <c r="A208" s="517" t="s">
        <v>433</v>
      </c>
      <c r="B208" s="561">
        <v>160602</v>
      </c>
      <c r="C208" s="503" t="s">
        <v>27</v>
      </c>
      <c r="D208" s="564" t="s">
        <v>412</v>
      </c>
      <c r="E208" s="493" t="s">
        <v>47</v>
      </c>
      <c r="F208" s="523">
        <v>5</v>
      </c>
      <c r="G208" s="497">
        <f t="shared" si="12"/>
        <v>1655.81</v>
      </c>
      <c r="H208" s="498">
        <f t="shared" si="18"/>
        <v>8279.0499999999993</v>
      </c>
      <c r="J208" s="547">
        <v>1307.8</v>
      </c>
      <c r="L208" s="466">
        <f t="shared" si="13"/>
        <v>1655.81</v>
      </c>
    </row>
    <row r="209" spans="1:1016" ht="59.25" customHeight="1">
      <c r="A209" s="517" t="s">
        <v>434</v>
      </c>
      <c r="B209" s="561">
        <v>160603</v>
      </c>
      <c r="C209" s="503" t="s">
        <v>27</v>
      </c>
      <c r="D209" s="564" t="s">
        <v>435</v>
      </c>
      <c r="E209" s="493" t="s">
        <v>47</v>
      </c>
      <c r="F209" s="523">
        <v>1</v>
      </c>
      <c r="G209" s="497">
        <f t="shared" si="12"/>
        <v>657.37</v>
      </c>
      <c r="H209" s="498">
        <f t="shared" si="18"/>
        <v>657.37</v>
      </c>
      <c r="J209" s="547">
        <v>519.21</v>
      </c>
      <c r="L209" s="466">
        <f t="shared" si="13"/>
        <v>657.37</v>
      </c>
    </row>
    <row r="210" spans="1:1016" ht="42" customHeight="1">
      <c r="A210" s="517" t="s">
        <v>436</v>
      </c>
      <c r="B210" s="561"/>
      <c r="C210" s="503" t="s">
        <v>437</v>
      </c>
      <c r="D210" s="568" t="s">
        <v>438</v>
      </c>
      <c r="E210" s="493" t="s">
        <v>47</v>
      </c>
      <c r="F210" s="523">
        <v>1</v>
      </c>
      <c r="G210" s="497">
        <f t="shared" si="12"/>
        <v>1538.1</v>
      </c>
      <c r="H210" s="498">
        <f t="shared" si="18"/>
        <v>1538.1</v>
      </c>
      <c r="J210" s="547">
        <f>composiçoes!E637</f>
        <v>1214.83</v>
      </c>
      <c r="L210" s="466">
        <f t="shared" si="13"/>
        <v>1538.1</v>
      </c>
    </row>
    <row r="211" spans="1:1016" ht="59.25" customHeight="1">
      <c r="A211" s="517" t="s">
        <v>439</v>
      </c>
      <c r="B211" s="561">
        <v>12015</v>
      </c>
      <c r="C211" s="503" t="s">
        <v>127</v>
      </c>
      <c r="D211" s="526" t="s">
        <v>440</v>
      </c>
      <c r="E211" s="493" t="s">
        <v>47</v>
      </c>
      <c r="F211" s="523">
        <v>2</v>
      </c>
      <c r="G211" s="497">
        <f t="shared" si="12"/>
        <v>140.99</v>
      </c>
      <c r="H211" s="498">
        <f t="shared" si="18"/>
        <v>281.98</v>
      </c>
      <c r="J211" s="547">
        <v>111.36</v>
      </c>
      <c r="L211" s="466">
        <f t="shared" si="13"/>
        <v>140.99</v>
      </c>
    </row>
    <row r="212" spans="1:1016" ht="59.25" customHeight="1">
      <c r="A212" s="517" t="s">
        <v>441</v>
      </c>
      <c r="B212" s="561">
        <v>92368</v>
      </c>
      <c r="C212" s="503" t="s">
        <v>117</v>
      </c>
      <c r="D212" s="569" t="s">
        <v>442</v>
      </c>
      <c r="E212" s="493" t="s">
        <v>40</v>
      </c>
      <c r="F212" s="523">
        <v>2.76</v>
      </c>
      <c r="G212" s="497">
        <f t="shared" si="12"/>
        <v>196.13</v>
      </c>
      <c r="H212" s="498">
        <f t="shared" si="18"/>
        <v>541.3187999999999</v>
      </c>
      <c r="J212" s="547">
        <v>154.91</v>
      </c>
      <c r="L212" s="466">
        <f t="shared" si="13"/>
        <v>196.13</v>
      </c>
    </row>
    <row r="213" spans="1:1016" ht="59.25" customHeight="1">
      <c r="A213" s="517" t="s">
        <v>443</v>
      </c>
      <c r="B213" s="561">
        <v>92367</v>
      </c>
      <c r="C213" s="503" t="s">
        <v>117</v>
      </c>
      <c r="D213" s="526" t="s">
        <v>444</v>
      </c>
      <c r="E213" s="493" t="s">
        <v>40</v>
      </c>
      <c r="F213" s="523">
        <v>129.5</v>
      </c>
      <c r="G213" s="497">
        <f t="shared" si="12"/>
        <v>147.44</v>
      </c>
      <c r="H213" s="498">
        <f t="shared" si="18"/>
        <v>19093.48</v>
      </c>
      <c r="J213" s="547">
        <v>116.45</v>
      </c>
      <c r="L213" s="466">
        <f t="shared" si="13"/>
        <v>147.44</v>
      </c>
    </row>
    <row r="214" spans="1:1016" ht="41.1" customHeight="1">
      <c r="A214" s="517" t="s">
        <v>445</v>
      </c>
      <c r="B214" s="561">
        <v>170326</v>
      </c>
      <c r="C214" s="503" t="s">
        <v>27</v>
      </c>
      <c r="D214" s="564" t="s">
        <v>446</v>
      </c>
      <c r="E214" s="493" t="s">
        <v>47</v>
      </c>
      <c r="F214" s="523">
        <v>2</v>
      </c>
      <c r="G214" s="497">
        <f t="shared" si="12"/>
        <v>508.3</v>
      </c>
      <c r="H214" s="498">
        <f t="shared" si="18"/>
        <v>1016.6</v>
      </c>
      <c r="J214" s="547">
        <v>401.47</v>
      </c>
      <c r="L214" s="466">
        <f t="shared" si="13"/>
        <v>508.3</v>
      </c>
    </row>
    <row r="215" spans="1:1016" s="40" customFormat="1" ht="41.1" customHeight="1">
      <c r="A215" s="517" t="s">
        <v>447</v>
      </c>
      <c r="B215" s="538">
        <v>170325</v>
      </c>
      <c r="C215" s="500" t="s">
        <v>27</v>
      </c>
      <c r="D215" s="570" t="s">
        <v>448</v>
      </c>
      <c r="E215" s="528" t="s">
        <v>47</v>
      </c>
      <c r="F215" s="496">
        <v>1</v>
      </c>
      <c r="G215" s="497">
        <f t="shared" si="12"/>
        <v>395.12</v>
      </c>
      <c r="H215" s="531">
        <f t="shared" si="18"/>
        <v>395.12</v>
      </c>
      <c r="I215" s="550"/>
      <c r="J215" s="551">
        <v>312.08</v>
      </c>
      <c r="K215" s="550"/>
      <c r="L215" s="466">
        <f t="shared" si="13"/>
        <v>395.12</v>
      </c>
      <c r="M215" s="550"/>
      <c r="N215" s="550"/>
      <c r="O215" s="550"/>
      <c r="P215" s="550"/>
      <c r="Q215" s="550"/>
      <c r="R215" s="550"/>
      <c r="S215" s="550"/>
      <c r="T215" s="550"/>
      <c r="U215" s="550"/>
      <c r="V215" s="550"/>
      <c r="W215" s="550"/>
      <c r="X215" s="550"/>
      <c r="Y215" s="550"/>
      <c r="Z215" s="550"/>
      <c r="AA215" s="550"/>
      <c r="AB215" s="550"/>
      <c r="AC215" s="550"/>
      <c r="AD215" s="550"/>
      <c r="AE215" s="550"/>
      <c r="AF215" s="550"/>
      <c r="AG215" s="550"/>
      <c r="AH215" s="550"/>
      <c r="AI215" s="550"/>
      <c r="AJ215" s="550"/>
      <c r="AK215" s="550"/>
      <c r="AL215" s="550"/>
      <c r="AM215" s="550"/>
      <c r="AN215" s="550"/>
      <c r="AO215" s="550"/>
      <c r="AP215" s="550"/>
      <c r="AQ215" s="550"/>
      <c r="AR215" s="550"/>
      <c r="AS215" s="550"/>
      <c r="AT215" s="550"/>
      <c r="AU215" s="550"/>
      <c r="AV215" s="550"/>
      <c r="AW215" s="550"/>
      <c r="AX215" s="550"/>
      <c r="AY215" s="550"/>
      <c r="AZ215" s="550"/>
      <c r="BA215" s="550"/>
      <c r="BB215" s="550"/>
      <c r="BC215" s="550"/>
      <c r="BD215" s="550"/>
      <c r="BE215" s="550"/>
      <c r="BF215" s="550"/>
      <c r="BG215" s="550"/>
      <c r="BH215" s="550"/>
      <c r="BI215" s="550"/>
      <c r="BJ215" s="550"/>
      <c r="BK215" s="550"/>
      <c r="BL215" s="550"/>
      <c r="BM215" s="550"/>
      <c r="BN215" s="550"/>
      <c r="BO215" s="550"/>
      <c r="BP215" s="550"/>
      <c r="BQ215" s="550"/>
      <c r="BR215" s="550"/>
      <c r="BS215" s="550"/>
      <c r="BT215" s="550"/>
      <c r="BU215" s="550"/>
      <c r="BV215" s="550"/>
      <c r="BW215" s="550"/>
      <c r="BX215" s="550"/>
      <c r="BY215" s="550"/>
      <c r="BZ215" s="550"/>
      <c r="CA215" s="550"/>
      <c r="CB215" s="550"/>
      <c r="CC215" s="550"/>
      <c r="CD215" s="550"/>
      <c r="CE215" s="550"/>
      <c r="CF215" s="550"/>
      <c r="CG215" s="550"/>
      <c r="CH215" s="550"/>
      <c r="CI215" s="550"/>
      <c r="CJ215" s="550"/>
      <c r="CK215" s="550"/>
      <c r="CL215" s="550"/>
      <c r="CM215" s="550"/>
      <c r="CN215" s="550"/>
      <c r="CO215" s="550"/>
      <c r="CP215" s="550"/>
      <c r="CQ215" s="550"/>
      <c r="CR215" s="550"/>
      <c r="CS215" s="550"/>
      <c r="CT215" s="550"/>
      <c r="CU215" s="550"/>
      <c r="CV215" s="550"/>
      <c r="CW215" s="550"/>
      <c r="CX215" s="550"/>
      <c r="CY215" s="550"/>
      <c r="CZ215" s="550"/>
      <c r="DA215" s="550"/>
      <c r="DB215" s="550"/>
      <c r="DC215" s="550"/>
      <c r="DD215" s="550"/>
      <c r="DE215" s="550"/>
      <c r="DF215" s="550"/>
      <c r="DG215" s="550"/>
      <c r="DH215" s="550"/>
      <c r="DI215" s="550"/>
      <c r="DJ215" s="550"/>
      <c r="DK215" s="550"/>
      <c r="DL215" s="550"/>
      <c r="DM215" s="550"/>
      <c r="DN215" s="550"/>
      <c r="DO215" s="550"/>
      <c r="DP215" s="550"/>
      <c r="DQ215" s="550"/>
      <c r="DR215" s="550"/>
      <c r="DS215" s="550"/>
      <c r="DT215" s="550"/>
      <c r="DU215" s="550"/>
      <c r="DV215" s="550"/>
      <c r="DW215" s="550"/>
      <c r="DX215" s="550"/>
      <c r="DY215" s="550"/>
      <c r="DZ215" s="550"/>
      <c r="EA215" s="550"/>
      <c r="EB215" s="550"/>
      <c r="EC215" s="550"/>
      <c r="ED215" s="550"/>
      <c r="EE215" s="550"/>
      <c r="EF215" s="550"/>
      <c r="EG215" s="550"/>
      <c r="EH215" s="550"/>
      <c r="EI215" s="550"/>
      <c r="EJ215" s="550"/>
      <c r="EK215" s="550"/>
      <c r="EL215" s="550"/>
      <c r="EM215" s="550"/>
      <c r="EN215" s="550"/>
      <c r="EO215" s="550"/>
      <c r="EP215" s="550"/>
      <c r="EQ215" s="550"/>
      <c r="ER215" s="550"/>
      <c r="ES215" s="550"/>
      <c r="ET215" s="550"/>
      <c r="EU215" s="550"/>
      <c r="EV215" s="550"/>
      <c r="EW215" s="550"/>
      <c r="EX215" s="550"/>
      <c r="EY215" s="550"/>
      <c r="EZ215" s="550"/>
      <c r="FA215" s="550"/>
      <c r="FB215" s="550"/>
      <c r="FC215" s="550"/>
      <c r="FD215" s="550"/>
      <c r="FE215" s="550"/>
      <c r="FF215" s="550"/>
      <c r="FG215" s="550"/>
      <c r="FH215" s="550"/>
      <c r="FI215" s="550"/>
      <c r="FJ215" s="550"/>
      <c r="FK215" s="550"/>
      <c r="FL215" s="550"/>
      <c r="FM215" s="550"/>
      <c r="FN215" s="550"/>
      <c r="FO215" s="550"/>
      <c r="FP215" s="550"/>
      <c r="FQ215" s="550"/>
      <c r="FR215" s="550"/>
      <c r="FS215" s="550"/>
      <c r="FT215" s="550"/>
      <c r="FU215" s="550"/>
      <c r="FV215" s="550"/>
      <c r="FW215" s="550"/>
      <c r="FX215" s="550"/>
      <c r="FY215" s="550"/>
      <c r="FZ215" s="550"/>
      <c r="GA215" s="550"/>
      <c r="GB215" s="550"/>
      <c r="GC215" s="550"/>
      <c r="GD215" s="550"/>
      <c r="GE215" s="550"/>
      <c r="GF215" s="550"/>
      <c r="GG215" s="550"/>
      <c r="GH215" s="550"/>
      <c r="GI215" s="550"/>
      <c r="GJ215" s="550"/>
      <c r="GK215" s="550"/>
      <c r="GL215" s="550"/>
      <c r="GM215" s="550"/>
      <c r="GN215" s="550"/>
      <c r="GO215" s="550"/>
      <c r="GP215" s="550"/>
      <c r="GQ215" s="550"/>
      <c r="GR215" s="550"/>
      <c r="GS215" s="550"/>
      <c r="GT215" s="550"/>
      <c r="GU215" s="550"/>
      <c r="GV215" s="550"/>
      <c r="GW215" s="550"/>
      <c r="GX215" s="550"/>
      <c r="GY215" s="550"/>
      <c r="GZ215" s="550"/>
      <c r="HA215" s="550"/>
      <c r="HB215" s="550"/>
      <c r="HC215" s="550"/>
      <c r="HD215" s="550"/>
      <c r="HE215" s="550"/>
      <c r="HF215" s="550"/>
      <c r="HG215" s="550"/>
      <c r="HH215" s="550"/>
      <c r="HI215" s="550"/>
      <c r="HJ215" s="550"/>
      <c r="HK215" s="550"/>
      <c r="HL215" s="550"/>
      <c r="HM215" s="550"/>
      <c r="HN215" s="550"/>
      <c r="HO215" s="550"/>
      <c r="HP215" s="550"/>
      <c r="HQ215" s="550"/>
      <c r="HR215" s="550"/>
      <c r="HS215" s="550"/>
      <c r="HT215" s="550"/>
      <c r="HU215" s="550"/>
      <c r="HV215" s="550"/>
      <c r="HW215" s="550"/>
      <c r="HX215" s="550"/>
      <c r="HY215" s="550"/>
      <c r="HZ215" s="550"/>
      <c r="IA215" s="550"/>
      <c r="IB215" s="550"/>
      <c r="IC215" s="550"/>
      <c r="ID215" s="550"/>
      <c r="IE215" s="550"/>
      <c r="IF215" s="550"/>
      <c r="IG215" s="550"/>
      <c r="IH215" s="550"/>
      <c r="II215" s="550"/>
      <c r="IJ215" s="550"/>
      <c r="IK215" s="550"/>
      <c r="IL215" s="550"/>
      <c r="IM215" s="550"/>
      <c r="IN215" s="550"/>
      <c r="IO215" s="550"/>
      <c r="IP215" s="550"/>
      <c r="IQ215" s="550"/>
      <c r="IR215" s="550"/>
      <c r="IS215" s="550"/>
      <c r="IT215" s="550"/>
      <c r="IU215" s="550"/>
      <c r="IV215" s="550"/>
      <c r="IW215" s="550"/>
      <c r="IX215" s="550"/>
      <c r="IY215" s="550"/>
      <c r="IZ215" s="550"/>
      <c r="JA215" s="550"/>
      <c r="JB215" s="550"/>
      <c r="JC215" s="550"/>
      <c r="JD215" s="550"/>
      <c r="JE215" s="550"/>
      <c r="JF215" s="550"/>
      <c r="JG215" s="550"/>
      <c r="JH215" s="550"/>
      <c r="JI215" s="550"/>
      <c r="JJ215" s="550"/>
      <c r="JK215" s="550"/>
      <c r="JL215" s="550"/>
      <c r="JM215" s="550"/>
      <c r="JN215" s="550"/>
      <c r="JO215" s="550"/>
      <c r="JP215" s="550"/>
      <c r="JQ215" s="550"/>
      <c r="JR215" s="550"/>
      <c r="JS215" s="550"/>
      <c r="JT215" s="550"/>
      <c r="JU215" s="550"/>
      <c r="JV215" s="550"/>
      <c r="JW215" s="550"/>
      <c r="JX215" s="550"/>
      <c r="JY215" s="550"/>
      <c r="JZ215" s="550"/>
      <c r="KA215" s="550"/>
      <c r="KB215" s="550"/>
      <c r="KC215" s="550"/>
      <c r="KD215" s="550"/>
      <c r="KE215" s="550"/>
      <c r="KF215" s="550"/>
      <c r="KG215" s="550"/>
      <c r="KH215" s="550"/>
      <c r="KI215" s="550"/>
      <c r="KJ215" s="550"/>
      <c r="KK215" s="550"/>
      <c r="KL215" s="550"/>
      <c r="KM215" s="550"/>
      <c r="KN215" s="550"/>
      <c r="KO215" s="550"/>
      <c r="KP215" s="550"/>
      <c r="KQ215" s="550"/>
      <c r="KR215" s="550"/>
      <c r="KS215" s="550"/>
      <c r="KT215" s="550"/>
      <c r="KU215" s="550"/>
      <c r="KV215" s="550"/>
      <c r="KW215" s="550"/>
      <c r="KX215" s="550"/>
      <c r="KY215" s="550"/>
      <c r="KZ215" s="550"/>
      <c r="LA215" s="550"/>
      <c r="LB215" s="550"/>
      <c r="LC215" s="550"/>
      <c r="LD215" s="550"/>
      <c r="LE215" s="550"/>
      <c r="LF215" s="550"/>
      <c r="LG215" s="550"/>
      <c r="LH215" s="550"/>
      <c r="LI215" s="550"/>
      <c r="LJ215" s="550"/>
      <c r="LK215" s="550"/>
      <c r="LL215" s="550"/>
      <c r="LM215" s="550"/>
      <c r="LN215" s="550"/>
      <c r="LO215" s="550"/>
      <c r="LP215" s="550"/>
      <c r="LQ215" s="550"/>
      <c r="LR215" s="550"/>
      <c r="LS215" s="550"/>
      <c r="LT215" s="550"/>
      <c r="LU215" s="550"/>
      <c r="LV215" s="550"/>
      <c r="LW215" s="550"/>
      <c r="LX215" s="550"/>
      <c r="LY215" s="550"/>
      <c r="LZ215" s="550"/>
      <c r="MA215" s="550"/>
      <c r="MB215" s="550"/>
      <c r="MC215" s="550"/>
      <c r="MD215" s="550"/>
      <c r="ME215" s="550"/>
      <c r="MF215" s="550"/>
      <c r="MG215" s="550"/>
      <c r="MH215" s="550"/>
      <c r="MI215" s="550"/>
      <c r="MJ215" s="550"/>
      <c r="MK215" s="550"/>
      <c r="ML215" s="550"/>
      <c r="MM215" s="550"/>
      <c r="MN215" s="550"/>
      <c r="MO215" s="550"/>
      <c r="MP215" s="550"/>
      <c r="MQ215" s="550"/>
      <c r="MR215" s="550"/>
      <c r="MS215" s="550"/>
      <c r="MT215" s="550"/>
      <c r="MU215" s="550"/>
      <c r="MV215" s="550"/>
      <c r="MW215" s="550"/>
      <c r="MX215" s="550"/>
      <c r="MY215" s="550"/>
      <c r="MZ215" s="550"/>
      <c r="NA215" s="550"/>
      <c r="NB215" s="550"/>
      <c r="NC215" s="550"/>
      <c r="ND215" s="550"/>
      <c r="NE215" s="550"/>
      <c r="NF215" s="550"/>
      <c r="NG215" s="550"/>
      <c r="NH215" s="550"/>
      <c r="NI215" s="550"/>
      <c r="NJ215" s="550"/>
      <c r="NK215" s="550"/>
      <c r="NL215" s="550"/>
      <c r="NM215" s="550"/>
      <c r="NN215" s="550"/>
      <c r="NO215" s="550"/>
      <c r="NP215" s="550"/>
      <c r="NQ215" s="550"/>
      <c r="NR215" s="550"/>
      <c r="NS215" s="550"/>
      <c r="NT215" s="550"/>
      <c r="NU215" s="550"/>
      <c r="NV215" s="550"/>
      <c r="NW215" s="550"/>
      <c r="NX215" s="550"/>
      <c r="NY215" s="550"/>
      <c r="NZ215" s="550"/>
      <c r="OA215" s="550"/>
      <c r="OB215" s="550"/>
      <c r="OC215" s="550"/>
      <c r="OD215" s="550"/>
      <c r="OE215" s="550"/>
      <c r="OF215" s="550"/>
      <c r="OG215" s="550"/>
      <c r="OH215" s="550"/>
      <c r="OI215" s="550"/>
      <c r="OJ215" s="550"/>
      <c r="OK215" s="550"/>
      <c r="OL215" s="550"/>
      <c r="OM215" s="550"/>
      <c r="ON215" s="550"/>
      <c r="OO215" s="550"/>
      <c r="OP215" s="550"/>
      <c r="OQ215" s="550"/>
      <c r="OR215" s="550"/>
      <c r="OS215" s="550"/>
      <c r="OT215" s="550"/>
      <c r="OU215" s="550"/>
      <c r="OV215" s="550"/>
      <c r="OW215" s="550"/>
      <c r="OX215" s="550"/>
      <c r="OY215" s="550"/>
      <c r="OZ215" s="550"/>
      <c r="PA215" s="550"/>
      <c r="PB215" s="550"/>
      <c r="PC215" s="550"/>
      <c r="PD215" s="550"/>
      <c r="PE215" s="550"/>
      <c r="PF215" s="550"/>
      <c r="PG215" s="550"/>
      <c r="PH215" s="550"/>
      <c r="PI215" s="550"/>
      <c r="PJ215" s="550"/>
      <c r="PK215" s="550"/>
      <c r="PL215" s="550"/>
      <c r="PM215" s="550"/>
      <c r="PN215" s="550"/>
      <c r="PO215" s="550"/>
      <c r="PP215" s="550"/>
      <c r="PQ215" s="550"/>
      <c r="PR215" s="550"/>
      <c r="PS215" s="550"/>
      <c r="PT215" s="550"/>
      <c r="PU215" s="550"/>
      <c r="PV215" s="550"/>
      <c r="PW215" s="550"/>
      <c r="PX215" s="550"/>
      <c r="PY215" s="550"/>
      <c r="PZ215" s="550"/>
      <c r="QA215" s="550"/>
      <c r="QB215" s="550"/>
      <c r="QC215" s="550"/>
      <c r="QD215" s="550"/>
      <c r="QE215" s="550"/>
      <c r="QF215" s="550"/>
      <c r="QG215" s="550"/>
      <c r="QH215" s="550"/>
      <c r="QI215" s="550"/>
      <c r="QJ215" s="550"/>
      <c r="QK215" s="550"/>
      <c r="QL215" s="550"/>
      <c r="QM215" s="550"/>
      <c r="QN215" s="550"/>
      <c r="QO215" s="550"/>
      <c r="QP215" s="550"/>
      <c r="QQ215" s="550"/>
      <c r="QR215" s="550"/>
      <c r="QS215" s="550"/>
      <c r="QT215" s="550"/>
      <c r="QU215" s="550"/>
      <c r="QV215" s="550"/>
      <c r="QW215" s="550"/>
      <c r="QX215" s="550"/>
      <c r="QY215" s="550"/>
      <c r="QZ215" s="550"/>
      <c r="RA215" s="550"/>
      <c r="RB215" s="550"/>
      <c r="RC215" s="550"/>
      <c r="RD215" s="550"/>
      <c r="RE215" s="550"/>
      <c r="RF215" s="550"/>
      <c r="RG215" s="550"/>
      <c r="RH215" s="550"/>
      <c r="RI215" s="550"/>
      <c r="RJ215" s="550"/>
      <c r="RK215" s="550"/>
      <c r="RL215" s="550"/>
      <c r="RM215" s="550"/>
      <c r="RN215" s="550"/>
      <c r="RO215" s="550"/>
      <c r="RP215" s="550"/>
      <c r="RQ215" s="550"/>
      <c r="RR215" s="550"/>
      <c r="RS215" s="550"/>
      <c r="RT215" s="550"/>
      <c r="RU215" s="550"/>
      <c r="RV215" s="550"/>
      <c r="RW215" s="550"/>
      <c r="RX215" s="550"/>
      <c r="RY215" s="550"/>
      <c r="RZ215" s="550"/>
      <c r="SA215" s="550"/>
      <c r="SB215" s="550"/>
      <c r="SC215" s="550"/>
      <c r="SD215" s="550"/>
      <c r="SE215" s="550"/>
      <c r="SF215" s="550"/>
      <c r="SG215" s="550"/>
      <c r="SH215" s="550"/>
      <c r="SI215" s="550"/>
      <c r="SJ215" s="550"/>
      <c r="SK215" s="550"/>
      <c r="SL215" s="550"/>
      <c r="SM215" s="550"/>
      <c r="SN215" s="550"/>
      <c r="SO215" s="550"/>
      <c r="SP215" s="550"/>
      <c r="SQ215" s="550"/>
      <c r="SR215" s="550"/>
      <c r="SS215" s="550"/>
      <c r="ST215" s="550"/>
      <c r="SU215" s="550"/>
      <c r="SV215" s="550"/>
      <c r="SW215" s="550"/>
      <c r="SX215" s="550"/>
      <c r="SY215" s="550"/>
      <c r="SZ215" s="550"/>
      <c r="TA215" s="550"/>
      <c r="TB215" s="550"/>
      <c r="TC215" s="550"/>
      <c r="TD215" s="550"/>
      <c r="TE215" s="550"/>
      <c r="TF215" s="550"/>
      <c r="TG215" s="550"/>
      <c r="TH215" s="550"/>
      <c r="TI215" s="550"/>
      <c r="TJ215" s="550"/>
      <c r="TK215" s="550"/>
      <c r="TL215" s="550"/>
      <c r="TM215" s="550"/>
      <c r="TN215" s="550"/>
      <c r="TO215" s="550"/>
      <c r="TP215" s="550"/>
      <c r="TQ215" s="550"/>
      <c r="TR215" s="550"/>
      <c r="TS215" s="550"/>
      <c r="TT215" s="550"/>
      <c r="TU215" s="550"/>
      <c r="TV215" s="550"/>
      <c r="TW215" s="550"/>
      <c r="TX215" s="550"/>
      <c r="TY215" s="550"/>
      <c r="TZ215" s="550"/>
      <c r="UA215" s="550"/>
      <c r="UB215" s="550"/>
      <c r="UC215" s="550"/>
      <c r="UD215" s="550"/>
      <c r="UE215" s="550"/>
      <c r="UF215" s="550"/>
      <c r="UG215" s="550"/>
      <c r="UH215" s="550"/>
      <c r="UI215" s="550"/>
      <c r="UJ215" s="550"/>
      <c r="UK215" s="550"/>
      <c r="UL215" s="550"/>
      <c r="UM215" s="550"/>
      <c r="UN215" s="550"/>
      <c r="UO215" s="550"/>
      <c r="UP215" s="550"/>
      <c r="UQ215" s="550"/>
      <c r="UR215" s="550"/>
      <c r="US215" s="550"/>
      <c r="UT215" s="550"/>
      <c r="UU215" s="550"/>
      <c r="UV215" s="550"/>
      <c r="UW215" s="550"/>
      <c r="UX215" s="550"/>
      <c r="UY215" s="550"/>
      <c r="UZ215" s="550"/>
      <c r="VA215" s="550"/>
      <c r="VB215" s="550"/>
      <c r="VC215" s="550"/>
      <c r="VD215" s="550"/>
      <c r="VE215" s="550"/>
      <c r="VF215" s="550"/>
      <c r="VG215" s="550"/>
      <c r="VH215" s="550"/>
      <c r="VI215" s="550"/>
      <c r="VJ215" s="550"/>
      <c r="VK215" s="550"/>
      <c r="VL215" s="550"/>
      <c r="VM215" s="550"/>
      <c r="VN215" s="550"/>
      <c r="VO215" s="550"/>
      <c r="VP215" s="550"/>
      <c r="VQ215" s="550"/>
      <c r="VR215" s="550"/>
      <c r="VS215" s="550"/>
      <c r="VT215" s="550"/>
      <c r="VU215" s="550"/>
      <c r="VV215" s="550"/>
      <c r="VW215" s="550"/>
      <c r="VX215" s="550"/>
      <c r="VY215" s="550"/>
      <c r="VZ215" s="550"/>
      <c r="WA215" s="550"/>
      <c r="WB215" s="550"/>
      <c r="WC215" s="550"/>
      <c r="WD215" s="550"/>
      <c r="WE215" s="550"/>
      <c r="WF215" s="550"/>
      <c r="WG215" s="550"/>
      <c r="WH215" s="550"/>
      <c r="WI215" s="550"/>
      <c r="WJ215" s="550"/>
      <c r="WK215" s="550"/>
      <c r="WL215" s="550"/>
      <c r="WM215" s="550"/>
      <c r="WN215" s="550"/>
      <c r="WO215" s="550"/>
      <c r="WP215" s="550"/>
      <c r="WQ215" s="550"/>
      <c r="WR215" s="550"/>
      <c r="WS215" s="550"/>
      <c r="WT215" s="550"/>
      <c r="WU215" s="550"/>
      <c r="WV215" s="550"/>
      <c r="WW215" s="550"/>
      <c r="WX215" s="550"/>
      <c r="WY215" s="550"/>
      <c r="WZ215" s="550"/>
      <c r="XA215" s="550"/>
      <c r="XB215" s="550"/>
      <c r="XC215" s="550"/>
      <c r="XD215" s="550"/>
      <c r="XE215" s="550"/>
      <c r="XF215" s="550"/>
      <c r="XG215" s="550"/>
      <c r="XH215" s="550"/>
      <c r="XI215" s="550"/>
      <c r="XJ215" s="550"/>
      <c r="XK215" s="550"/>
      <c r="XL215" s="550"/>
      <c r="XM215" s="550"/>
      <c r="XN215" s="550"/>
      <c r="XO215" s="550"/>
      <c r="XP215" s="550"/>
      <c r="XQ215" s="550"/>
      <c r="XR215" s="550"/>
      <c r="XS215" s="550"/>
      <c r="XT215" s="550"/>
      <c r="XU215" s="550"/>
      <c r="XV215" s="550"/>
      <c r="XW215" s="550"/>
      <c r="XX215" s="550"/>
      <c r="XY215" s="550"/>
      <c r="XZ215" s="550"/>
      <c r="YA215" s="550"/>
      <c r="YB215" s="550"/>
      <c r="YC215" s="550"/>
      <c r="YD215" s="550"/>
      <c r="YE215" s="550"/>
      <c r="YF215" s="550"/>
      <c r="YG215" s="550"/>
      <c r="YH215" s="550"/>
      <c r="YI215" s="550"/>
      <c r="YJ215" s="550"/>
      <c r="YK215" s="550"/>
      <c r="YL215" s="550"/>
      <c r="YM215" s="550"/>
      <c r="YN215" s="550"/>
      <c r="YO215" s="550"/>
      <c r="YP215" s="550"/>
      <c r="YQ215" s="550"/>
      <c r="YR215" s="550"/>
      <c r="YS215" s="550"/>
      <c r="YT215" s="550"/>
      <c r="YU215" s="550"/>
      <c r="YV215" s="550"/>
      <c r="YW215" s="550"/>
      <c r="YX215" s="550"/>
      <c r="YY215" s="550"/>
      <c r="YZ215" s="550"/>
      <c r="ZA215" s="550"/>
      <c r="ZB215" s="550"/>
      <c r="ZC215" s="550"/>
      <c r="ZD215" s="550"/>
      <c r="ZE215" s="550"/>
      <c r="ZF215" s="550"/>
      <c r="ZG215" s="550"/>
      <c r="ZH215" s="550"/>
      <c r="ZI215" s="550"/>
      <c r="ZJ215" s="550"/>
      <c r="ZK215" s="550"/>
      <c r="ZL215" s="550"/>
      <c r="ZM215" s="550"/>
      <c r="ZN215" s="550"/>
      <c r="ZO215" s="550"/>
      <c r="ZP215" s="550"/>
      <c r="ZQ215" s="550"/>
      <c r="ZR215" s="550"/>
      <c r="ZS215" s="550"/>
      <c r="ZT215" s="550"/>
      <c r="ZU215" s="550"/>
      <c r="ZV215" s="550"/>
      <c r="ZW215" s="550"/>
      <c r="ZX215" s="550"/>
      <c r="ZY215" s="550"/>
      <c r="ZZ215" s="550"/>
      <c r="AAA215" s="550"/>
      <c r="AAB215" s="550"/>
      <c r="AAC215" s="550"/>
      <c r="AAD215" s="550"/>
      <c r="AAE215" s="550"/>
      <c r="AAF215" s="550"/>
      <c r="AAG215" s="550"/>
      <c r="AAH215" s="550"/>
      <c r="AAI215" s="550"/>
      <c r="AAJ215" s="550"/>
      <c r="AAK215" s="550"/>
      <c r="AAL215" s="550"/>
      <c r="AAM215" s="550"/>
      <c r="AAN215" s="550"/>
      <c r="AAO215" s="550"/>
      <c r="AAP215" s="550"/>
      <c r="AAQ215" s="550"/>
      <c r="AAR215" s="550"/>
      <c r="AAS215" s="550"/>
      <c r="AAT215" s="550"/>
      <c r="AAU215" s="550"/>
      <c r="AAV215" s="550"/>
      <c r="AAW215" s="550"/>
      <c r="AAX215" s="550"/>
      <c r="AAY215" s="550"/>
      <c r="AAZ215" s="550"/>
      <c r="ABA215" s="550"/>
      <c r="ABB215" s="550"/>
      <c r="ABC215" s="550"/>
      <c r="ABD215" s="550"/>
      <c r="ABE215" s="550"/>
      <c r="ABF215" s="550"/>
      <c r="ABG215" s="550"/>
      <c r="ABH215" s="550"/>
      <c r="ABI215" s="550"/>
      <c r="ABJ215" s="550"/>
      <c r="ABK215" s="550"/>
      <c r="ABL215" s="550"/>
      <c r="ABM215" s="550"/>
      <c r="ABN215" s="550"/>
      <c r="ABO215" s="550"/>
      <c r="ABP215" s="550"/>
      <c r="ABQ215" s="550"/>
      <c r="ABR215" s="550"/>
      <c r="ABS215" s="550"/>
      <c r="ABT215" s="550"/>
      <c r="ABU215" s="550"/>
      <c r="ABV215" s="550"/>
      <c r="ABW215" s="550"/>
      <c r="ABX215" s="550"/>
      <c r="ABY215" s="550"/>
      <c r="ABZ215" s="550"/>
      <c r="ACA215" s="550"/>
      <c r="ACB215" s="550"/>
      <c r="ACC215" s="550"/>
      <c r="ACD215" s="550"/>
      <c r="ACE215" s="550"/>
      <c r="ACF215" s="550"/>
      <c r="ACG215" s="550"/>
      <c r="ACH215" s="550"/>
      <c r="ACI215" s="550"/>
      <c r="ACJ215" s="550"/>
      <c r="ACK215" s="550"/>
      <c r="ACL215" s="550"/>
      <c r="ACM215" s="550"/>
      <c r="ACN215" s="550"/>
      <c r="ACO215" s="550"/>
      <c r="ACP215" s="550"/>
      <c r="ACQ215" s="550"/>
      <c r="ACR215" s="550"/>
      <c r="ACS215" s="550"/>
      <c r="ACT215" s="550"/>
      <c r="ACU215" s="550"/>
      <c r="ACV215" s="550"/>
      <c r="ACW215" s="550"/>
      <c r="ACX215" s="550"/>
      <c r="ACY215" s="550"/>
      <c r="ACZ215" s="550"/>
      <c r="ADA215" s="550"/>
      <c r="ADB215" s="550"/>
      <c r="ADC215" s="550"/>
      <c r="ADD215" s="550"/>
      <c r="ADE215" s="550"/>
      <c r="ADF215" s="550"/>
      <c r="ADG215" s="550"/>
      <c r="ADH215" s="550"/>
      <c r="ADI215" s="550"/>
      <c r="ADJ215" s="550"/>
      <c r="ADK215" s="550"/>
      <c r="ADL215" s="550"/>
      <c r="ADM215" s="550"/>
      <c r="ADN215" s="550"/>
      <c r="ADO215" s="550"/>
      <c r="ADP215" s="550"/>
      <c r="ADQ215" s="550"/>
      <c r="ADR215" s="550"/>
      <c r="ADS215" s="550"/>
      <c r="ADT215" s="550"/>
      <c r="ADU215" s="550"/>
      <c r="ADV215" s="550"/>
      <c r="ADW215" s="550"/>
      <c r="ADX215" s="550"/>
      <c r="ADY215" s="550"/>
      <c r="ADZ215" s="550"/>
      <c r="AEA215" s="550"/>
      <c r="AEB215" s="550"/>
      <c r="AEC215" s="550"/>
      <c r="AED215" s="550"/>
      <c r="AEE215" s="550"/>
      <c r="AEF215" s="550"/>
      <c r="AEG215" s="550"/>
      <c r="AEH215" s="550"/>
      <c r="AEI215" s="550"/>
      <c r="AEJ215" s="550"/>
      <c r="AEK215" s="550"/>
      <c r="AEL215" s="550"/>
      <c r="AEM215" s="550"/>
      <c r="AEN215" s="550"/>
      <c r="AEO215" s="550"/>
      <c r="AEP215" s="550"/>
      <c r="AEQ215" s="550"/>
      <c r="AER215" s="550"/>
      <c r="AES215" s="550"/>
      <c r="AET215" s="550"/>
      <c r="AEU215" s="550"/>
      <c r="AEV215" s="550"/>
      <c r="AEW215" s="550"/>
      <c r="AEX215" s="550"/>
      <c r="AEY215" s="550"/>
      <c r="AEZ215" s="550"/>
      <c r="AFA215" s="550"/>
      <c r="AFB215" s="550"/>
      <c r="AFC215" s="550"/>
      <c r="AFD215" s="550"/>
      <c r="AFE215" s="550"/>
      <c r="AFF215" s="550"/>
      <c r="AFG215" s="550"/>
      <c r="AFH215" s="550"/>
      <c r="AFI215" s="550"/>
      <c r="AFJ215" s="550"/>
      <c r="AFK215" s="550"/>
      <c r="AFL215" s="550"/>
      <c r="AFM215" s="550"/>
      <c r="AFN215" s="550"/>
      <c r="AFO215" s="550"/>
      <c r="AFP215" s="550"/>
      <c r="AFQ215" s="550"/>
      <c r="AFR215" s="550"/>
      <c r="AFS215" s="550"/>
      <c r="AFT215" s="550"/>
      <c r="AFU215" s="550"/>
      <c r="AFV215" s="550"/>
      <c r="AFW215" s="550"/>
      <c r="AFX215" s="550"/>
      <c r="AFY215" s="550"/>
      <c r="AFZ215" s="550"/>
      <c r="AGA215" s="550"/>
      <c r="AGB215" s="550"/>
      <c r="AGC215" s="550"/>
      <c r="AGD215" s="550"/>
      <c r="AGE215" s="550"/>
      <c r="AGF215" s="550"/>
      <c r="AGG215" s="550"/>
      <c r="AGH215" s="550"/>
      <c r="AGI215" s="550"/>
      <c r="AGJ215" s="550"/>
      <c r="AGK215" s="550"/>
      <c r="AGL215" s="550"/>
      <c r="AGM215" s="550"/>
      <c r="AGN215" s="550"/>
      <c r="AGO215" s="550"/>
      <c r="AGP215" s="550"/>
      <c r="AGQ215" s="550"/>
      <c r="AGR215" s="550"/>
      <c r="AGS215" s="550"/>
      <c r="AGT215" s="550"/>
      <c r="AGU215" s="550"/>
      <c r="AGV215" s="550"/>
      <c r="AGW215" s="550"/>
      <c r="AGX215" s="550"/>
      <c r="AGY215" s="550"/>
      <c r="AGZ215" s="550"/>
      <c r="AHA215" s="550"/>
      <c r="AHB215" s="550"/>
      <c r="AHC215" s="550"/>
      <c r="AHD215" s="550"/>
      <c r="AHE215" s="550"/>
      <c r="AHF215" s="550"/>
      <c r="AHG215" s="550"/>
      <c r="AHH215" s="550"/>
      <c r="AHI215" s="550"/>
      <c r="AHJ215" s="550"/>
      <c r="AHK215" s="550"/>
      <c r="AHL215" s="550"/>
      <c r="AHM215" s="550"/>
      <c r="AHN215" s="550"/>
      <c r="AHO215" s="550"/>
      <c r="AHP215" s="550"/>
      <c r="AHQ215" s="550"/>
      <c r="AHR215" s="550"/>
      <c r="AHS215" s="550"/>
      <c r="AHT215" s="550"/>
      <c r="AHU215" s="550"/>
      <c r="AHV215" s="550"/>
      <c r="AHW215" s="550"/>
      <c r="AHX215" s="550"/>
      <c r="AHY215" s="550"/>
      <c r="AHZ215" s="550"/>
      <c r="AIA215" s="550"/>
      <c r="AIB215" s="550"/>
      <c r="AIC215" s="550"/>
      <c r="AID215" s="550"/>
      <c r="AIE215" s="550"/>
      <c r="AIF215" s="550"/>
      <c r="AIG215" s="550"/>
      <c r="AIH215" s="550"/>
      <c r="AII215" s="550"/>
      <c r="AIJ215" s="550"/>
      <c r="AIK215" s="550"/>
      <c r="AIL215" s="550"/>
      <c r="AIM215" s="550"/>
      <c r="AIN215" s="550"/>
      <c r="AIO215" s="550"/>
      <c r="AIP215" s="550"/>
      <c r="AIQ215" s="550"/>
      <c r="AIR215" s="550"/>
      <c r="AIS215" s="550"/>
      <c r="AIT215" s="550"/>
      <c r="AIU215" s="550"/>
      <c r="AIV215" s="550"/>
      <c r="AIW215" s="550"/>
      <c r="AIX215" s="550"/>
      <c r="AIY215" s="550"/>
      <c r="AIZ215" s="550"/>
      <c r="AJA215" s="550"/>
      <c r="AJB215" s="550"/>
      <c r="AJC215" s="550"/>
      <c r="AJD215" s="550"/>
      <c r="AJE215" s="550"/>
      <c r="AJF215" s="550"/>
      <c r="AJG215" s="550"/>
      <c r="AJH215" s="550"/>
      <c r="AJI215" s="550"/>
      <c r="AJJ215" s="550"/>
      <c r="AJK215" s="550"/>
      <c r="AJL215" s="550"/>
      <c r="AJM215" s="550"/>
      <c r="AJN215" s="550"/>
      <c r="AJO215" s="550"/>
      <c r="AJP215" s="550"/>
      <c r="AJQ215" s="550"/>
      <c r="AJR215" s="550"/>
      <c r="AJS215" s="550"/>
      <c r="AJT215" s="550"/>
      <c r="AJU215" s="550"/>
      <c r="AJV215" s="550"/>
      <c r="AJW215" s="550"/>
      <c r="AJX215" s="550"/>
      <c r="AJY215" s="550"/>
      <c r="AJZ215" s="550"/>
      <c r="AKA215" s="550"/>
      <c r="AKB215" s="550"/>
      <c r="AKC215" s="550"/>
      <c r="AKD215" s="550"/>
      <c r="AKE215" s="550"/>
      <c r="AKF215" s="550"/>
      <c r="AKG215" s="550"/>
      <c r="AKH215" s="550"/>
      <c r="AKI215" s="550"/>
      <c r="AKJ215" s="550"/>
      <c r="AKK215" s="550"/>
      <c r="AKL215" s="550"/>
      <c r="AKM215" s="550"/>
      <c r="AKN215" s="550"/>
      <c r="AKO215" s="550"/>
      <c r="AKP215" s="550"/>
      <c r="AKQ215" s="550"/>
      <c r="AKR215" s="550"/>
      <c r="AKS215" s="550"/>
      <c r="AKT215" s="550"/>
      <c r="AKU215" s="550"/>
      <c r="AKV215" s="550"/>
      <c r="AKW215" s="550"/>
      <c r="AKX215" s="550"/>
      <c r="AKY215" s="550"/>
      <c r="AKZ215" s="550"/>
      <c r="ALA215" s="550"/>
      <c r="ALB215" s="550"/>
      <c r="ALC215" s="550"/>
      <c r="ALD215" s="550"/>
      <c r="ALE215" s="550"/>
      <c r="ALF215" s="550"/>
      <c r="ALG215" s="550"/>
      <c r="ALH215" s="550"/>
      <c r="ALI215" s="550"/>
      <c r="ALJ215" s="550"/>
      <c r="ALK215" s="550"/>
      <c r="ALL215" s="550"/>
      <c r="ALM215" s="550"/>
      <c r="ALN215" s="550"/>
      <c r="ALO215" s="550"/>
      <c r="ALP215" s="550"/>
      <c r="ALQ215" s="550"/>
      <c r="ALR215" s="550"/>
      <c r="ALS215" s="550"/>
      <c r="ALT215" s="550"/>
      <c r="ALU215" s="550"/>
      <c r="ALV215" s="550"/>
      <c r="ALW215" s="550"/>
      <c r="ALX215" s="550"/>
      <c r="ALY215" s="550"/>
      <c r="ALZ215" s="550"/>
      <c r="AMA215" s="550"/>
      <c r="AMB215" s="550"/>
    </row>
    <row r="216" spans="1:1016" s="40" customFormat="1" ht="59.25" customHeight="1">
      <c r="A216" s="517" t="s">
        <v>449</v>
      </c>
      <c r="B216" s="538">
        <v>170338</v>
      </c>
      <c r="C216" s="500" t="s">
        <v>27</v>
      </c>
      <c r="D216" s="570" t="s">
        <v>450</v>
      </c>
      <c r="E216" s="528" t="s">
        <v>47</v>
      </c>
      <c r="F216" s="496">
        <v>2</v>
      </c>
      <c r="G216" s="497">
        <f t="shared" si="12"/>
        <v>394.54</v>
      </c>
      <c r="H216" s="531">
        <f t="shared" si="18"/>
        <v>789.08</v>
      </c>
      <c r="I216" s="550"/>
      <c r="J216" s="551">
        <v>311.62</v>
      </c>
      <c r="K216" s="550"/>
      <c r="L216" s="466">
        <f t="shared" si="13"/>
        <v>394.54</v>
      </c>
      <c r="M216" s="550"/>
      <c r="N216" s="550"/>
      <c r="O216" s="550"/>
      <c r="P216" s="550"/>
      <c r="Q216" s="550"/>
      <c r="R216" s="550"/>
      <c r="S216" s="550"/>
      <c r="T216" s="550"/>
      <c r="U216" s="550"/>
      <c r="V216" s="550"/>
      <c r="W216" s="550"/>
      <c r="X216" s="550"/>
      <c r="Y216" s="550"/>
      <c r="Z216" s="550"/>
      <c r="AA216" s="550"/>
      <c r="AB216" s="550"/>
      <c r="AC216" s="550"/>
      <c r="AD216" s="550"/>
      <c r="AE216" s="550"/>
      <c r="AF216" s="550"/>
      <c r="AG216" s="550"/>
      <c r="AH216" s="550"/>
      <c r="AI216" s="550"/>
      <c r="AJ216" s="550"/>
      <c r="AK216" s="550"/>
      <c r="AL216" s="550"/>
      <c r="AM216" s="550"/>
      <c r="AN216" s="550"/>
      <c r="AO216" s="550"/>
      <c r="AP216" s="550"/>
      <c r="AQ216" s="550"/>
      <c r="AR216" s="550"/>
      <c r="AS216" s="550"/>
      <c r="AT216" s="550"/>
      <c r="AU216" s="550"/>
      <c r="AV216" s="550"/>
      <c r="AW216" s="550"/>
      <c r="AX216" s="550"/>
      <c r="AY216" s="550"/>
      <c r="AZ216" s="550"/>
      <c r="BA216" s="550"/>
      <c r="BB216" s="550"/>
      <c r="BC216" s="550"/>
      <c r="BD216" s="550"/>
      <c r="BE216" s="550"/>
      <c r="BF216" s="550"/>
      <c r="BG216" s="550"/>
      <c r="BH216" s="550"/>
      <c r="BI216" s="550"/>
      <c r="BJ216" s="550"/>
      <c r="BK216" s="550"/>
      <c r="BL216" s="550"/>
      <c r="BM216" s="550"/>
      <c r="BN216" s="550"/>
      <c r="BO216" s="550"/>
      <c r="BP216" s="550"/>
      <c r="BQ216" s="550"/>
      <c r="BR216" s="550"/>
      <c r="BS216" s="550"/>
      <c r="BT216" s="550"/>
      <c r="BU216" s="550"/>
      <c r="BV216" s="550"/>
      <c r="BW216" s="550"/>
      <c r="BX216" s="550"/>
      <c r="BY216" s="550"/>
      <c r="BZ216" s="550"/>
      <c r="CA216" s="550"/>
      <c r="CB216" s="550"/>
      <c r="CC216" s="550"/>
      <c r="CD216" s="550"/>
      <c r="CE216" s="550"/>
      <c r="CF216" s="550"/>
      <c r="CG216" s="550"/>
      <c r="CH216" s="550"/>
      <c r="CI216" s="550"/>
      <c r="CJ216" s="550"/>
      <c r="CK216" s="550"/>
      <c r="CL216" s="550"/>
      <c r="CM216" s="550"/>
      <c r="CN216" s="550"/>
      <c r="CO216" s="550"/>
      <c r="CP216" s="550"/>
      <c r="CQ216" s="550"/>
      <c r="CR216" s="550"/>
      <c r="CS216" s="550"/>
      <c r="CT216" s="550"/>
      <c r="CU216" s="550"/>
      <c r="CV216" s="550"/>
      <c r="CW216" s="550"/>
      <c r="CX216" s="550"/>
      <c r="CY216" s="550"/>
      <c r="CZ216" s="550"/>
      <c r="DA216" s="550"/>
      <c r="DB216" s="550"/>
      <c r="DC216" s="550"/>
      <c r="DD216" s="550"/>
      <c r="DE216" s="550"/>
      <c r="DF216" s="550"/>
      <c r="DG216" s="550"/>
      <c r="DH216" s="550"/>
      <c r="DI216" s="550"/>
      <c r="DJ216" s="550"/>
      <c r="DK216" s="550"/>
      <c r="DL216" s="550"/>
      <c r="DM216" s="550"/>
      <c r="DN216" s="550"/>
      <c r="DO216" s="550"/>
      <c r="DP216" s="550"/>
      <c r="DQ216" s="550"/>
      <c r="DR216" s="550"/>
      <c r="DS216" s="550"/>
      <c r="DT216" s="550"/>
      <c r="DU216" s="550"/>
      <c r="DV216" s="550"/>
      <c r="DW216" s="550"/>
      <c r="DX216" s="550"/>
      <c r="DY216" s="550"/>
      <c r="DZ216" s="550"/>
      <c r="EA216" s="550"/>
      <c r="EB216" s="550"/>
      <c r="EC216" s="550"/>
      <c r="ED216" s="550"/>
      <c r="EE216" s="550"/>
      <c r="EF216" s="550"/>
      <c r="EG216" s="550"/>
      <c r="EH216" s="550"/>
      <c r="EI216" s="550"/>
      <c r="EJ216" s="550"/>
      <c r="EK216" s="550"/>
      <c r="EL216" s="550"/>
      <c r="EM216" s="550"/>
      <c r="EN216" s="550"/>
      <c r="EO216" s="550"/>
      <c r="EP216" s="550"/>
      <c r="EQ216" s="550"/>
      <c r="ER216" s="550"/>
      <c r="ES216" s="550"/>
      <c r="ET216" s="550"/>
      <c r="EU216" s="550"/>
      <c r="EV216" s="550"/>
      <c r="EW216" s="550"/>
      <c r="EX216" s="550"/>
      <c r="EY216" s="550"/>
      <c r="EZ216" s="550"/>
      <c r="FA216" s="550"/>
      <c r="FB216" s="550"/>
      <c r="FC216" s="550"/>
      <c r="FD216" s="550"/>
      <c r="FE216" s="550"/>
      <c r="FF216" s="550"/>
      <c r="FG216" s="550"/>
      <c r="FH216" s="550"/>
      <c r="FI216" s="550"/>
      <c r="FJ216" s="550"/>
      <c r="FK216" s="550"/>
      <c r="FL216" s="550"/>
      <c r="FM216" s="550"/>
      <c r="FN216" s="550"/>
      <c r="FO216" s="550"/>
      <c r="FP216" s="550"/>
      <c r="FQ216" s="550"/>
      <c r="FR216" s="550"/>
      <c r="FS216" s="550"/>
      <c r="FT216" s="550"/>
      <c r="FU216" s="550"/>
      <c r="FV216" s="550"/>
      <c r="FW216" s="550"/>
      <c r="FX216" s="550"/>
      <c r="FY216" s="550"/>
      <c r="FZ216" s="550"/>
      <c r="GA216" s="550"/>
      <c r="GB216" s="550"/>
      <c r="GC216" s="550"/>
      <c r="GD216" s="550"/>
      <c r="GE216" s="550"/>
      <c r="GF216" s="550"/>
      <c r="GG216" s="550"/>
      <c r="GH216" s="550"/>
      <c r="GI216" s="550"/>
      <c r="GJ216" s="550"/>
      <c r="GK216" s="550"/>
      <c r="GL216" s="550"/>
      <c r="GM216" s="550"/>
      <c r="GN216" s="550"/>
      <c r="GO216" s="550"/>
      <c r="GP216" s="550"/>
      <c r="GQ216" s="550"/>
      <c r="GR216" s="550"/>
      <c r="GS216" s="550"/>
      <c r="GT216" s="550"/>
      <c r="GU216" s="550"/>
      <c r="GV216" s="550"/>
      <c r="GW216" s="550"/>
      <c r="GX216" s="550"/>
      <c r="GY216" s="550"/>
      <c r="GZ216" s="550"/>
      <c r="HA216" s="550"/>
      <c r="HB216" s="550"/>
      <c r="HC216" s="550"/>
      <c r="HD216" s="550"/>
      <c r="HE216" s="550"/>
      <c r="HF216" s="550"/>
      <c r="HG216" s="550"/>
      <c r="HH216" s="550"/>
      <c r="HI216" s="550"/>
      <c r="HJ216" s="550"/>
      <c r="HK216" s="550"/>
      <c r="HL216" s="550"/>
      <c r="HM216" s="550"/>
      <c r="HN216" s="550"/>
      <c r="HO216" s="550"/>
      <c r="HP216" s="550"/>
      <c r="HQ216" s="550"/>
      <c r="HR216" s="550"/>
      <c r="HS216" s="550"/>
      <c r="HT216" s="550"/>
      <c r="HU216" s="550"/>
      <c r="HV216" s="550"/>
      <c r="HW216" s="550"/>
      <c r="HX216" s="550"/>
      <c r="HY216" s="550"/>
      <c r="HZ216" s="550"/>
      <c r="IA216" s="550"/>
      <c r="IB216" s="550"/>
      <c r="IC216" s="550"/>
      <c r="ID216" s="550"/>
      <c r="IE216" s="550"/>
      <c r="IF216" s="550"/>
      <c r="IG216" s="550"/>
      <c r="IH216" s="550"/>
      <c r="II216" s="550"/>
      <c r="IJ216" s="550"/>
      <c r="IK216" s="550"/>
      <c r="IL216" s="550"/>
      <c r="IM216" s="550"/>
      <c r="IN216" s="550"/>
      <c r="IO216" s="550"/>
      <c r="IP216" s="550"/>
      <c r="IQ216" s="550"/>
      <c r="IR216" s="550"/>
      <c r="IS216" s="550"/>
      <c r="IT216" s="550"/>
      <c r="IU216" s="550"/>
      <c r="IV216" s="550"/>
      <c r="IW216" s="550"/>
      <c r="IX216" s="550"/>
      <c r="IY216" s="550"/>
      <c r="IZ216" s="550"/>
      <c r="JA216" s="550"/>
      <c r="JB216" s="550"/>
      <c r="JC216" s="550"/>
      <c r="JD216" s="550"/>
      <c r="JE216" s="550"/>
      <c r="JF216" s="550"/>
      <c r="JG216" s="550"/>
      <c r="JH216" s="550"/>
      <c r="JI216" s="550"/>
      <c r="JJ216" s="550"/>
      <c r="JK216" s="550"/>
      <c r="JL216" s="550"/>
      <c r="JM216" s="550"/>
      <c r="JN216" s="550"/>
      <c r="JO216" s="550"/>
      <c r="JP216" s="550"/>
      <c r="JQ216" s="550"/>
      <c r="JR216" s="550"/>
      <c r="JS216" s="550"/>
      <c r="JT216" s="550"/>
      <c r="JU216" s="550"/>
      <c r="JV216" s="550"/>
      <c r="JW216" s="550"/>
      <c r="JX216" s="550"/>
      <c r="JY216" s="550"/>
      <c r="JZ216" s="550"/>
      <c r="KA216" s="550"/>
      <c r="KB216" s="550"/>
      <c r="KC216" s="550"/>
      <c r="KD216" s="550"/>
      <c r="KE216" s="550"/>
      <c r="KF216" s="550"/>
      <c r="KG216" s="550"/>
      <c r="KH216" s="550"/>
      <c r="KI216" s="550"/>
      <c r="KJ216" s="550"/>
      <c r="KK216" s="550"/>
      <c r="KL216" s="550"/>
      <c r="KM216" s="550"/>
      <c r="KN216" s="550"/>
      <c r="KO216" s="550"/>
      <c r="KP216" s="550"/>
      <c r="KQ216" s="550"/>
      <c r="KR216" s="550"/>
      <c r="KS216" s="550"/>
      <c r="KT216" s="550"/>
      <c r="KU216" s="550"/>
      <c r="KV216" s="550"/>
      <c r="KW216" s="550"/>
      <c r="KX216" s="550"/>
      <c r="KY216" s="550"/>
      <c r="KZ216" s="550"/>
      <c r="LA216" s="550"/>
      <c r="LB216" s="550"/>
      <c r="LC216" s="550"/>
      <c r="LD216" s="550"/>
      <c r="LE216" s="550"/>
      <c r="LF216" s="550"/>
      <c r="LG216" s="550"/>
      <c r="LH216" s="550"/>
      <c r="LI216" s="550"/>
      <c r="LJ216" s="550"/>
      <c r="LK216" s="550"/>
      <c r="LL216" s="550"/>
      <c r="LM216" s="550"/>
      <c r="LN216" s="550"/>
      <c r="LO216" s="550"/>
      <c r="LP216" s="550"/>
      <c r="LQ216" s="550"/>
      <c r="LR216" s="550"/>
      <c r="LS216" s="550"/>
      <c r="LT216" s="550"/>
      <c r="LU216" s="550"/>
      <c r="LV216" s="550"/>
      <c r="LW216" s="550"/>
      <c r="LX216" s="550"/>
      <c r="LY216" s="550"/>
      <c r="LZ216" s="550"/>
      <c r="MA216" s="550"/>
      <c r="MB216" s="550"/>
      <c r="MC216" s="550"/>
      <c r="MD216" s="550"/>
      <c r="ME216" s="550"/>
      <c r="MF216" s="550"/>
      <c r="MG216" s="550"/>
      <c r="MH216" s="550"/>
      <c r="MI216" s="550"/>
      <c r="MJ216" s="550"/>
      <c r="MK216" s="550"/>
      <c r="ML216" s="550"/>
      <c r="MM216" s="550"/>
      <c r="MN216" s="550"/>
      <c r="MO216" s="550"/>
      <c r="MP216" s="550"/>
      <c r="MQ216" s="550"/>
      <c r="MR216" s="550"/>
      <c r="MS216" s="550"/>
      <c r="MT216" s="550"/>
      <c r="MU216" s="550"/>
      <c r="MV216" s="550"/>
      <c r="MW216" s="550"/>
      <c r="MX216" s="550"/>
      <c r="MY216" s="550"/>
      <c r="MZ216" s="550"/>
      <c r="NA216" s="550"/>
      <c r="NB216" s="550"/>
      <c r="NC216" s="550"/>
      <c r="ND216" s="550"/>
      <c r="NE216" s="550"/>
      <c r="NF216" s="550"/>
      <c r="NG216" s="550"/>
      <c r="NH216" s="550"/>
      <c r="NI216" s="550"/>
      <c r="NJ216" s="550"/>
      <c r="NK216" s="550"/>
      <c r="NL216" s="550"/>
      <c r="NM216" s="550"/>
      <c r="NN216" s="550"/>
      <c r="NO216" s="550"/>
      <c r="NP216" s="550"/>
      <c r="NQ216" s="550"/>
      <c r="NR216" s="550"/>
      <c r="NS216" s="550"/>
      <c r="NT216" s="550"/>
      <c r="NU216" s="550"/>
      <c r="NV216" s="550"/>
      <c r="NW216" s="550"/>
      <c r="NX216" s="550"/>
      <c r="NY216" s="550"/>
      <c r="NZ216" s="550"/>
      <c r="OA216" s="550"/>
      <c r="OB216" s="550"/>
      <c r="OC216" s="550"/>
      <c r="OD216" s="550"/>
      <c r="OE216" s="550"/>
      <c r="OF216" s="550"/>
      <c r="OG216" s="550"/>
      <c r="OH216" s="550"/>
      <c r="OI216" s="550"/>
      <c r="OJ216" s="550"/>
      <c r="OK216" s="550"/>
      <c r="OL216" s="550"/>
      <c r="OM216" s="550"/>
      <c r="ON216" s="550"/>
      <c r="OO216" s="550"/>
      <c r="OP216" s="550"/>
      <c r="OQ216" s="550"/>
      <c r="OR216" s="550"/>
      <c r="OS216" s="550"/>
      <c r="OT216" s="550"/>
      <c r="OU216" s="550"/>
      <c r="OV216" s="550"/>
      <c r="OW216" s="550"/>
      <c r="OX216" s="550"/>
      <c r="OY216" s="550"/>
      <c r="OZ216" s="550"/>
      <c r="PA216" s="550"/>
      <c r="PB216" s="550"/>
      <c r="PC216" s="550"/>
      <c r="PD216" s="550"/>
      <c r="PE216" s="550"/>
      <c r="PF216" s="550"/>
      <c r="PG216" s="550"/>
      <c r="PH216" s="550"/>
      <c r="PI216" s="550"/>
      <c r="PJ216" s="550"/>
      <c r="PK216" s="550"/>
      <c r="PL216" s="550"/>
      <c r="PM216" s="550"/>
      <c r="PN216" s="550"/>
      <c r="PO216" s="550"/>
      <c r="PP216" s="550"/>
      <c r="PQ216" s="550"/>
      <c r="PR216" s="550"/>
      <c r="PS216" s="550"/>
      <c r="PT216" s="550"/>
      <c r="PU216" s="550"/>
      <c r="PV216" s="550"/>
      <c r="PW216" s="550"/>
      <c r="PX216" s="550"/>
      <c r="PY216" s="550"/>
      <c r="PZ216" s="550"/>
      <c r="QA216" s="550"/>
      <c r="QB216" s="550"/>
      <c r="QC216" s="550"/>
      <c r="QD216" s="550"/>
      <c r="QE216" s="550"/>
      <c r="QF216" s="550"/>
      <c r="QG216" s="550"/>
      <c r="QH216" s="550"/>
      <c r="QI216" s="550"/>
      <c r="QJ216" s="550"/>
      <c r="QK216" s="550"/>
      <c r="QL216" s="550"/>
      <c r="QM216" s="550"/>
      <c r="QN216" s="550"/>
      <c r="QO216" s="550"/>
      <c r="QP216" s="550"/>
      <c r="QQ216" s="550"/>
      <c r="QR216" s="550"/>
      <c r="QS216" s="550"/>
      <c r="QT216" s="550"/>
      <c r="QU216" s="550"/>
      <c r="QV216" s="550"/>
      <c r="QW216" s="550"/>
      <c r="QX216" s="550"/>
      <c r="QY216" s="550"/>
      <c r="QZ216" s="550"/>
      <c r="RA216" s="550"/>
      <c r="RB216" s="550"/>
      <c r="RC216" s="550"/>
      <c r="RD216" s="550"/>
      <c r="RE216" s="550"/>
      <c r="RF216" s="550"/>
      <c r="RG216" s="550"/>
      <c r="RH216" s="550"/>
      <c r="RI216" s="550"/>
      <c r="RJ216" s="550"/>
      <c r="RK216" s="550"/>
      <c r="RL216" s="550"/>
      <c r="RM216" s="550"/>
      <c r="RN216" s="550"/>
      <c r="RO216" s="550"/>
      <c r="RP216" s="550"/>
      <c r="RQ216" s="550"/>
      <c r="RR216" s="550"/>
      <c r="RS216" s="550"/>
      <c r="RT216" s="550"/>
      <c r="RU216" s="550"/>
      <c r="RV216" s="550"/>
      <c r="RW216" s="550"/>
      <c r="RX216" s="550"/>
      <c r="RY216" s="550"/>
      <c r="RZ216" s="550"/>
      <c r="SA216" s="550"/>
      <c r="SB216" s="550"/>
      <c r="SC216" s="550"/>
      <c r="SD216" s="550"/>
      <c r="SE216" s="550"/>
      <c r="SF216" s="550"/>
      <c r="SG216" s="550"/>
      <c r="SH216" s="550"/>
      <c r="SI216" s="550"/>
      <c r="SJ216" s="550"/>
      <c r="SK216" s="550"/>
      <c r="SL216" s="550"/>
      <c r="SM216" s="550"/>
      <c r="SN216" s="550"/>
      <c r="SO216" s="550"/>
      <c r="SP216" s="550"/>
      <c r="SQ216" s="550"/>
      <c r="SR216" s="550"/>
      <c r="SS216" s="550"/>
      <c r="ST216" s="550"/>
      <c r="SU216" s="550"/>
      <c r="SV216" s="550"/>
      <c r="SW216" s="550"/>
      <c r="SX216" s="550"/>
      <c r="SY216" s="550"/>
      <c r="SZ216" s="550"/>
      <c r="TA216" s="550"/>
      <c r="TB216" s="550"/>
      <c r="TC216" s="550"/>
      <c r="TD216" s="550"/>
      <c r="TE216" s="550"/>
      <c r="TF216" s="550"/>
      <c r="TG216" s="550"/>
      <c r="TH216" s="550"/>
      <c r="TI216" s="550"/>
      <c r="TJ216" s="550"/>
      <c r="TK216" s="550"/>
      <c r="TL216" s="550"/>
      <c r="TM216" s="550"/>
      <c r="TN216" s="550"/>
      <c r="TO216" s="550"/>
      <c r="TP216" s="550"/>
      <c r="TQ216" s="550"/>
      <c r="TR216" s="550"/>
      <c r="TS216" s="550"/>
      <c r="TT216" s="550"/>
      <c r="TU216" s="550"/>
      <c r="TV216" s="550"/>
      <c r="TW216" s="550"/>
      <c r="TX216" s="550"/>
      <c r="TY216" s="550"/>
      <c r="TZ216" s="550"/>
      <c r="UA216" s="550"/>
      <c r="UB216" s="550"/>
      <c r="UC216" s="550"/>
      <c r="UD216" s="550"/>
      <c r="UE216" s="550"/>
      <c r="UF216" s="550"/>
      <c r="UG216" s="550"/>
      <c r="UH216" s="550"/>
      <c r="UI216" s="550"/>
      <c r="UJ216" s="550"/>
      <c r="UK216" s="550"/>
      <c r="UL216" s="550"/>
      <c r="UM216" s="550"/>
      <c r="UN216" s="550"/>
      <c r="UO216" s="550"/>
      <c r="UP216" s="550"/>
      <c r="UQ216" s="550"/>
      <c r="UR216" s="550"/>
      <c r="US216" s="550"/>
      <c r="UT216" s="550"/>
      <c r="UU216" s="550"/>
      <c r="UV216" s="550"/>
      <c r="UW216" s="550"/>
      <c r="UX216" s="550"/>
      <c r="UY216" s="550"/>
      <c r="UZ216" s="550"/>
      <c r="VA216" s="550"/>
      <c r="VB216" s="550"/>
      <c r="VC216" s="550"/>
      <c r="VD216" s="550"/>
      <c r="VE216" s="550"/>
      <c r="VF216" s="550"/>
      <c r="VG216" s="550"/>
      <c r="VH216" s="550"/>
      <c r="VI216" s="550"/>
      <c r="VJ216" s="550"/>
      <c r="VK216" s="550"/>
      <c r="VL216" s="550"/>
      <c r="VM216" s="550"/>
      <c r="VN216" s="550"/>
      <c r="VO216" s="550"/>
      <c r="VP216" s="550"/>
      <c r="VQ216" s="550"/>
      <c r="VR216" s="550"/>
      <c r="VS216" s="550"/>
      <c r="VT216" s="550"/>
      <c r="VU216" s="550"/>
      <c r="VV216" s="550"/>
      <c r="VW216" s="550"/>
      <c r="VX216" s="550"/>
      <c r="VY216" s="550"/>
      <c r="VZ216" s="550"/>
      <c r="WA216" s="550"/>
      <c r="WB216" s="550"/>
      <c r="WC216" s="550"/>
      <c r="WD216" s="550"/>
      <c r="WE216" s="550"/>
      <c r="WF216" s="550"/>
      <c r="WG216" s="550"/>
      <c r="WH216" s="550"/>
      <c r="WI216" s="550"/>
      <c r="WJ216" s="550"/>
      <c r="WK216" s="550"/>
      <c r="WL216" s="550"/>
      <c r="WM216" s="550"/>
      <c r="WN216" s="550"/>
      <c r="WO216" s="550"/>
      <c r="WP216" s="550"/>
      <c r="WQ216" s="550"/>
      <c r="WR216" s="550"/>
      <c r="WS216" s="550"/>
      <c r="WT216" s="550"/>
      <c r="WU216" s="550"/>
      <c r="WV216" s="550"/>
      <c r="WW216" s="550"/>
      <c r="WX216" s="550"/>
      <c r="WY216" s="550"/>
      <c r="WZ216" s="550"/>
      <c r="XA216" s="550"/>
      <c r="XB216" s="550"/>
      <c r="XC216" s="550"/>
      <c r="XD216" s="550"/>
      <c r="XE216" s="550"/>
      <c r="XF216" s="550"/>
      <c r="XG216" s="550"/>
      <c r="XH216" s="550"/>
      <c r="XI216" s="550"/>
      <c r="XJ216" s="550"/>
      <c r="XK216" s="550"/>
      <c r="XL216" s="550"/>
      <c r="XM216" s="550"/>
      <c r="XN216" s="550"/>
      <c r="XO216" s="550"/>
      <c r="XP216" s="550"/>
      <c r="XQ216" s="550"/>
      <c r="XR216" s="550"/>
      <c r="XS216" s="550"/>
      <c r="XT216" s="550"/>
      <c r="XU216" s="550"/>
      <c r="XV216" s="550"/>
      <c r="XW216" s="550"/>
      <c r="XX216" s="550"/>
      <c r="XY216" s="550"/>
      <c r="XZ216" s="550"/>
      <c r="YA216" s="550"/>
      <c r="YB216" s="550"/>
      <c r="YC216" s="550"/>
      <c r="YD216" s="550"/>
      <c r="YE216" s="550"/>
      <c r="YF216" s="550"/>
      <c r="YG216" s="550"/>
      <c r="YH216" s="550"/>
      <c r="YI216" s="550"/>
      <c r="YJ216" s="550"/>
      <c r="YK216" s="550"/>
      <c r="YL216" s="550"/>
      <c r="YM216" s="550"/>
      <c r="YN216" s="550"/>
      <c r="YO216" s="550"/>
      <c r="YP216" s="550"/>
      <c r="YQ216" s="550"/>
      <c r="YR216" s="550"/>
      <c r="YS216" s="550"/>
      <c r="YT216" s="550"/>
      <c r="YU216" s="550"/>
      <c r="YV216" s="550"/>
      <c r="YW216" s="550"/>
      <c r="YX216" s="550"/>
      <c r="YY216" s="550"/>
      <c r="YZ216" s="550"/>
      <c r="ZA216" s="550"/>
      <c r="ZB216" s="550"/>
      <c r="ZC216" s="550"/>
      <c r="ZD216" s="550"/>
      <c r="ZE216" s="550"/>
      <c r="ZF216" s="550"/>
      <c r="ZG216" s="550"/>
      <c r="ZH216" s="550"/>
      <c r="ZI216" s="550"/>
      <c r="ZJ216" s="550"/>
      <c r="ZK216" s="550"/>
      <c r="ZL216" s="550"/>
      <c r="ZM216" s="550"/>
      <c r="ZN216" s="550"/>
      <c r="ZO216" s="550"/>
      <c r="ZP216" s="550"/>
      <c r="ZQ216" s="550"/>
      <c r="ZR216" s="550"/>
      <c r="ZS216" s="550"/>
      <c r="ZT216" s="550"/>
      <c r="ZU216" s="550"/>
      <c r="ZV216" s="550"/>
      <c r="ZW216" s="550"/>
      <c r="ZX216" s="550"/>
      <c r="ZY216" s="550"/>
      <c r="ZZ216" s="550"/>
      <c r="AAA216" s="550"/>
      <c r="AAB216" s="550"/>
      <c r="AAC216" s="550"/>
      <c r="AAD216" s="550"/>
      <c r="AAE216" s="550"/>
      <c r="AAF216" s="550"/>
      <c r="AAG216" s="550"/>
      <c r="AAH216" s="550"/>
      <c r="AAI216" s="550"/>
      <c r="AAJ216" s="550"/>
      <c r="AAK216" s="550"/>
      <c r="AAL216" s="550"/>
      <c r="AAM216" s="550"/>
      <c r="AAN216" s="550"/>
      <c r="AAO216" s="550"/>
      <c r="AAP216" s="550"/>
      <c r="AAQ216" s="550"/>
      <c r="AAR216" s="550"/>
      <c r="AAS216" s="550"/>
      <c r="AAT216" s="550"/>
      <c r="AAU216" s="550"/>
      <c r="AAV216" s="550"/>
      <c r="AAW216" s="550"/>
      <c r="AAX216" s="550"/>
      <c r="AAY216" s="550"/>
      <c r="AAZ216" s="550"/>
      <c r="ABA216" s="550"/>
      <c r="ABB216" s="550"/>
      <c r="ABC216" s="550"/>
      <c r="ABD216" s="550"/>
      <c r="ABE216" s="550"/>
      <c r="ABF216" s="550"/>
      <c r="ABG216" s="550"/>
      <c r="ABH216" s="550"/>
      <c r="ABI216" s="550"/>
      <c r="ABJ216" s="550"/>
      <c r="ABK216" s="550"/>
      <c r="ABL216" s="550"/>
      <c r="ABM216" s="550"/>
      <c r="ABN216" s="550"/>
      <c r="ABO216" s="550"/>
      <c r="ABP216" s="550"/>
      <c r="ABQ216" s="550"/>
      <c r="ABR216" s="550"/>
      <c r="ABS216" s="550"/>
      <c r="ABT216" s="550"/>
      <c r="ABU216" s="550"/>
      <c r="ABV216" s="550"/>
      <c r="ABW216" s="550"/>
      <c r="ABX216" s="550"/>
      <c r="ABY216" s="550"/>
      <c r="ABZ216" s="550"/>
      <c r="ACA216" s="550"/>
      <c r="ACB216" s="550"/>
      <c r="ACC216" s="550"/>
      <c r="ACD216" s="550"/>
      <c r="ACE216" s="550"/>
      <c r="ACF216" s="550"/>
      <c r="ACG216" s="550"/>
      <c r="ACH216" s="550"/>
      <c r="ACI216" s="550"/>
      <c r="ACJ216" s="550"/>
      <c r="ACK216" s="550"/>
      <c r="ACL216" s="550"/>
      <c r="ACM216" s="550"/>
      <c r="ACN216" s="550"/>
      <c r="ACO216" s="550"/>
      <c r="ACP216" s="550"/>
      <c r="ACQ216" s="550"/>
      <c r="ACR216" s="550"/>
      <c r="ACS216" s="550"/>
      <c r="ACT216" s="550"/>
      <c r="ACU216" s="550"/>
      <c r="ACV216" s="550"/>
      <c r="ACW216" s="550"/>
      <c r="ACX216" s="550"/>
      <c r="ACY216" s="550"/>
      <c r="ACZ216" s="550"/>
      <c r="ADA216" s="550"/>
      <c r="ADB216" s="550"/>
      <c r="ADC216" s="550"/>
      <c r="ADD216" s="550"/>
      <c r="ADE216" s="550"/>
      <c r="ADF216" s="550"/>
      <c r="ADG216" s="550"/>
      <c r="ADH216" s="550"/>
      <c r="ADI216" s="550"/>
      <c r="ADJ216" s="550"/>
      <c r="ADK216" s="550"/>
      <c r="ADL216" s="550"/>
      <c r="ADM216" s="550"/>
      <c r="ADN216" s="550"/>
      <c r="ADO216" s="550"/>
      <c r="ADP216" s="550"/>
      <c r="ADQ216" s="550"/>
      <c r="ADR216" s="550"/>
      <c r="ADS216" s="550"/>
      <c r="ADT216" s="550"/>
      <c r="ADU216" s="550"/>
      <c r="ADV216" s="550"/>
      <c r="ADW216" s="550"/>
      <c r="ADX216" s="550"/>
      <c r="ADY216" s="550"/>
      <c r="ADZ216" s="550"/>
      <c r="AEA216" s="550"/>
      <c r="AEB216" s="550"/>
      <c r="AEC216" s="550"/>
      <c r="AED216" s="550"/>
      <c r="AEE216" s="550"/>
      <c r="AEF216" s="550"/>
      <c r="AEG216" s="550"/>
      <c r="AEH216" s="550"/>
      <c r="AEI216" s="550"/>
      <c r="AEJ216" s="550"/>
      <c r="AEK216" s="550"/>
      <c r="AEL216" s="550"/>
      <c r="AEM216" s="550"/>
      <c r="AEN216" s="550"/>
      <c r="AEO216" s="550"/>
      <c r="AEP216" s="550"/>
      <c r="AEQ216" s="550"/>
      <c r="AER216" s="550"/>
      <c r="AES216" s="550"/>
      <c r="AET216" s="550"/>
      <c r="AEU216" s="550"/>
      <c r="AEV216" s="550"/>
      <c r="AEW216" s="550"/>
      <c r="AEX216" s="550"/>
      <c r="AEY216" s="550"/>
      <c r="AEZ216" s="550"/>
      <c r="AFA216" s="550"/>
      <c r="AFB216" s="550"/>
      <c r="AFC216" s="550"/>
      <c r="AFD216" s="550"/>
      <c r="AFE216" s="550"/>
      <c r="AFF216" s="550"/>
      <c r="AFG216" s="550"/>
      <c r="AFH216" s="550"/>
      <c r="AFI216" s="550"/>
      <c r="AFJ216" s="550"/>
      <c r="AFK216" s="550"/>
      <c r="AFL216" s="550"/>
      <c r="AFM216" s="550"/>
      <c r="AFN216" s="550"/>
      <c r="AFO216" s="550"/>
      <c r="AFP216" s="550"/>
      <c r="AFQ216" s="550"/>
      <c r="AFR216" s="550"/>
      <c r="AFS216" s="550"/>
      <c r="AFT216" s="550"/>
      <c r="AFU216" s="550"/>
      <c r="AFV216" s="550"/>
      <c r="AFW216" s="550"/>
      <c r="AFX216" s="550"/>
      <c r="AFY216" s="550"/>
      <c r="AFZ216" s="550"/>
      <c r="AGA216" s="550"/>
      <c r="AGB216" s="550"/>
      <c r="AGC216" s="550"/>
      <c r="AGD216" s="550"/>
      <c r="AGE216" s="550"/>
      <c r="AGF216" s="550"/>
      <c r="AGG216" s="550"/>
      <c r="AGH216" s="550"/>
      <c r="AGI216" s="550"/>
      <c r="AGJ216" s="550"/>
      <c r="AGK216" s="550"/>
      <c r="AGL216" s="550"/>
      <c r="AGM216" s="550"/>
      <c r="AGN216" s="550"/>
      <c r="AGO216" s="550"/>
      <c r="AGP216" s="550"/>
      <c r="AGQ216" s="550"/>
      <c r="AGR216" s="550"/>
      <c r="AGS216" s="550"/>
      <c r="AGT216" s="550"/>
      <c r="AGU216" s="550"/>
      <c r="AGV216" s="550"/>
      <c r="AGW216" s="550"/>
      <c r="AGX216" s="550"/>
      <c r="AGY216" s="550"/>
      <c r="AGZ216" s="550"/>
      <c r="AHA216" s="550"/>
      <c r="AHB216" s="550"/>
      <c r="AHC216" s="550"/>
      <c r="AHD216" s="550"/>
      <c r="AHE216" s="550"/>
      <c r="AHF216" s="550"/>
      <c r="AHG216" s="550"/>
      <c r="AHH216" s="550"/>
      <c r="AHI216" s="550"/>
      <c r="AHJ216" s="550"/>
      <c r="AHK216" s="550"/>
      <c r="AHL216" s="550"/>
      <c r="AHM216" s="550"/>
      <c r="AHN216" s="550"/>
      <c r="AHO216" s="550"/>
      <c r="AHP216" s="550"/>
      <c r="AHQ216" s="550"/>
      <c r="AHR216" s="550"/>
      <c r="AHS216" s="550"/>
      <c r="AHT216" s="550"/>
      <c r="AHU216" s="550"/>
      <c r="AHV216" s="550"/>
      <c r="AHW216" s="550"/>
      <c r="AHX216" s="550"/>
      <c r="AHY216" s="550"/>
      <c r="AHZ216" s="550"/>
      <c r="AIA216" s="550"/>
      <c r="AIB216" s="550"/>
      <c r="AIC216" s="550"/>
      <c r="AID216" s="550"/>
      <c r="AIE216" s="550"/>
      <c r="AIF216" s="550"/>
      <c r="AIG216" s="550"/>
      <c r="AIH216" s="550"/>
      <c r="AII216" s="550"/>
      <c r="AIJ216" s="550"/>
      <c r="AIK216" s="550"/>
      <c r="AIL216" s="550"/>
      <c r="AIM216" s="550"/>
      <c r="AIN216" s="550"/>
      <c r="AIO216" s="550"/>
      <c r="AIP216" s="550"/>
      <c r="AIQ216" s="550"/>
      <c r="AIR216" s="550"/>
      <c r="AIS216" s="550"/>
      <c r="AIT216" s="550"/>
      <c r="AIU216" s="550"/>
      <c r="AIV216" s="550"/>
      <c r="AIW216" s="550"/>
      <c r="AIX216" s="550"/>
      <c r="AIY216" s="550"/>
      <c r="AIZ216" s="550"/>
      <c r="AJA216" s="550"/>
      <c r="AJB216" s="550"/>
      <c r="AJC216" s="550"/>
      <c r="AJD216" s="550"/>
      <c r="AJE216" s="550"/>
      <c r="AJF216" s="550"/>
      <c r="AJG216" s="550"/>
      <c r="AJH216" s="550"/>
      <c r="AJI216" s="550"/>
      <c r="AJJ216" s="550"/>
      <c r="AJK216" s="550"/>
      <c r="AJL216" s="550"/>
      <c r="AJM216" s="550"/>
      <c r="AJN216" s="550"/>
      <c r="AJO216" s="550"/>
      <c r="AJP216" s="550"/>
      <c r="AJQ216" s="550"/>
      <c r="AJR216" s="550"/>
      <c r="AJS216" s="550"/>
      <c r="AJT216" s="550"/>
      <c r="AJU216" s="550"/>
      <c r="AJV216" s="550"/>
      <c r="AJW216" s="550"/>
      <c r="AJX216" s="550"/>
      <c r="AJY216" s="550"/>
      <c r="AJZ216" s="550"/>
      <c r="AKA216" s="550"/>
      <c r="AKB216" s="550"/>
      <c r="AKC216" s="550"/>
      <c r="AKD216" s="550"/>
      <c r="AKE216" s="550"/>
      <c r="AKF216" s="550"/>
      <c r="AKG216" s="550"/>
      <c r="AKH216" s="550"/>
      <c r="AKI216" s="550"/>
      <c r="AKJ216" s="550"/>
      <c r="AKK216" s="550"/>
      <c r="AKL216" s="550"/>
      <c r="AKM216" s="550"/>
      <c r="AKN216" s="550"/>
      <c r="AKO216" s="550"/>
      <c r="AKP216" s="550"/>
      <c r="AKQ216" s="550"/>
      <c r="AKR216" s="550"/>
      <c r="AKS216" s="550"/>
      <c r="AKT216" s="550"/>
      <c r="AKU216" s="550"/>
      <c r="AKV216" s="550"/>
      <c r="AKW216" s="550"/>
      <c r="AKX216" s="550"/>
      <c r="AKY216" s="550"/>
      <c r="AKZ216" s="550"/>
      <c r="ALA216" s="550"/>
      <c r="ALB216" s="550"/>
      <c r="ALC216" s="550"/>
      <c r="ALD216" s="550"/>
      <c r="ALE216" s="550"/>
      <c r="ALF216" s="550"/>
      <c r="ALG216" s="550"/>
      <c r="ALH216" s="550"/>
      <c r="ALI216" s="550"/>
      <c r="ALJ216" s="550"/>
      <c r="ALK216" s="550"/>
      <c r="ALL216" s="550"/>
      <c r="ALM216" s="550"/>
      <c r="ALN216" s="550"/>
      <c r="ALO216" s="550"/>
      <c r="ALP216" s="550"/>
      <c r="ALQ216" s="550"/>
      <c r="ALR216" s="550"/>
      <c r="ALS216" s="550"/>
      <c r="ALT216" s="550"/>
      <c r="ALU216" s="550"/>
      <c r="ALV216" s="550"/>
      <c r="ALW216" s="550"/>
      <c r="ALX216" s="550"/>
      <c r="ALY216" s="550"/>
      <c r="ALZ216" s="550"/>
      <c r="AMA216" s="550"/>
      <c r="AMB216" s="550"/>
    </row>
    <row r="217" spans="1:1016" ht="42" customHeight="1">
      <c r="A217" s="517" t="s">
        <v>451</v>
      </c>
      <c r="B217" s="561">
        <v>9670</v>
      </c>
      <c r="C217" s="503" t="s">
        <v>127</v>
      </c>
      <c r="D217" s="526" t="s">
        <v>452</v>
      </c>
      <c r="E217" s="493" t="s">
        <v>47</v>
      </c>
      <c r="F217" s="523">
        <v>1</v>
      </c>
      <c r="G217" s="497">
        <f t="shared" si="12"/>
        <v>203.54</v>
      </c>
      <c r="H217" s="498">
        <f t="shared" si="18"/>
        <v>203.54</v>
      </c>
      <c r="J217" s="547">
        <v>160.76</v>
      </c>
      <c r="L217" s="466">
        <f t="shared" si="13"/>
        <v>203.54</v>
      </c>
    </row>
    <row r="218" spans="1:1016" ht="59.25" customHeight="1">
      <c r="A218" s="517" t="s">
        <v>453</v>
      </c>
      <c r="B218" s="561">
        <v>101917</v>
      </c>
      <c r="C218" s="503" t="s">
        <v>117</v>
      </c>
      <c r="D218" s="526" t="s">
        <v>454</v>
      </c>
      <c r="E218" s="493" t="s">
        <v>47</v>
      </c>
      <c r="F218" s="523">
        <v>1</v>
      </c>
      <c r="G218" s="497">
        <f t="shared" si="12"/>
        <v>130.55000000000001</v>
      </c>
      <c r="H218" s="498">
        <f t="shared" si="18"/>
        <v>130.55000000000001</v>
      </c>
      <c r="J218" s="547">
        <v>103.11</v>
      </c>
      <c r="L218" s="466">
        <f t="shared" si="13"/>
        <v>130.55000000000001</v>
      </c>
    </row>
    <row r="219" spans="1:1016" ht="59.25" customHeight="1">
      <c r="A219" s="517" t="s">
        <v>455</v>
      </c>
      <c r="B219" s="561">
        <v>92642</v>
      </c>
      <c r="C219" s="503" t="s">
        <v>117</v>
      </c>
      <c r="D219" s="526" t="s">
        <v>456</v>
      </c>
      <c r="E219" s="493" t="s">
        <v>47</v>
      </c>
      <c r="F219" s="523">
        <v>6</v>
      </c>
      <c r="G219" s="497">
        <f t="shared" ref="G219:G282" si="19">L219</f>
        <v>185.64</v>
      </c>
      <c r="H219" s="498">
        <f t="shared" si="18"/>
        <v>1113.8399999999999</v>
      </c>
      <c r="J219" s="547">
        <v>146.62</v>
      </c>
      <c r="L219" s="466">
        <f t="shared" ref="L219:L282" si="20">ROUND((J219*(1+$H$5)),2)</f>
        <v>185.64</v>
      </c>
    </row>
    <row r="220" spans="1:1016" ht="59.25" customHeight="1">
      <c r="A220" s="517" t="s">
        <v>457</v>
      </c>
      <c r="B220" s="561">
        <v>92390</v>
      </c>
      <c r="C220" s="503" t="s">
        <v>117</v>
      </c>
      <c r="D220" s="526" t="s">
        <v>458</v>
      </c>
      <c r="E220" s="493" t="s">
        <v>47</v>
      </c>
      <c r="F220" s="523">
        <v>13</v>
      </c>
      <c r="G220" s="497">
        <f t="shared" si="19"/>
        <v>135.59</v>
      </c>
      <c r="H220" s="498">
        <f t="shared" si="18"/>
        <v>1762.67</v>
      </c>
      <c r="J220" s="547">
        <v>107.09</v>
      </c>
      <c r="L220" s="466">
        <f t="shared" si="20"/>
        <v>135.59</v>
      </c>
    </row>
    <row r="221" spans="1:1016" ht="59.25" customHeight="1">
      <c r="A221" s="517" t="s">
        <v>459</v>
      </c>
      <c r="B221" s="561">
        <v>92636</v>
      </c>
      <c r="C221" s="503" t="s">
        <v>117</v>
      </c>
      <c r="D221" s="526" t="s">
        <v>460</v>
      </c>
      <c r="E221" s="493" t="s">
        <v>47</v>
      </c>
      <c r="F221" s="523">
        <v>1</v>
      </c>
      <c r="G221" s="497">
        <f t="shared" si="19"/>
        <v>177.66</v>
      </c>
      <c r="H221" s="498">
        <f t="shared" si="18"/>
        <v>177.66</v>
      </c>
      <c r="J221" s="547">
        <v>140.32</v>
      </c>
      <c r="L221" s="466">
        <f t="shared" si="20"/>
        <v>177.66</v>
      </c>
    </row>
    <row r="222" spans="1:1016" ht="42.95" customHeight="1">
      <c r="A222" s="517" t="s">
        <v>461</v>
      </c>
      <c r="B222" s="561"/>
      <c r="C222" s="503" t="s">
        <v>462</v>
      </c>
      <c r="D222" s="526" t="s">
        <v>463</v>
      </c>
      <c r="E222" s="493" t="s">
        <v>47</v>
      </c>
      <c r="F222" s="523">
        <v>1</v>
      </c>
      <c r="G222" s="497">
        <f t="shared" si="19"/>
        <v>380.9</v>
      </c>
      <c r="H222" s="498">
        <f t="shared" si="18"/>
        <v>380.9</v>
      </c>
      <c r="J222" s="547">
        <f>composiçoes!E672</f>
        <v>300.84456</v>
      </c>
      <c r="L222" s="466">
        <f t="shared" si="20"/>
        <v>380.9</v>
      </c>
    </row>
    <row r="223" spans="1:1016" ht="42.95" customHeight="1">
      <c r="A223" s="517" t="s">
        <v>464</v>
      </c>
      <c r="B223" s="561">
        <v>170321</v>
      </c>
      <c r="C223" s="503" t="s">
        <v>27</v>
      </c>
      <c r="D223" s="564" t="s">
        <v>465</v>
      </c>
      <c r="E223" s="493" t="s">
        <v>47</v>
      </c>
      <c r="F223" s="523">
        <v>1</v>
      </c>
      <c r="G223" s="497">
        <f t="shared" si="19"/>
        <v>74.650000000000006</v>
      </c>
      <c r="H223" s="498">
        <f t="shared" si="18"/>
        <v>74.650000000000006</v>
      </c>
      <c r="J223" s="547">
        <v>58.96</v>
      </c>
      <c r="L223" s="466">
        <f t="shared" si="20"/>
        <v>74.650000000000006</v>
      </c>
    </row>
    <row r="224" spans="1:1016" ht="59.25" customHeight="1">
      <c r="A224" s="517" t="s">
        <v>466</v>
      </c>
      <c r="B224" s="561">
        <v>12706</v>
      </c>
      <c r="C224" s="566" t="s">
        <v>127</v>
      </c>
      <c r="D224" s="569" t="s">
        <v>467</v>
      </c>
      <c r="E224" s="572" t="s">
        <v>47</v>
      </c>
      <c r="F224" s="523">
        <v>5</v>
      </c>
      <c r="G224" s="497">
        <f t="shared" si="19"/>
        <v>169.9</v>
      </c>
      <c r="H224" s="498">
        <f t="shared" si="18"/>
        <v>849.5</v>
      </c>
      <c r="J224" s="547">
        <v>134.19</v>
      </c>
      <c r="L224" s="466">
        <f t="shared" si="20"/>
        <v>169.9</v>
      </c>
    </row>
    <row r="225" spans="1:1016" s="458" customFormat="1" ht="35.1" customHeight="1">
      <c r="A225" s="509">
        <v>20</v>
      </c>
      <c r="B225" s="516"/>
      <c r="C225" s="518"/>
      <c r="D225" s="512" t="s">
        <v>468</v>
      </c>
      <c r="E225" s="519"/>
      <c r="F225" s="520"/>
      <c r="G225" s="499"/>
      <c r="H225" s="521" t="str">
        <f t="shared" si="18"/>
        <v/>
      </c>
      <c r="I225" s="546"/>
      <c r="J225" s="549"/>
      <c r="K225" s="546"/>
      <c r="L225" s="546">
        <f t="shared" si="20"/>
        <v>0</v>
      </c>
      <c r="M225" s="546"/>
      <c r="N225" s="546"/>
      <c r="O225" s="546"/>
      <c r="P225" s="546"/>
      <c r="Q225" s="546"/>
      <c r="R225" s="546"/>
      <c r="S225" s="546"/>
      <c r="T225" s="546"/>
      <c r="U225" s="546"/>
      <c r="V225" s="546"/>
      <c r="W225" s="546"/>
      <c r="X225" s="546"/>
      <c r="Y225" s="546"/>
      <c r="Z225" s="546"/>
      <c r="AA225" s="546"/>
      <c r="AB225" s="546"/>
      <c r="AC225" s="546"/>
      <c r="AD225" s="546"/>
      <c r="AE225" s="546"/>
      <c r="AF225" s="546"/>
      <c r="AG225" s="546"/>
      <c r="AH225" s="546"/>
      <c r="AI225" s="546"/>
      <c r="AJ225" s="546"/>
      <c r="AK225" s="546"/>
      <c r="AL225" s="546"/>
      <c r="AM225" s="546"/>
      <c r="AN225" s="546"/>
      <c r="AO225" s="546"/>
      <c r="AP225" s="546"/>
      <c r="AQ225" s="546"/>
      <c r="AR225" s="546"/>
      <c r="AS225" s="546"/>
      <c r="AT225" s="546"/>
      <c r="AU225" s="546"/>
      <c r="AV225" s="546"/>
      <c r="AW225" s="546"/>
      <c r="AX225" s="546"/>
      <c r="AY225" s="546"/>
      <c r="AZ225" s="546"/>
      <c r="BA225" s="546"/>
      <c r="BB225" s="546"/>
      <c r="BC225" s="546"/>
      <c r="BD225" s="546"/>
      <c r="BE225" s="546"/>
      <c r="BF225" s="546"/>
      <c r="BG225" s="546"/>
      <c r="BH225" s="546"/>
      <c r="BI225" s="546"/>
      <c r="BJ225" s="546"/>
      <c r="BK225" s="546"/>
      <c r="BL225" s="546"/>
      <c r="BM225" s="546"/>
      <c r="BN225" s="546"/>
      <c r="BO225" s="546"/>
      <c r="BP225" s="546"/>
      <c r="BQ225" s="546"/>
      <c r="BR225" s="546"/>
      <c r="BS225" s="546"/>
      <c r="BT225" s="546"/>
      <c r="BU225" s="546"/>
      <c r="BV225" s="546"/>
      <c r="BW225" s="546"/>
      <c r="BX225" s="546"/>
      <c r="BY225" s="546"/>
      <c r="BZ225" s="546"/>
      <c r="CA225" s="546"/>
      <c r="CB225" s="546"/>
      <c r="CC225" s="546"/>
      <c r="CD225" s="546"/>
      <c r="CE225" s="546"/>
      <c r="CF225" s="546"/>
      <c r="CG225" s="546"/>
      <c r="CH225" s="546"/>
      <c r="CI225" s="546"/>
      <c r="CJ225" s="546"/>
      <c r="CK225" s="546"/>
      <c r="CL225" s="546"/>
      <c r="CM225" s="546"/>
      <c r="CN225" s="546"/>
      <c r="CO225" s="546"/>
      <c r="CP225" s="546"/>
      <c r="CQ225" s="546"/>
      <c r="CR225" s="546"/>
      <c r="CS225" s="546"/>
      <c r="CT225" s="546"/>
      <c r="CU225" s="546"/>
      <c r="CV225" s="546"/>
      <c r="CW225" s="546"/>
      <c r="CX225" s="546"/>
      <c r="CY225" s="546"/>
      <c r="CZ225" s="546"/>
      <c r="DA225" s="546"/>
      <c r="DB225" s="546"/>
      <c r="DC225" s="546"/>
      <c r="DD225" s="546"/>
      <c r="DE225" s="546"/>
      <c r="DF225" s="546"/>
      <c r="DG225" s="546"/>
      <c r="DH225" s="546"/>
      <c r="DI225" s="546"/>
      <c r="DJ225" s="546"/>
      <c r="DK225" s="546"/>
      <c r="DL225" s="546"/>
      <c r="DM225" s="546"/>
      <c r="DN225" s="546"/>
      <c r="DO225" s="546"/>
      <c r="DP225" s="546"/>
      <c r="DQ225" s="546"/>
      <c r="DR225" s="546"/>
      <c r="DS225" s="546"/>
      <c r="DT225" s="546"/>
      <c r="DU225" s="546"/>
      <c r="DV225" s="546"/>
      <c r="DW225" s="546"/>
      <c r="DX225" s="546"/>
      <c r="DY225" s="546"/>
      <c r="DZ225" s="546"/>
      <c r="EA225" s="546"/>
      <c r="EB225" s="546"/>
      <c r="EC225" s="546"/>
      <c r="ED225" s="546"/>
      <c r="EE225" s="546"/>
      <c r="EF225" s="546"/>
      <c r="EG225" s="546"/>
      <c r="EH225" s="546"/>
      <c r="EI225" s="546"/>
      <c r="EJ225" s="546"/>
      <c r="EK225" s="546"/>
      <c r="EL225" s="546"/>
      <c r="EM225" s="546"/>
      <c r="EN225" s="546"/>
      <c r="EO225" s="546"/>
      <c r="EP225" s="546"/>
      <c r="EQ225" s="546"/>
      <c r="ER225" s="546"/>
      <c r="ES225" s="546"/>
      <c r="ET225" s="546"/>
      <c r="EU225" s="546"/>
      <c r="EV225" s="546"/>
      <c r="EW225" s="546"/>
      <c r="EX225" s="546"/>
      <c r="EY225" s="546"/>
      <c r="EZ225" s="546"/>
      <c r="FA225" s="546"/>
      <c r="FB225" s="546"/>
      <c r="FC225" s="546"/>
      <c r="FD225" s="546"/>
      <c r="FE225" s="546"/>
      <c r="FF225" s="546"/>
      <c r="FG225" s="546"/>
      <c r="FH225" s="546"/>
      <c r="FI225" s="546"/>
      <c r="FJ225" s="546"/>
      <c r="FK225" s="546"/>
      <c r="FL225" s="546"/>
      <c r="FM225" s="546"/>
      <c r="FN225" s="546"/>
      <c r="FO225" s="546"/>
      <c r="FP225" s="546"/>
      <c r="FQ225" s="546"/>
      <c r="FR225" s="546"/>
      <c r="FS225" s="546"/>
      <c r="FT225" s="546"/>
      <c r="FU225" s="546"/>
      <c r="FV225" s="546"/>
      <c r="FW225" s="546"/>
      <c r="FX225" s="546"/>
      <c r="FY225" s="546"/>
      <c r="FZ225" s="546"/>
      <c r="GA225" s="546"/>
      <c r="GB225" s="546"/>
      <c r="GC225" s="546"/>
      <c r="GD225" s="546"/>
      <c r="GE225" s="546"/>
      <c r="GF225" s="546"/>
      <c r="GG225" s="546"/>
      <c r="GH225" s="546"/>
      <c r="GI225" s="546"/>
      <c r="GJ225" s="546"/>
      <c r="GK225" s="546"/>
      <c r="GL225" s="546"/>
      <c r="GM225" s="546"/>
      <c r="GN225" s="546"/>
      <c r="GO225" s="546"/>
      <c r="GP225" s="546"/>
      <c r="GQ225" s="546"/>
      <c r="GR225" s="546"/>
      <c r="GS225" s="546"/>
      <c r="GT225" s="546"/>
      <c r="GU225" s="546"/>
      <c r="GV225" s="546"/>
      <c r="GW225" s="546"/>
      <c r="GX225" s="546"/>
      <c r="GY225" s="546"/>
      <c r="GZ225" s="546"/>
      <c r="HA225" s="546"/>
      <c r="HB225" s="546"/>
      <c r="HC225" s="546"/>
      <c r="HD225" s="546"/>
      <c r="HE225" s="546"/>
      <c r="HF225" s="546"/>
      <c r="HG225" s="546"/>
      <c r="HH225" s="546"/>
      <c r="HI225" s="546"/>
      <c r="HJ225" s="546"/>
      <c r="HK225" s="546"/>
      <c r="HL225" s="546"/>
      <c r="HM225" s="546"/>
      <c r="HN225" s="546"/>
      <c r="HO225" s="546"/>
      <c r="HP225" s="546"/>
      <c r="HQ225" s="546"/>
      <c r="HR225" s="546"/>
      <c r="HS225" s="546"/>
      <c r="HT225" s="546"/>
      <c r="HU225" s="546"/>
      <c r="HV225" s="546"/>
      <c r="HW225" s="546"/>
      <c r="HX225" s="546"/>
      <c r="HY225" s="546"/>
      <c r="HZ225" s="546"/>
      <c r="IA225" s="546"/>
      <c r="IB225" s="546"/>
      <c r="IC225" s="546"/>
      <c r="ID225" s="546"/>
      <c r="IE225" s="546"/>
      <c r="IF225" s="546"/>
      <c r="IG225" s="546"/>
      <c r="IH225" s="546"/>
      <c r="II225" s="546"/>
      <c r="IJ225" s="546"/>
      <c r="IK225" s="546"/>
      <c r="IL225" s="546"/>
      <c r="IM225" s="546"/>
      <c r="IN225" s="546"/>
      <c r="IO225" s="546"/>
      <c r="IP225" s="546"/>
      <c r="IQ225" s="546"/>
      <c r="IR225" s="546"/>
      <c r="IS225" s="546"/>
      <c r="IT225" s="546"/>
      <c r="IU225" s="546"/>
      <c r="IV225" s="546"/>
      <c r="IW225" s="546"/>
      <c r="IX225" s="546"/>
      <c r="IY225" s="546"/>
      <c r="IZ225" s="546"/>
      <c r="JA225" s="546"/>
      <c r="JB225" s="546"/>
      <c r="JC225" s="546"/>
      <c r="JD225" s="546"/>
      <c r="JE225" s="546"/>
      <c r="JF225" s="546"/>
      <c r="JG225" s="546"/>
      <c r="JH225" s="546"/>
      <c r="JI225" s="546"/>
      <c r="JJ225" s="546"/>
      <c r="JK225" s="546"/>
      <c r="JL225" s="546"/>
      <c r="JM225" s="546"/>
      <c r="JN225" s="546"/>
      <c r="JO225" s="546"/>
      <c r="JP225" s="546"/>
      <c r="JQ225" s="546"/>
      <c r="JR225" s="546"/>
      <c r="JS225" s="546"/>
      <c r="JT225" s="546"/>
      <c r="JU225" s="546"/>
      <c r="JV225" s="546"/>
      <c r="JW225" s="546"/>
      <c r="JX225" s="546"/>
      <c r="JY225" s="546"/>
      <c r="JZ225" s="546"/>
      <c r="KA225" s="546"/>
      <c r="KB225" s="546"/>
      <c r="KC225" s="546"/>
      <c r="KD225" s="546"/>
      <c r="KE225" s="546"/>
      <c r="KF225" s="546"/>
      <c r="KG225" s="546"/>
      <c r="KH225" s="546"/>
      <c r="KI225" s="546"/>
      <c r="KJ225" s="546"/>
      <c r="KK225" s="546"/>
      <c r="KL225" s="546"/>
      <c r="KM225" s="546"/>
      <c r="KN225" s="546"/>
      <c r="KO225" s="546"/>
      <c r="KP225" s="546"/>
      <c r="KQ225" s="546"/>
      <c r="KR225" s="546"/>
      <c r="KS225" s="546"/>
      <c r="KT225" s="546"/>
      <c r="KU225" s="546"/>
      <c r="KV225" s="546"/>
      <c r="KW225" s="546"/>
      <c r="KX225" s="546"/>
      <c r="KY225" s="546"/>
      <c r="KZ225" s="546"/>
      <c r="LA225" s="546"/>
      <c r="LB225" s="546"/>
      <c r="LC225" s="546"/>
      <c r="LD225" s="546"/>
      <c r="LE225" s="546"/>
      <c r="LF225" s="546"/>
      <c r="LG225" s="546"/>
      <c r="LH225" s="546"/>
      <c r="LI225" s="546"/>
      <c r="LJ225" s="546"/>
      <c r="LK225" s="546"/>
      <c r="LL225" s="546"/>
      <c r="LM225" s="546"/>
      <c r="LN225" s="546"/>
      <c r="LO225" s="546"/>
      <c r="LP225" s="546"/>
      <c r="LQ225" s="546"/>
      <c r="LR225" s="546"/>
      <c r="LS225" s="546"/>
      <c r="LT225" s="546"/>
      <c r="LU225" s="546"/>
      <c r="LV225" s="546"/>
      <c r="LW225" s="546"/>
      <c r="LX225" s="546"/>
      <c r="LY225" s="546"/>
      <c r="LZ225" s="546"/>
      <c r="MA225" s="546"/>
      <c r="MB225" s="546"/>
      <c r="MC225" s="546"/>
      <c r="MD225" s="546"/>
      <c r="ME225" s="546"/>
      <c r="MF225" s="546"/>
      <c r="MG225" s="546"/>
      <c r="MH225" s="546"/>
      <c r="MI225" s="546"/>
      <c r="MJ225" s="546"/>
      <c r="MK225" s="546"/>
      <c r="ML225" s="546"/>
      <c r="MM225" s="546"/>
      <c r="MN225" s="546"/>
      <c r="MO225" s="546"/>
      <c r="MP225" s="546"/>
      <c r="MQ225" s="546"/>
      <c r="MR225" s="546"/>
      <c r="MS225" s="546"/>
      <c r="MT225" s="546"/>
      <c r="MU225" s="546"/>
      <c r="MV225" s="546"/>
      <c r="MW225" s="546"/>
      <c r="MX225" s="546"/>
      <c r="MY225" s="546"/>
      <c r="MZ225" s="546"/>
      <c r="NA225" s="546"/>
      <c r="NB225" s="546"/>
      <c r="NC225" s="546"/>
      <c r="ND225" s="546"/>
      <c r="NE225" s="546"/>
      <c r="NF225" s="546"/>
      <c r="NG225" s="546"/>
      <c r="NH225" s="546"/>
      <c r="NI225" s="546"/>
      <c r="NJ225" s="546"/>
      <c r="NK225" s="546"/>
      <c r="NL225" s="546"/>
      <c r="NM225" s="546"/>
      <c r="NN225" s="546"/>
      <c r="NO225" s="546"/>
      <c r="NP225" s="546"/>
      <c r="NQ225" s="546"/>
      <c r="NR225" s="546"/>
      <c r="NS225" s="546"/>
      <c r="NT225" s="546"/>
      <c r="NU225" s="546"/>
      <c r="NV225" s="546"/>
      <c r="NW225" s="546"/>
      <c r="NX225" s="546"/>
      <c r="NY225" s="546"/>
      <c r="NZ225" s="546"/>
      <c r="OA225" s="546"/>
      <c r="OB225" s="546"/>
      <c r="OC225" s="546"/>
      <c r="OD225" s="546"/>
      <c r="OE225" s="546"/>
      <c r="OF225" s="546"/>
      <c r="OG225" s="546"/>
      <c r="OH225" s="546"/>
      <c r="OI225" s="546"/>
      <c r="OJ225" s="546"/>
      <c r="OK225" s="546"/>
      <c r="OL225" s="546"/>
      <c r="OM225" s="546"/>
      <c r="ON225" s="546"/>
      <c r="OO225" s="546"/>
      <c r="OP225" s="546"/>
      <c r="OQ225" s="546"/>
      <c r="OR225" s="546"/>
      <c r="OS225" s="546"/>
      <c r="OT225" s="546"/>
      <c r="OU225" s="546"/>
      <c r="OV225" s="546"/>
      <c r="OW225" s="546"/>
      <c r="OX225" s="546"/>
      <c r="OY225" s="546"/>
      <c r="OZ225" s="546"/>
      <c r="PA225" s="546"/>
      <c r="PB225" s="546"/>
      <c r="PC225" s="546"/>
      <c r="PD225" s="546"/>
      <c r="PE225" s="546"/>
      <c r="PF225" s="546"/>
      <c r="PG225" s="546"/>
      <c r="PH225" s="546"/>
      <c r="PI225" s="546"/>
      <c r="PJ225" s="546"/>
      <c r="PK225" s="546"/>
      <c r="PL225" s="546"/>
      <c r="PM225" s="546"/>
      <c r="PN225" s="546"/>
      <c r="PO225" s="546"/>
      <c r="PP225" s="546"/>
      <c r="PQ225" s="546"/>
      <c r="PR225" s="546"/>
      <c r="PS225" s="546"/>
      <c r="PT225" s="546"/>
      <c r="PU225" s="546"/>
      <c r="PV225" s="546"/>
      <c r="PW225" s="546"/>
      <c r="PX225" s="546"/>
      <c r="PY225" s="546"/>
      <c r="PZ225" s="546"/>
      <c r="QA225" s="546"/>
      <c r="QB225" s="546"/>
      <c r="QC225" s="546"/>
      <c r="QD225" s="546"/>
      <c r="QE225" s="546"/>
      <c r="QF225" s="546"/>
      <c r="QG225" s="546"/>
      <c r="QH225" s="546"/>
      <c r="QI225" s="546"/>
      <c r="QJ225" s="546"/>
      <c r="QK225" s="546"/>
      <c r="QL225" s="546"/>
      <c r="QM225" s="546"/>
      <c r="QN225" s="546"/>
      <c r="QO225" s="546"/>
      <c r="QP225" s="546"/>
      <c r="QQ225" s="546"/>
      <c r="QR225" s="546"/>
      <c r="QS225" s="546"/>
      <c r="QT225" s="546"/>
      <c r="QU225" s="546"/>
      <c r="QV225" s="546"/>
      <c r="QW225" s="546"/>
      <c r="QX225" s="546"/>
      <c r="QY225" s="546"/>
      <c r="QZ225" s="546"/>
      <c r="RA225" s="546"/>
      <c r="RB225" s="546"/>
      <c r="RC225" s="546"/>
      <c r="RD225" s="546"/>
      <c r="RE225" s="546"/>
      <c r="RF225" s="546"/>
      <c r="RG225" s="546"/>
      <c r="RH225" s="546"/>
      <c r="RI225" s="546"/>
      <c r="RJ225" s="546"/>
      <c r="RK225" s="546"/>
      <c r="RL225" s="546"/>
      <c r="RM225" s="546"/>
      <c r="RN225" s="546"/>
      <c r="RO225" s="546"/>
      <c r="RP225" s="546"/>
      <c r="RQ225" s="546"/>
      <c r="RR225" s="546"/>
      <c r="RS225" s="546"/>
      <c r="RT225" s="546"/>
      <c r="RU225" s="546"/>
      <c r="RV225" s="546"/>
      <c r="RW225" s="546"/>
      <c r="RX225" s="546"/>
      <c r="RY225" s="546"/>
      <c r="RZ225" s="546"/>
      <c r="SA225" s="546"/>
      <c r="SB225" s="546"/>
      <c r="SC225" s="546"/>
      <c r="SD225" s="546"/>
      <c r="SE225" s="546"/>
      <c r="SF225" s="546"/>
      <c r="SG225" s="546"/>
      <c r="SH225" s="546"/>
      <c r="SI225" s="546"/>
      <c r="SJ225" s="546"/>
      <c r="SK225" s="546"/>
      <c r="SL225" s="546"/>
      <c r="SM225" s="546"/>
      <c r="SN225" s="546"/>
      <c r="SO225" s="546"/>
      <c r="SP225" s="546"/>
      <c r="SQ225" s="546"/>
      <c r="SR225" s="546"/>
      <c r="SS225" s="546"/>
      <c r="ST225" s="546"/>
      <c r="SU225" s="546"/>
      <c r="SV225" s="546"/>
      <c r="SW225" s="546"/>
      <c r="SX225" s="546"/>
      <c r="SY225" s="546"/>
      <c r="SZ225" s="546"/>
      <c r="TA225" s="546"/>
      <c r="TB225" s="546"/>
      <c r="TC225" s="546"/>
      <c r="TD225" s="546"/>
      <c r="TE225" s="546"/>
      <c r="TF225" s="546"/>
      <c r="TG225" s="546"/>
      <c r="TH225" s="546"/>
      <c r="TI225" s="546"/>
      <c r="TJ225" s="546"/>
      <c r="TK225" s="546"/>
      <c r="TL225" s="546"/>
      <c r="TM225" s="546"/>
      <c r="TN225" s="546"/>
      <c r="TO225" s="546"/>
      <c r="TP225" s="546"/>
      <c r="TQ225" s="546"/>
      <c r="TR225" s="546"/>
      <c r="TS225" s="546"/>
      <c r="TT225" s="546"/>
      <c r="TU225" s="546"/>
      <c r="TV225" s="546"/>
      <c r="TW225" s="546"/>
      <c r="TX225" s="546"/>
      <c r="TY225" s="546"/>
      <c r="TZ225" s="546"/>
      <c r="UA225" s="546"/>
      <c r="UB225" s="546"/>
      <c r="UC225" s="546"/>
      <c r="UD225" s="546"/>
      <c r="UE225" s="546"/>
      <c r="UF225" s="546"/>
      <c r="UG225" s="546"/>
      <c r="UH225" s="546"/>
      <c r="UI225" s="546"/>
      <c r="UJ225" s="546"/>
      <c r="UK225" s="546"/>
      <c r="UL225" s="546"/>
      <c r="UM225" s="546"/>
      <c r="UN225" s="546"/>
      <c r="UO225" s="546"/>
      <c r="UP225" s="546"/>
      <c r="UQ225" s="546"/>
      <c r="UR225" s="546"/>
      <c r="US225" s="546"/>
      <c r="UT225" s="546"/>
      <c r="UU225" s="546"/>
      <c r="UV225" s="546"/>
      <c r="UW225" s="546"/>
      <c r="UX225" s="546"/>
      <c r="UY225" s="546"/>
      <c r="UZ225" s="546"/>
      <c r="VA225" s="546"/>
      <c r="VB225" s="546"/>
      <c r="VC225" s="546"/>
      <c r="VD225" s="546"/>
      <c r="VE225" s="546"/>
      <c r="VF225" s="546"/>
      <c r="VG225" s="546"/>
      <c r="VH225" s="546"/>
      <c r="VI225" s="546"/>
      <c r="VJ225" s="546"/>
      <c r="VK225" s="546"/>
      <c r="VL225" s="546"/>
      <c r="VM225" s="546"/>
      <c r="VN225" s="546"/>
      <c r="VO225" s="546"/>
      <c r="VP225" s="546"/>
      <c r="VQ225" s="546"/>
      <c r="VR225" s="546"/>
      <c r="VS225" s="546"/>
      <c r="VT225" s="546"/>
      <c r="VU225" s="546"/>
      <c r="VV225" s="546"/>
      <c r="VW225" s="546"/>
      <c r="VX225" s="546"/>
      <c r="VY225" s="546"/>
      <c r="VZ225" s="546"/>
      <c r="WA225" s="546"/>
      <c r="WB225" s="546"/>
      <c r="WC225" s="546"/>
      <c r="WD225" s="546"/>
      <c r="WE225" s="546"/>
      <c r="WF225" s="546"/>
      <c r="WG225" s="546"/>
      <c r="WH225" s="546"/>
      <c r="WI225" s="546"/>
      <c r="WJ225" s="546"/>
      <c r="WK225" s="546"/>
      <c r="WL225" s="546"/>
      <c r="WM225" s="546"/>
      <c r="WN225" s="546"/>
      <c r="WO225" s="546"/>
      <c r="WP225" s="546"/>
      <c r="WQ225" s="546"/>
      <c r="WR225" s="546"/>
      <c r="WS225" s="546"/>
      <c r="WT225" s="546"/>
      <c r="WU225" s="546"/>
      <c r="WV225" s="546"/>
      <c r="WW225" s="546"/>
      <c r="WX225" s="546"/>
      <c r="WY225" s="546"/>
      <c r="WZ225" s="546"/>
      <c r="XA225" s="546"/>
      <c r="XB225" s="546"/>
      <c r="XC225" s="546"/>
      <c r="XD225" s="546"/>
      <c r="XE225" s="546"/>
      <c r="XF225" s="546"/>
      <c r="XG225" s="546"/>
      <c r="XH225" s="546"/>
      <c r="XI225" s="546"/>
      <c r="XJ225" s="546"/>
      <c r="XK225" s="546"/>
      <c r="XL225" s="546"/>
      <c r="XM225" s="546"/>
      <c r="XN225" s="546"/>
      <c r="XO225" s="546"/>
      <c r="XP225" s="546"/>
      <c r="XQ225" s="546"/>
      <c r="XR225" s="546"/>
      <c r="XS225" s="546"/>
      <c r="XT225" s="546"/>
      <c r="XU225" s="546"/>
      <c r="XV225" s="546"/>
      <c r="XW225" s="546"/>
      <c r="XX225" s="546"/>
      <c r="XY225" s="546"/>
      <c r="XZ225" s="546"/>
      <c r="YA225" s="546"/>
      <c r="YB225" s="546"/>
      <c r="YC225" s="546"/>
      <c r="YD225" s="546"/>
      <c r="YE225" s="546"/>
      <c r="YF225" s="546"/>
      <c r="YG225" s="546"/>
      <c r="YH225" s="546"/>
      <c r="YI225" s="546"/>
      <c r="YJ225" s="546"/>
      <c r="YK225" s="546"/>
      <c r="YL225" s="546"/>
      <c r="YM225" s="546"/>
      <c r="YN225" s="546"/>
      <c r="YO225" s="546"/>
      <c r="YP225" s="546"/>
      <c r="YQ225" s="546"/>
      <c r="YR225" s="546"/>
      <c r="YS225" s="546"/>
      <c r="YT225" s="546"/>
      <c r="YU225" s="546"/>
      <c r="YV225" s="546"/>
      <c r="YW225" s="546"/>
      <c r="YX225" s="546"/>
      <c r="YY225" s="546"/>
      <c r="YZ225" s="546"/>
      <c r="ZA225" s="546"/>
      <c r="ZB225" s="546"/>
      <c r="ZC225" s="546"/>
      <c r="ZD225" s="546"/>
      <c r="ZE225" s="546"/>
      <c r="ZF225" s="546"/>
      <c r="ZG225" s="546"/>
      <c r="ZH225" s="546"/>
      <c r="ZI225" s="546"/>
      <c r="ZJ225" s="546"/>
      <c r="ZK225" s="546"/>
      <c r="ZL225" s="546"/>
      <c r="ZM225" s="546"/>
      <c r="ZN225" s="546"/>
      <c r="ZO225" s="546"/>
      <c r="ZP225" s="546"/>
      <c r="ZQ225" s="546"/>
      <c r="ZR225" s="546"/>
      <c r="ZS225" s="546"/>
      <c r="ZT225" s="546"/>
      <c r="ZU225" s="546"/>
      <c r="ZV225" s="546"/>
      <c r="ZW225" s="546"/>
      <c r="ZX225" s="546"/>
      <c r="ZY225" s="546"/>
      <c r="ZZ225" s="546"/>
      <c r="AAA225" s="546"/>
      <c r="AAB225" s="546"/>
      <c r="AAC225" s="546"/>
      <c r="AAD225" s="546"/>
      <c r="AAE225" s="546"/>
      <c r="AAF225" s="546"/>
      <c r="AAG225" s="546"/>
      <c r="AAH225" s="546"/>
      <c r="AAI225" s="546"/>
      <c r="AAJ225" s="546"/>
      <c r="AAK225" s="546"/>
      <c r="AAL225" s="546"/>
      <c r="AAM225" s="546"/>
      <c r="AAN225" s="546"/>
      <c r="AAO225" s="546"/>
      <c r="AAP225" s="546"/>
      <c r="AAQ225" s="546"/>
      <c r="AAR225" s="546"/>
      <c r="AAS225" s="546"/>
      <c r="AAT225" s="546"/>
      <c r="AAU225" s="546"/>
      <c r="AAV225" s="546"/>
      <c r="AAW225" s="546"/>
      <c r="AAX225" s="546"/>
      <c r="AAY225" s="546"/>
      <c r="AAZ225" s="546"/>
      <c r="ABA225" s="546"/>
      <c r="ABB225" s="546"/>
      <c r="ABC225" s="546"/>
      <c r="ABD225" s="546"/>
      <c r="ABE225" s="546"/>
      <c r="ABF225" s="546"/>
      <c r="ABG225" s="546"/>
      <c r="ABH225" s="546"/>
      <c r="ABI225" s="546"/>
      <c r="ABJ225" s="546"/>
      <c r="ABK225" s="546"/>
      <c r="ABL225" s="546"/>
      <c r="ABM225" s="546"/>
      <c r="ABN225" s="546"/>
      <c r="ABO225" s="546"/>
      <c r="ABP225" s="546"/>
      <c r="ABQ225" s="546"/>
      <c r="ABR225" s="546"/>
      <c r="ABS225" s="546"/>
      <c r="ABT225" s="546"/>
      <c r="ABU225" s="546"/>
      <c r="ABV225" s="546"/>
      <c r="ABW225" s="546"/>
      <c r="ABX225" s="546"/>
      <c r="ABY225" s="546"/>
      <c r="ABZ225" s="546"/>
      <c r="ACA225" s="546"/>
      <c r="ACB225" s="546"/>
      <c r="ACC225" s="546"/>
      <c r="ACD225" s="546"/>
      <c r="ACE225" s="546"/>
      <c r="ACF225" s="546"/>
      <c r="ACG225" s="546"/>
      <c r="ACH225" s="546"/>
      <c r="ACI225" s="546"/>
      <c r="ACJ225" s="546"/>
      <c r="ACK225" s="546"/>
      <c r="ACL225" s="546"/>
      <c r="ACM225" s="546"/>
      <c r="ACN225" s="546"/>
      <c r="ACO225" s="546"/>
      <c r="ACP225" s="546"/>
      <c r="ACQ225" s="546"/>
      <c r="ACR225" s="546"/>
      <c r="ACS225" s="546"/>
      <c r="ACT225" s="546"/>
      <c r="ACU225" s="546"/>
      <c r="ACV225" s="546"/>
      <c r="ACW225" s="546"/>
      <c r="ACX225" s="546"/>
      <c r="ACY225" s="546"/>
      <c r="ACZ225" s="546"/>
      <c r="ADA225" s="546"/>
      <c r="ADB225" s="546"/>
      <c r="ADC225" s="546"/>
      <c r="ADD225" s="546"/>
      <c r="ADE225" s="546"/>
      <c r="ADF225" s="546"/>
      <c r="ADG225" s="546"/>
      <c r="ADH225" s="546"/>
      <c r="ADI225" s="546"/>
      <c r="ADJ225" s="546"/>
      <c r="ADK225" s="546"/>
      <c r="ADL225" s="546"/>
      <c r="ADM225" s="546"/>
      <c r="ADN225" s="546"/>
      <c r="ADO225" s="546"/>
      <c r="ADP225" s="546"/>
      <c r="ADQ225" s="546"/>
      <c r="ADR225" s="546"/>
      <c r="ADS225" s="546"/>
      <c r="ADT225" s="546"/>
      <c r="ADU225" s="546"/>
      <c r="ADV225" s="546"/>
      <c r="ADW225" s="546"/>
      <c r="ADX225" s="546"/>
      <c r="ADY225" s="546"/>
      <c r="ADZ225" s="546"/>
      <c r="AEA225" s="546"/>
      <c r="AEB225" s="546"/>
      <c r="AEC225" s="546"/>
      <c r="AED225" s="546"/>
      <c r="AEE225" s="546"/>
      <c r="AEF225" s="546"/>
      <c r="AEG225" s="546"/>
      <c r="AEH225" s="546"/>
      <c r="AEI225" s="546"/>
      <c r="AEJ225" s="546"/>
      <c r="AEK225" s="546"/>
      <c r="AEL225" s="546"/>
      <c r="AEM225" s="546"/>
      <c r="AEN225" s="546"/>
      <c r="AEO225" s="546"/>
      <c r="AEP225" s="546"/>
      <c r="AEQ225" s="546"/>
      <c r="AER225" s="546"/>
      <c r="AES225" s="546"/>
      <c r="AET225" s="546"/>
      <c r="AEU225" s="546"/>
      <c r="AEV225" s="546"/>
      <c r="AEW225" s="546"/>
      <c r="AEX225" s="546"/>
      <c r="AEY225" s="546"/>
      <c r="AEZ225" s="546"/>
      <c r="AFA225" s="546"/>
      <c r="AFB225" s="546"/>
      <c r="AFC225" s="546"/>
      <c r="AFD225" s="546"/>
      <c r="AFE225" s="546"/>
      <c r="AFF225" s="546"/>
      <c r="AFG225" s="546"/>
      <c r="AFH225" s="546"/>
      <c r="AFI225" s="546"/>
      <c r="AFJ225" s="546"/>
      <c r="AFK225" s="546"/>
      <c r="AFL225" s="546"/>
      <c r="AFM225" s="546"/>
      <c r="AFN225" s="546"/>
      <c r="AFO225" s="546"/>
      <c r="AFP225" s="546"/>
      <c r="AFQ225" s="546"/>
      <c r="AFR225" s="546"/>
      <c r="AFS225" s="546"/>
      <c r="AFT225" s="546"/>
      <c r="AFU225" s="546"/>
      <c r="AFV225" s="546"/>
      <c r="AFW225" s="546"/>
      <c r="AFX225" s="546"/>
      <c r="AFY225" s="546"/>
      <c r="AFZ225" s="546"/>
      <c r="AGA225" s="546"/>
      <c r="AGB225" s="546"/>
      <c r="AGC225" s="546"/>
      <c r="AGD225" s="546"/>
      <c r="AGE225" s="546"/>
      <c r="AGF225" s="546"/>
      <c r="AGG225" s="546"/>
      <c r="AGH225" s="546"/>
      <c r="AGI225" s="546"/>
      <c r="AGJ225" s="546"/>
      <c r="AGK225" s="546"/>
      <c r="AGL225" s="546"/>
      <c r="AGM225" s="546"/>
      <c r="AGN225" s="546"/>
      <c r="AGO225" s="546"/>
      <c r="AGP225" s="546"/>
      <c r="AGQ225" s="546"/>
      <c r="AGR225" s="546"/>
      <c r="AGS225" s="546"/>
      <c r="AGT225" s="546"/>
      <c r="AGU225" s="546"/>
      <c r="AGV225" s="546"/>
      <c r="AGW225" s="546"/>
      <c r="AGX225" s="546"/>
      <c r="AGY225" s="546"/>
      <c r="AGZ225" s="546"/>
      <c r="AHA225" s="546"/>
      <c r="AHB225" s="546"/>
      <c r="AHC225" s="546"/>
      <c r="AHD225" s="546"/>
      <c r="AHE225" s="546"/>
      <c r="AHF225" s="546"/>
      <c r="AHG225" s="546"/>
      <c r="AHH225" s="546"/>
      <c r="AHI225" s="546"/>
      <c r="AHJ225" s="546"/>
      <c r="AHK225" s="546"/>
      <c r="AHL225" s="546"/>
      <c r="AHM225" s="546"/>
      <c r="AHN225" s="546"/>
      <c r="AHO225" s="546"/>
      <c r="AHP225" s="546"/>
      <c r="AHQ225" s="546"/>
      <c r="AHR225" s="546"/>
      <c r="AHS225" s="546"/>
      <c r="AHT225" s="546"/>
      <c r="AHU225" s="546"/>
      <c r="AHV225" s="546"/>
      <c r="AHW225" s="546"/>
      <c r="AHX225" s="546"/>
      <c r="AHY225" s="546"/>
      <c r="AHZ225" s="546"/>
      <c r="AIA225" s="546"/>
      <c r="AIB225" s="546"/>
      <c r="AIC225" s="546"/>
      <c r="AID225" s="546"/>
      <c r="AIE225" s="546"/>
      <c r="AIF225" s="546"/>
      <c r="AIG225" s="546"/>
      <c r="AIH225" s="546"/>
      <c r="AII225" s="546"/>
      <c r="AIJ225" s="546"/>
      <c r="AIK225" s="546"/>
      <c r="AIL225" s="546"/>
      <c r="AIM225" s="546"/>
      <c r="AIN225" s="546"/>
      <c r="AIO225" s="546"/>
      <c r="AIP225" s="546"/>
      <c r="AIQ225" s="546"/>
      <c r="AIR225" s="546"/>
      <c r="AIS225" s="546"/>
      <c r="AIT225" s="546"/>
      <c r="AIU225" s="546"/>
      <c r="AIV225" s="546"/>
      <c r="AIW225" s="546"/>
      <c r="AIX225" s="546"/>
      <c r="AIY225" s="546"/>
      <c r="AIZ225" s="546"/>
      <c r="AJA225" s="546"/>
      <c r="AJB225" s="546"/>
      <c r="AJC225" s="546"/>
      <c r="AJD225" s="546"/>
      <c r="AJE225" s="546"/>
      <c r="AJF225" s="546"/>
      <c r="AJG225" s="546"/>
      <c r="AJH225" s="546"/>
      <c r="AJI225" s="546"/>
      <c r="AJJ225" s="546"/>
      <c r="AJK225" s="546"/>
      <c r="AJL225" s="546"/>
      <c r="AJM225" s="546"/>
      <c r="AJN225" s="546"/>
      <c r="AJO225" s="546"/>
      <c r="AJP225" s="546"/>
      <c r="AJQ225" s="546"/>
      <c r="AJR225" s="546"/>
      <c r="AJS225" s="546"/>
      <c r="AJT225" s="546"/>
      <c r="AJU225" s="546"/>
      <c r="AJV225" s="546"/>
      <c r="AJW225" s="546"/>
      <c r="AJX225" s="546"/>
      <c r="AJY225" s="546"/>
      <c r="AJZ225" s="546"/>
      <c r="AKA225" s="546"/>
      <c r="AKB225" s="546"/>
      <c r="AKC225" s="546"/>
      <c r="AKD225" s="546"/>
      <c r="AKE225" s="546"/>
      <c r="AKF225" s="546"/>
      <c r="AKG225" s="546"/>
      <c r="AKH225" s="546"/>
      <c r="AKI225" s="546"/>
      <c r="AKJ225" s="546"/>
      <c r="AKK225" s="546"/>
      <c r="AKL225" s="546"/>
      <c r="AKM225" s="546"/>
      <c r="AKN225" s="546"/>
      <c r="AKO225" s="546"/>
      <c r="AKP225" s="546"/>
      <c r="AKQ225" s="546"/>
      <c r="AKR225" s="546"/>
      <c r="AKS225" s="546"/>
      <c r="AKT225" s="546"/>
      <c r="AKU225" s="546"/>
      <c r="AKV225" s="546"/>
      <c r="AKW225" s="546"/>
      <c r="AKX225" s="546"/>
      <c r="AKY225" s="546"/>
      <c r="AKZ225" s="546"/>
      <c r="ALA225" s="546"/>
      <c r="ALB225" s="546"/>
      <c r="ALC225" s="546"/>
      <c r="ALD225" s="546"/>
      <c r="ALE225" s="546"/>
      <c r="ALF225" s="546"/>
      <c r="ALG225" s="546"/>
      <c r="ALH225" s="546"/>
      <c r="ALI225" s="546"/>
      <c r="ALJ225" s="546"/>
      <c r="ALK225" s="546"/>
      <c r="ALL225" s="546"/>
      <c r="ALM225" s="546"/>
      <c r="ALN225" s="546"/>
      <c r="ALO225" s="546"/>
      <c r="ALP225" s="546"/>
      <c r="ALQ225" s="546"/>
      <c r="ALR225" s="546"/>
      <c r="ALS225" s="546"/>
      <c r="ALT225" s="546"/>
      <c r="ALU225" s="546"/>
      <c r="ALV225" s="546"/>
      <c r="ALW225" s="546"/>
      <c r="ALX225" s="546"/>
      <c r="ALY225" s="546"/>
      <c r="ALZ225" s="546"/>
      <c r="AMA225" s="546"/>
      <c r="AMB225" s="546"/>
    </row>
    <row r="226" spans="1:1016" ht="87" customHeight="1">
      <c r="A226" s="525" t="s">
        <v>469</v>
      </c>
      <c r="B226" s="561">
        <v>11785</v>
      </c>
      <c r="C226" s="500" t="s">
        <v>127</v>
      </c>
      <c r="D226" s="507" t="s">
        <v>470</v>
      </c>
      <c r="E226" s="493" t="s">
        <v>471</v>
      </c>
      <c r="F226" s="523">
        <v>50</v>
      </c>
      <c r="G226" s="497">
        <f t="shared" si="19"/>
        <v>407.19</v>
      </c>
      <c r="H226" s="498">
        <f t="shared" ref="H226:H288" si="21">IF(E226&lt;&gt;0,F226*G226,"")</f>
        <v>20359.5</v>
      </c>
      <c r="J226" s="547">
        <v>321.61</v>
      </c>
      <c r="L226" s="466">
        <f t="shared" si="20"/>
        <v>407.19</v>
      </c>
    </row>
    <row r="227" spans="1:1016" ht="82.5" customHeight="1">
      <c r="A227" s="525" t="s">
        <v>472</v>
      </c>
      <c r="B227" s="561">
        <v>11783</v>
      </c>
      <c r="C227" s="500" t="s">
        <v>127</v>
      </c>
      <c r="D227" s="507" t="s">
        <v>473</v>
      </c>
      <c r="E227" s="493" t="s">
        <v>471</v>
      </c>
      <c r="F227" s="523">
        <v>130</v>
      </c>
      <c r="G227" s="497">
        <f t="shared" si="19"/>
        <v>333.48</v>
      </c>
      <c r="H227" s="498">
        <f t="shared" si="21"/>
        <v>43352.4</v>
      </c>
      <c r="J227" s="547">
        <v>263.39</v>
      </c>
      <c r="L227" s="466">
        <f t="shared" si="20"/>
        <v>333.48</v>
      </c>
    </row>
    <row r="228" spans="1:1016" ht="79.5" customHeight="1">
      <c r="A228" s="525" t="s">
        <v>474</v>
      </c>
      <c r="B228" s="561">
        <v>11781</v>
      </c>
      <c r="C228" s="500" t="s">
        <v>127</v>
      </c>
      <c r="D228" s="507" t="s">
        <v>475</v>
      </c>
      <c r="E228" s="493" t="s">
        <v>471</v>
      </c>
      <c r="F228" s="523">
        <v>25</v>
      </c>
      <c r="G228" s="497">
        <f t="shared" si="19"/>
        <v>270.29000000000002</v>
      </c>
      <c r="H228" s="498">
        <f t="shared" si="21"/>
        <v>6757.2500000000009</v>
      </c>
      <c r="J228" s="547">
        <v>213.48</v>
      </c>
      <c r="L228" s="466">
        <f t="shared" si="20"/>
        <v>270.29000000000002</v>
      </c>
    </row>
    <row r="229" spans="1:1016" ht="80.25" customHeight="1">
      <c r="A229" s="525" t="s">
        <v>476</v>
      </c>
      <c r="B229" s="561">
        <v>11780</v>
      </c>
      <c r="C229" s="500" t="s">
        <v>127</v>
      </c>
      <c r="D229" s="573" t="s">
        <v>477</v>
      </c>
      <c r="E229" s="493" t="s">
        <v>471</v>
      </c>
      <c r="F229" s="523">
        <v>35</v>
      </c>
      <c r="G229" s="497">
        <f t="shared" si="19"/>
        <v>252.73</v>
      </c>
      <c r="H229" s="498">
        <f t="shared" si="21"/>
        <v>8845.5499999999993</v>
      </c>
      <c r="J229" s="547">
        <v>199.61</v>
      </c>
      <c r="L229" s="466">
        <f t="shared" si="20"/>
        <v>252.73</v>
      </c>
    </row>
    <row r="230" spans="1:1016" s="459" customFormat="1" ht="59.25" customHeight="1">
      <c r="A230" s="525" t="s">
        <v>478</v>
      </c>
      <c r="B230" s="574">
        <v>11148</v>
      </c>
      <c r="C230" s="575" t="s">
        <v>127</v>
      </c>
      <c r="D230" s="532" t="s">
        <v>479</v>
      </c>
      <c r="E230" s="576" t="s">
        <v>47</v>
      </c>
      <c r="F230" s="535">
        <v>3</v>
      </c>
      <c r="G230" s="497">
        <f t="shared" si="19"/>
        <v>284.58</v>
      </c>
      <c r="H230" s="577">
        <f t="shared" si="21"/>
        <v>853.74</v>
      </c>
      <c r="I230" s="455"/>
      <c r="J230" s="589">
        <v>224.77</v>
      </c>
      <c r="K230" s="455"/>
      <c r="L230" s="466">
        <f t="shared" si="20"/>
        <v>284.58</v>
      </c>
      <c r="M230" s="455"/>
      <c r="N230" s="455"/>
      <c r="O230" s="455"/>
      <c r="P230" s="455"/>
      <c r="Q230" s="455"/>
      <c r="R230" s="455"/>
      <c r="S230" s="455"/>
      <c r="T230" s="455"/>
      <c r="U230" s="455"/>
      <c r="V230" s="455"/>
      <c r="W230" s="455"/>
      <c r="X230" s="455"/>
      <c r="Y230" s="455"/>
      <c r="Z230" s="455"/>
      <c r="AA230" s="455"/>
      <c r="AB230" s="455"/>
      <c r="AC230" s="455"/>
      <c r="AD230" s="455"/>
      <c r="AE230" s="455"/>
      <c r="AF230" s="455"/>
      <c r="AG230" s="455"/>
      <c r="AH230" s="455"/>
      <c r="AI230" s="455"/>
      <c r="AJ230" s="455"/>
      <c r="AK230" s="455"/>
      <c r="AL230" s="455"/>
      <c r="AM230" s="455"/>
      <c r="AN230" s="455"/>
      <c r="AO230" s="455"/>
      <c r="AP230" s="455"/>
      <c r="AQ230" s="455"/>
      <c r="AR230" s="455"/>
      <c r="AS230" s="455"/>
      <c r="AT230" s="455"/>
      <c r="AU230" s="455"/>
      <c r="AV230" s="455"/>
      <c r="AW230" s="455"/>
      <c r="AX230" s="455"/>
      <c r="AY230" s="455"/>
      <c r="AZ230" s="455"/>
      <c r="BA230" s="455"/>
      <c r="BB230" s="455"/>
      <c r="BC230" s="455"/>
      <c r="BD230" s="455"/>
      <c r="BE230" s="455"/>
      <c r="BF230" s="455"/>
      <c r="BG230" s="455"/>
      <c r="BH230" s="455"/>
      <c r="BI230" s="455"/>
      <c r="BJ230" s="455"/>
      <c r="BK230" s="455"/>
      <c r="BL230" s="455"/>
      <c r="BM230" s="455"/>
      <c r="BN230" s="455"/>
      <c r="BO230" s="455"/>
      <c r="BP230" s="455"/>
      <c r="BQ230" s="455"/>
      <c r="BR230" s="455"/>
      <c r="BS230" s="455"/>
      <c r="BT230" s="455"/>
      <c r="BU230" s="455"/>
      <c r="BV230" s="455"/>
      <c r="BW230" s="455"/>
      <c r="BX230" s="455"/>
      <c r="BY230" s="455"/>
      <c r="BZ230" s="455"/>
      <c r="CA230" s="455"/>
      <c r="CB230" s="455"/>
      <c r="CC230" s="455"/>
      <c r="CD230" s="455"/>
      <c r="CE230" s="455"/>
      <c r="CF230" s="455"/>
      <c r="CG230" s="455"/>
      <c r="CH230" s="455"/>
      <c r="CI230" s="455"/>
      <c r="CJ230" s="455"/>
      <c r="CK230" s="455"/>
      <c r="CL230" s="455"/>
      <c r="CM230" s="455"/>
      <c r="CN230" s="455"/>
      <c r="CO230" s="455"/>
      <c r="CP230" s="455"/>
      <c r="CQ230" s="455"/>
      <c r="CR230" s="455"/>
      <c r="CS230" s="455"/>
      <c r="CT230" s="455"/>
      <c r="CU230" s="455"/>
      <c r="CV230" s="455"/>
      <c r="CW230" s="455"/>
      <c r="CX230" s="455"/>
      <c r="CY230" s="455"/>
      <c r="CZ230" s="455"/>
      <c r="DA230" s="455"/>
      <c r="DB230" s="455"/>
      <c r="DC230" s="455"/>
      <c r="DD230" s="455"/>
      <c r="DE230" s="455"/>
      <c r="DF230" s="455"/>
      <c r="DG230" s="455"/>
      <c r="DH230" s="455"/>
      <c r="DI230" s="455"/>
      <c r="DJ230" s="455"/>
      <c r="DK230" s="455"/>
      <c r="DL230" s="455"/>
      <c r="DM230" s="455"/>
      <c r="DN230" s="455"/>
      <c r="DO230" s="455"/>
      <c r="DP230" s="455"/>
      <c r="DQ230" s="455"/>
      <c r="DR230" s="455"/>
      <c r="DS230" s="455"/>
      <c r="DT230" s="455"/>
      <c r="DU230" s="455"/>
      <c r="DV230" s="455"/>
      <c r="DW230" s="455"/>
      <c r="DX230" s="455"/>
      <c r="DY230" s="455"/>
      <c r="DZ230" s="455"/>
      <c r="EA230" s="455"/>
      <c r="EB230" s="455"/>
      <c r="EC230" s="455"/>
      <c r="ED230" s="455"/>
      <c r="EE230" s="455"/>
      <c r="EF230" s="455"/>
      <c r="EG230" s="455"/>
      <c r="EH230" s="455"/>
      <c r="EI230" s="455"/>
      <c r="EJ230" s="455"/>
      <c r="EK230" s="455"/>
      <c r="EL230" s="455"/>
      <c r="EM230" s="455"/>
      <c r="EN230" s="455"/>
      <c r="EO230" s="455"/>
      <c r="EP230" s="455"/>
      <c r="EQ230" s="455"/>
      <c r="ER230" s="455"/>
      <c r="ES230" s="455"/>
      <c r="ET230" s="455"/>
      <c r="EU230" s="455"/>
      <c r="EV230" s="455"/>
      <c r="EW230" s="455"/>
      <c r="EX230" s="455"/>
      <c r="EY230" s="455"/>
      <c r="EZ230" s="455"/>
      <c r="FA230" s="455"/>
      <c r="FB230" s="455"/>
      <c r="FC230" s="455"/>
      <c r="FD230" s="455"/>
      <c r="FE230" s="455"/>
      <c r="FF230" s="455"/>
      <c r="FG230" s="455"/>
      <c r="FH230" s="455"/>
      <c r="FI230" s="455"/>
      <c r="FJ230" s="455"/>
      <c r="FK230" s="455"/>
      <c r="FL230" s="455"/>
      <c r="FM230" s="455"/>
      <c r="FN230" s="455"/>
      <c r="FO230" s="455"/>
      <c r="FP230" s="455"/>
      <c r="FQ230" s="455"/>
      <c r="FR230" s="455"/>
      <c r="FS230" s="455"/>
      <c r="FT230" s="455"/>
      <c r="FU230" s="455"/>
      <c r="FV230" s="455"/>
      <c r="FW230" s="455"/>
      <c r="FX230" s="455"/>
      <c r="FY230" s="455"/>
      <c r="FZ230" s="455"/>
      <c r="GA230" s="455"/>
      <c r="GB230" s="455"/>
      <c r="GC230" s="455"/>
      <c r="GD230" s="455"/>
      <c r="GE230" s="455"/>
      <c r="GF230" s="455"/>
      <c r="GG230" s="455"/>
      <c r="GH230" s="455"/>
      <c r="GI230" s="455"/>
      <c r="GJ230" s="455"/>
      <c r="GK230" s="455"/>
      <c r="GL230" s="455"/>
      <c r="GM230" s="455"/>
      <c r="GN230" s="455"/>
      <c r="GO230" s="455"/>
      <c r="GP230" s="455"/>
      <c r="GQ230" s="455"/>
      <c r="GR230" s="455"/>
      <c r="GS230" s="455"/>
      <c r="GT230" s="455"/>
      <c r="GU230" s="455"/>
      <c r="GV230" s="455"/>
      <c r="GW230" s="455"/>
      <c r="GX230" s="455"/>
      <c r="GY230" s="455"/>
      <c r="GZ230" s="455"/>
      <c r="HA230" s="455"/>
      <c r="HB230" s="455"/>
      <c r="HC230" s="455"/>
      <c r="HD230" s="455"/>
      <c r="HE230" s="455"/>
      <c r="HF230" s="455"/>
      <c r="HG230" s="455"/>
      <c r="HH230" s="455"/>
      <c r="HI230" s="455"/>
      <c r="HJ230" s="455"/>
      <c r="HK230" s="455"/>
      <c r="HL230" s="455"/>
      <c r="HM230" s="455"/>
      <c r="HN230" s="455"/>
      <c r="HO230" s="455"/>
      <c r="HP230" s="455"/>
      <c r="HQ230" s="455"/>
      <c r="HR230" s="455"/>
      <c r="HS230" s="455"/>
      <c r="HT230" s="455"/>
      <c r="HU230" s="455"/>
      <c r="HV230" s="455"/>
      <c r="HW230" s="455"/>
      <c r="HX230" s="455"/>
      <c r="HY230" s="455"/>
      <c r="HZ230" s="455"/>
      <c r="IA230" s="455"/>
      <c r="IB230" s="455"/>
      <c r="IC230" s="455"/>
      <c r="ID230" s="455"/>
      <c r="IE230" s="455"/>
      <c r="IF230" s="455"/>
      <c r="IG230" s="455"/>
      <c r="IH230" s="455"/>
      <c r="II230" s="455"/>
      <c r="IJ230" s="455"/>
      <c r="IK230" s="455"/>
      <c r="IL230" s="455"/>
      <c r="IM230" s="455"/>
      <c r="IN230" s="455"/>
      <c r="IO230" s="455"/>
      <c r="IP230" s="455"/>
      <c r="IQ230" s="455"/>
      <c r="IR230" s="455"/>
      <c r="IS230" s="455"/>
      <c r="IT230" s="455"/>
      <c r="IU230" s="455"/>
      <c r="IV230" s="455"/>
      <c r="IW230" s="455"/>
      <c r="IX230" s="455"/>
      <c r="IY230" s="455"/>
      <c r="IZ230" s="455"/>
      <c r="JA230" s="455"/>
      <c r="JB230" s="455"/>
      <c r="JC230" s="455"/>
      <c r="JD230" s="455"/>
      <c r="JE230" s="455"/>
      <c r="JF230" s="455"/>
      <c r="JG230" s="455"/>
      <c r="JH230" s="455"/>
      <c r="JI230" s="455"/>
      <c r="JJ230" s="455"/>
      <c r="JK230" s="455"/>
      <c r="JL230" s="455"/>
      <c r="JM230" s="455"/>
      <c r="JN230" s="455"/>
      <c r="JO230" s="455"/>
      <c r="JP230" s="455"/>
      <c r="JQ230" s="455"/>
      <c r="JR230" s="455"/>
      <c r="JS230" s="455"/>
      <c r="JT230" s="455"/>
      <c r="JU230" s="455"/>
      <c r="JV230" s="455"/>
      <c r="JW230" s="455"/>
      <c r="JX230" s="455"/>
      <c r="JY230" s="455"/>
      <c r="JZ230" s="455"/>
      <c r="KA230" s="455"/>
      <c r="KB230" s="455"/>
      <c r="KC230" s="455"/>
      <c r="KD230" s="455"/>
      <c r="KE230" s="455"/>
      <c r="KF230" s="455"/>
      <c r="KG230" s="455"/>
      <c r="KH230" s="455"/>
      <c r="KI230" s="455"/>
      <c r="KJ230" s="455"/>
      <c r="KK230" s="455"/>
      <c r="KL230" s="455"/>
      <c r="KM230" s="455"/>
      <c r="KN230" s="455"/>
      <c r="KO230" s="455"/>
      <c r="KP230" s="455"/>
      <c r="KQ230" s="455"/>
      <c r="KR230" s="455"/>
      <c r="KS230" s="455"/>
      <c r="KT230" s="455"/>
      <c r="KU230" s="455"/>
      <c r="KV230" s="455"/>
      <c r="KW230" s="455"/>
      <c r="KX230" s="455"/>
      <c r="KY230" s="455"/>
      <c r="KZ230" s="455"/>
      <c r="LA230" s="455"/>
      <c r="LB230" s="455"/>
      <c r="LC230" s="455"/>
      <c r="LD230" s="455"/>
      <c r="LE230" s="455"/>
      <c r="LF230" s="455"/>
      <c r="LG230" s="455"/>
      <c r="LH230" s="455"/>
      <c r="LI230" s="455"/>
      <c r="LJ230" s="455"/>
      <c r="LK230" s="455"/>
      <c r="LL230" s="455"/>
      <c r="LM230" s="455"/>
      <c r="LN230" s="455"/>
      <c r="LO230" s="455"/>
      <c r="LP230" s="455"/>
      <c r="LQ230" s="455"/>
      <c r="LR230" s="455"/>
      <c r="LS230" s="455"/>
      <c r="LT230" s="455"/>
      <c r="LU230" s="455"/>
      <c r="LV230" s="455"/>
      <c r="LW230" s="455"/>
      <c r="LX230" s="455"/>
      <c r="LY230" s="455"/>
      <c r="LZ230" s="455"/>
      <c r="MA230" s="455"/>
      <c r="MB230" s="455"/>
      <c r="MC230" s="455"/>
      <c r="MD230" s="455"/>
      <c r="ME230" s="455"/>
      <c r="MF230" s="455"/>
      <c r="MG230" s="455"/>
      <c r="MH230" s="455"/>
      <c r="MI230" s="455"/>
      <c r="MJ230" s="455"/>
      <c r="MK230" s="455"/>
      <c r="ML230" s="455"/>
      <c r="MM230" s="455"/>
      <c r="MN230" s="455"/>
      <c r="MO230" s="455"/>
      <c r="MP230" s="455"/>
      <c r="MQ230" s="455"/>
      <c r="MR230" s="455"/>
      <c r="MS230" s="455"/>
      <c r="MT230" s="455"/>
      <c r="MU230" s="455"/>
      <c r="MV230" s="455"/>
      <c r="MW230" s="455"/>
      <c r="MX230" s="455"/>
      <c r="MY230" s="455"/>
      <c r="MZ230" s="455"/>
      <c r="NA230" s="455"/>
      <c r="NB230" s="455"/>
      <c r="NC230" s="455"/>
      <c r="ND230" s="455"/>
      <c r="NE230" s="455"/>
      <c r="NF230" s="455"/>
      <c r="NG230" s="455"/>
      <c r="NH230" s="455"/>
      <c r="NI230" s="455"/>
      <c r="NJ230" s="455"/>
      <c r="NK230" s="455"/>
      <c r="NL230" s="455"/>
      <c r="NM230" s="455"/>
      <c r="NN230" s="455"/>
      <c r="NO230" s="455"/>
      <c r="NP230" s="455"/>
      <c r="NQ230" s="455"/>
      <c r="NR230" s="455"/>
      <c r="NS230" s="455"/>
      <c r="NT230" s="455"/>
      <c r="NU230" s="455"/>
      <c r="NV230" s="455"/>
      <c r="NW230" s="455"/>
      <c r="NX230" s="455"/>
      <c r="NY230" s="455"/>
      <c r="NZ230" s="455"/>
      <c r="OA230" s="455"/>
      <c r="OB230" s="455"/>
      <c r="OC230" s="455"/>
      <c r="OD230" s="455"/>
      <c r="OE230" s="455"/>
      <c r="OF230" s="455"/>
      <c r="OG230" s="455"/>
      <c r="OH230" s="455"/>
      <c r="OI230" s="455"/>
      <c r="OJ230" s="455"/>
      <c r="OK230" s="455"/>
      <c r="OL230" s="455"/>
      <c r="OM230" s="455"/>
      <c r="ON230" s="455"/>
      <c r="OO230" s="455"/>
      <c r="OP230" s="455"/>
      <c r="OQ230" s="455"/>
      <c r="OR230" s="455"/>
      <c r="OS230" s="455"/>
      <c r="OT230" s="455"/>
      <c r="OU230" s="455"/>
      <c r="OV230" s="455"/>
      <c r="OW230" s="455"/>
      <c r="OX230" s="455"/>
      <c r="OY230" s="455"/>
      <c r="OZ230" s="455"/>
      <c r="PA230" s="455"/>
      <c r="PB230" s="455"/>
      <c r="PC230" s="455"/>
      <c r="PD230" s="455"/>
      <c r="PE230" s="455"/>
      <c r="PF230" s="455"/>
      <c r="PG230" s="455"/>
      <c r="PH230" s="455"/>
      <c r="PI230" s="455"/>
      <c r="PJ230" s="455"/>
      <c r="PK230" s="455"/>
      <c r="PL230" s="455"/>
      <c r="PM230" s="455"/>
      <c r="PN230" s="455"/>
      <c r="PO230" s="455"/>
      <c r="PP230" s="455"/>
      <c r="PQ230" s="455"/>
      <c r="PR230" s="455"/>
      <c r="PS230" s="455"/>
      <c r="PT230" s="455"/>
      <c r="PU230" s="455"/>
      <c r="PV230" s="455"/>
      <c r="PW230" s="455"/>
      <c r="PX230" s="455"/>
      <c r="PY230" s="455"/>
      <c r="PZ230" s="455"/>
      <c r="QA230" s="455"/>
      <c r="QB230" s="455"/>
      <c r="QC230" s="455"/>
      <c r="QD230" s="455"/>
      <c r="QE230" s="455"/>
      <c r="QF230" s="455"/>
      <c r="QG230" s="455"/>
      <c r="QH230" s="455"/>
      <c r="QI230" s="455"/>
      <c r="QJ230" s="455"/>
      <c r="QK230" s="455"/>
      <c r="QL230" s="455"/>
      <c r="QM230" s="455"/>
      <c r="QN230" s="455"/>
      <c r="QO230" s="455"/>
      <c r="QP230" s="455"/>
      <c r="QQ230" s="455"/>
      <c r="QR230" s="455"/>
      <c r="QS230" s="455"/>
      <c r="QT230" s="455"/>
      <c r="QU230" s="455"/>
      <c r="QV230" s="455"/>
      <c r="QW230" s="455"/>
      <c r="QX230" s="455"/>
      <c r="QY230" s="455"/>
      <c r="QZ230" s="455"/>
      <c r="RA230" s="455"/>
      <c r="RB230" s="455"/>
      <c r="RC230" s="455"/>
      <c r="RD230" s="455"/>
      <c r="RE230" s="455"/>
      <c r="RF230" s="455"/>
      <c r="RG230" s="455"/>
      <c r="RH230" s="455"/>
      <c r="RI230" s="455"/>
      <c r="RJ230" s="455"/>
      <c r="RK230" s="455"/>
      <c r="RL230" s="455"/>
      <c r="RM230" s="455"/>
      <c r="RN230" s="455"/>
      <c r="RO230" s="455"/>
      <c r="RP230" s="455"/>
      <c r="RQ230" s="455"/>
      <c r="RR230" s="455"/>
      <c r="RS230" s="455"/>
      <c r="RT230" s="455"/>
      <c r="RU230" s="455"/>
      <c r="RV230" s="455"/>
      <c r="RW230" s="455"/>
      <c r="RX230" s="455"/>
      <c r="RY230" s="455"/>
      <c r="RZ230" s="455"/>
      <c r="SA230" s="455"/>
      <c r="SB230" s="455"/>
      <c r="SC230" s="455"/>
      <c r="SD230" s="455"/>
      <c r="SE230" s="455"/>
      <c r="SF230" s="455"/>
      <c r="SG230" s="455"/>
      <c r="SH230" s="455"/>
      <c r="SI230" s="455"/>
      <c r="SJ230" s="455"/>
      <c r="SK230" s="455"/>
      <c r="SL230" s="455"/>
      <c r="SM230" s="455"/>
      <c r="SN230" s="455"/>
      <c r="SO230" s="455"/>
      <c r="SP230" s="455"/>
      <c r="SQ230" s="455"/>
      <c r="SR230" s="455"/>
      <c r="SS230" s="455"/>
      <c r="ST230" s="455"/>
      <c r="SU230" s="455"/>
      <c r="SV230" s="455"/>
      <c r="SW230" s="455"/>
      <c r="SX230" s="455"/>
      <c r="SY230" s="455"/>
      <c r="SZ230" s="455"/>
      <c r="TA230" s="455"/>
      <c r="TB230" s="455"/>
      <c r="TC230" s="455"/>
      <c r="TD230" s="455"/>
      <c r="TE230" s="455"/>
      <c r="TF230" s="455"/>
      <c r="TG230" s="455"/>
      <c r="TH230" s="455"/>
      <c r="TI230" s="455"/>
      <c r="TJ230" s="455"/>
      <c r="TK230" s="455"/>
      <c r="TL230" s="455"/>
      <c r="TM230" s="455"/>
      <c r="TN230" s="455"/>
      <c r="TO230" s="455"/>
      <c r="TP230" s="455"/>
      <c r="TQ230" s="455"/>
      <c r="TR230" s="455"/>
      <c r="TS230" s="455"/>
      <c r="TT230" s="455"/>
      <c r="TU230" s="455"/>
      <c r="TV230" s="455"/>
      <c r="TW230" s="455"/>
      <c r="TX230" s="455"/>
      <c r="TY230" s="455"/>
      <c r="TZ230" s="455"/>
      <c r="UA230" s="455"/>
      <c r="UB230" s="455"/>
      <c r="UC230" s="455"/>
      <c r="UD230" s="455"/>
      <c r="UE230" s="455"/>
      <c r="UF230" s="455"/>
      <c r="UG230" s="455"/>
      <c r="UH230" s="455"/>
      <c r="UI230" s="455"/>
      <c r="UJ230" s="455"/>
      <c r="UK230" s="455"/>
      <c r="UL230" s="455"/>
      <c r="UM230" s="455"/>
      <c r="UN230" s="455"/>
      <c r="UO230" s="455"/>
      <c r="UP230" s="455"/>
      <c r="UQ230" s="455"/>
      <c r="UR230" s="455"/>
      <c r="US230" s="455"/>
      <c r="UT230" s="455"/>
      <c r="UU230" s="455"/>
      <c r="UV230" s="455"/>
      <c r="UW230" s="455"/>
      <c r="UX230" s="455"/>
      <c r="UY230" s="455"/>
      <c r="UZ230" s="455"/>
      <c r="VA230" s="455"/>
      <c r="VB230" s="455"/>
      <c r="VC230" s="455"/>
      <c r="VD230" s="455"/>
      <c r="VE230" s="455"/>
      <c r="VF230" s="455"/>
      <c r="VG230" s="455"/>
      <c r="VH230" s="455"/>
      <c r="VI230" s="455"/>
      <c r="VJ230" s="455"/>
      <c r="VK230" s="455"/>
      <c r="VL230" s="455"/>
      <c r="VM230" s="455"/>
      <c r="VN230" s="455"/>
      <c r="VO230" s="455"/>
      <c r="VP230" s="455"/>
      <c r="VQ230" s="455"/>
      <c r="VR230" s="455"/>
      <c r="VS230" s="455"/>
      <c r="VT230" s="455"/>
      <c r="VU230" s="455"/>
      <c r="VV230" s="455"/>
      <c r="VW230" s="455"/>
      <c r="VX230" s="455"/>
      <c r="VY230" s="455"/>
      <c r="VZ230" s="455"/>
      <c r="WA230" s="455"/>
      <c r="WB230" s="455"/>
      <c r="WC230" s="455"/>
      <c r="WD230" s="455"/>
      <c r="WE230" s="455"/>
      <c r="WF230" s="455"/>
      <c r="WG230" s="455"/>
      <c r="WH230" s="455"/>
      <c r="WI230" s="455"/>
      <c r="WJ230" s="455"/>
      <c r="WK230" s="455"/>
      <c r="WL230" s="455"/>
      <c r="WM230" s="455"/>
      <c r="WN230" s="455"/>
      <c r="WO230" s="455"/>
      <c r="WP230" s="455"/>
      <c r="WQ230" s="455"/>
      <c r="WR230" s="455"/>
      <c r="WS230" s="455"/>
      <c r="WT230" s="455"/>
      <c r="WU230" s="455"/>
      <c r="WV230" s="455"/>
      <c r="WW230" s="455"/>
      <c r="WX230" s="455"/>
      <c r="WY230" s="455"/>
      <c r="WZ230" s="455"/>
      <c r="XA230" s="455"/>
      <c r="XB230" s="455"/>
      <c r="XC230" s="455"/>
      <c r="XD230" s="455"/>
      <c r="XE230" s="455"/>
      <c r="XF230" s="455"/>
      <c r="XG230" s="455"/>
      <c r="XH230" s="455"/>
      <c r="XI230" s="455"/>
      <c r="XJ230" s="455"/>
      <c r="XK230" s="455"/>
      <c r="XL230" s="455"/>
      <c r="XM230" s="455"/>
      <c r="XN230" s="455"/>
      <c r="XO230" s="455"/>
      <c r="XP230" s="455"/>
      <c r="XQ230" s="455"/>
      <c r="XR230" s="455"/>
      <c r="XS230" s="455"/>
      <c r="XT230" s="455"/>
      <c r="XU230" s="455"/>
      <c r="XV230" s="455"/>
      <c r="XW230" s="455"/>
      <c r="XX230" s="455"/>
      <c r="XY230" s="455"/>
      <c r="XZ230" s="455"/>
      <c r="YA230" s="455"/>
      <c r="YB230" s="455"/>
      <c r="YC230" s="455"/>
      <c r="YD230" s="455"/>
      <c r="YE230" s="455"/>
      <c r="YF230" s="455"/>
      <c r="YG230" s="455"/>
      <c r="YH230" s="455"/>
      <c r="YI230" s="455"/>
      <c r="YJ230" s="455"/>
      <c r="YK230" s="455"/>
      <c r="YL230" s="455"/>
      <c r="YM230" s="455"/>
      <c r="YN230" s="455"/>
      <c r="YO230" s="455"/>
      <c r="YP230" s="455"/>
      <c r="YQ230" s="455"/>
      <c r="YR230" s="455"/>
      <c r="YS230" s="455"/>
      <c r="YT230" s="455"/>
      <c r="YU230" s="455"/>
      <c r="YV230" s="455"/>
      <c r="YW230" s="455"/>
      <c r="YX230" s="455"/>
      <c r="YY230" s="455"/>
      <c r="YZ230" s="455"/>
      <c r="ZA230" s="455"/>
      <c r="ZB230" s="455"/>
      <c r="ZC230" s="455"/>
      <c r="ZD230" s="455"/>
      <c r="ZE230" s="455"/>
      <c r="ZF230" s="455"/>
      <c r="ZG230" s="455"/>
      <c r="ZH230" s="455"/>
      <c r="ZI230" s="455"/>
      <c r="ZJ230" s="455"/>
      <c r="ZK230" s="455"/>
      <c r="ZL230" s="455"/>
      <c r="ZM230" s="455"/>
      <c r="ZN230" s="455"/>
      <c r="ZO230" s="455"/>
      <c r="ZP230" s="455"/>
      <c r="ZQ230" s="455"/>
      <c r="ZR230" s="455"/>
      <c r="ZS230" s="455"/>
      <c r="ZT230" s="455"/>
      <c r="ZU230" s="455"/>
      <c r="ZV230" s="455"/>
      <c r="ZW230" s="455"/>
      <c r="ZX230" s="455"/>
      <c r="ZY230" s="455"/>
      <c r="ZZ230" s="455"/>
      <c r="AAA230" s="455"/>
      <c r="AAB230" s="455"/>
      <c r="AAC230" s="455"/>
      <c r="AAD230" s="455"/>
      <c r="AAE230" s="455"/>
      <c r="AAF230" s="455"/>
      <c r="AAG230" s="455"/>
      <c r="AAH230" s="455"/>
      <c r="AAI230" s="455"/>
      <c r="AAJ230" s="455"/>
      <c r="AAK230" s="455"/>
      <c r="AAL230" s="455"/>
      <c r="AAM230" s="455"/>
      <c r="AAN230" s="455"/>
      <c r="AAO230" s="455"/>
      <c r="AAP230" s="455"/>
      <c r="AAQ230" s="455"/>
      <c r="AAR230" s="455"/>
      <c r="AAS230" s="455"/>
      <c r="AAT230" s="455"/>
      <c r="AAU230" s="455"/>
      <c r="AAV230" s="455"/>
      <c r="AAW230" s="455"/>
      <c r="AAX230" s="455"/>
      <c r="AAY230" s="455"/>
      <c r="AAZ230" s="455"/>
      <c r="ABA230" s="455"/>
      <c r="ABB230" s="455"/>
      <c r="ABC230" s="455"/>
      <c r="ABD230" s="455"/>
      <c r="ABE230" s="455"/>
      <c r="ABF230" s="455"/>
      <c r="ABG230" s="455"/>
      <c r="ABH230" s="455"/>
      <c r="ABI230" s="455"/>
      <c r="ABJ230" s="455"/>
      <c r="ABK230" s="455"/>
      <c r="ABL230" s="455"/>
      <c r="ABM230" s="455"/>
      <c r="ABN230" s="455"/>
      <c r="ABO230" s="455"/>
      <c r="ABP230" s="455"/>
      <c r="ABQ230" s="455"/>
      <c r="ABR230" s="455"/>
      <c r="ABS230" s="455"/>
      <c r="ABT230" s="455"/>
      <c r="ABU230" s="455"/>
      <c r="ABV230" s="455"/>
      <c r="ABW230" s="455"/>
      <c r="ABX230" s="455"/>
      <c r="ABY230" s="455"/>
      <c r="ABZ230" s="455"/>
      <c r="ACA230" s="455"/>
      <c r="ACB230" s="455"/>
      <c r="ACC230" s="455"/>
      <c r="ACD230" s="455"/>
      <c r="ACE230" s="455"/>
      <c r="ACF230" s="455"/>
      <c r="ACG230" s="455"/>
      <c r="ACH230" s="455"/>
      <c r="ACI230" s="455"/>
      <c r="ACJ230" s="455"/>
      <c r="ACK230" s="455"/>
      <c r="ACL230" s="455"/>
      <c r="ACM230" s="455"/>
      <c r="ACN230" s="455"/>
      <c r="ACO230" s="455"/>
      <c r="ACP230" s="455"/>
      <c r="ACQ230" s="455"/>
      <c r="ACR230" s="455"/>
      <c r="ACS230" s="455"/>
      <c r="ACT230" s="455"/>
      <c r="ACU230" s="455"/>
      <c r="ACV230" s="455"/>
      <c r="ACW230" s="455"/>
      <c r="ACX230" s="455"/>
      <c r="ACY230" s="455"/>
      <c r="ACZ230" s="455"/>
      <c r="ADA230" s="455"/>
      <c r="ADB230" s="455"/>
      <c r="ADC230" s="455"/>
      <c r="ADD230" s="455"/>
      <c r="ADE230" s="455"/>
      <c r="ADF230" s="455"/>
      <c r="ADG230" s="455"/>
      <c r="ADH230" s="455"/>
      <c r="ADI230" s="455"/>
      <c r="ADJ230" s="455"/>
      <c r="ADK230" s="455"/>
      <c r="ADL230" s="455"/>
      <c r="ADM230" s="455"/>
      <c r="ADN230" s="455"/>
      <c r="ADO230" s="455"/>
      <c r="ADP230" s="455"/>
      <c r="ADQ230" s="455"/>
      <c r="ADR230" s="455"/>
      <c r="ADS230" s="455"/>
      <c r="ADT230" s="455"/>
      <c r="ADU230" s="455"/>
      <c r="ADV230" s="455"/>
      <c r="ADW230" s="455"/>
      <c r="ADX230" s="455"/>
      <c r="ADY230" s="455"/>
      <c r="ADZ230" s="455"/>
      <c r="AEA230" s="455"/>
      <c r="AEB230" s="455"/>
      <c r="AEC230" s="455"/>
      <c r="AED230" s="455"/>
      <c r="AEE230" s="455"/>
      <c r="AEF230" s="455"/>
      <c r="AEG230" s="455"/>
      <c r="AEH230" s="455"/>
      <c r="AEI230" s="455"/>
      <c r="AEJ230" s="455"/>
      <c r="AEK230" s="455"/>
      <c r="AEL230" s="455"/>
      <c r="AEM230" s="455"/>
      <c r="AEN230" s="455"/>
      <c r="AEO230" s="455"/>
      <c r="AEP230" s="455"/>
      <c r="AEQ230" s="455"/>
      <c r="AER230" s="455"/>
      <c r="AES230" s="455"/>
      <c r="AET230" s="455"/>
      <c r="AEU230" s="455"/>
      <c r="AEV230" s="455"/>
      <c r="AEW230" s="455"/>
      <c r="AEX230" s="455"/>
      <c r="AEY230" s="455"/>
      <c r="AEZ230" s="455"/>
      <c r="AFA230" s="455"/>
      <c r="AFB230" s="455"/>
      <c r="AFC230" s="455"/>
      <c r="AFD230" s="455"/>
      <c r="AFE230" s="455"/>
      <c r="AFF230" s="455"/>
      <c r="AFG230" s="455"/>
      <c r="AFH230" s="455"/>
      <c r="AFI230" s="455"/>
      <c r="AFJ230" s="455"/>
      <c r="AFK230" s="455"/>
      <c r="AFL230" s="455"/>
      <c r="AFM230" s="455"/>
      <c r="AFN230" s="455"/>
      <c r="AFO230" s="455"/>
      <c r="AFP230" s="455"/>
      <c r="AFQ230" s="455"/>
      <c r="AFR230" s="455"/>
      <c r="AFS230" s="455"/>
      <c r="AFT230" s="455"/>
      <c r="AFU230" s="455"/>
      <c r="AFV230" s="455"/>
      <c r="AFW230" s="455"/>
      <c r="AFX230" s="455"/>
      <c r="AFY230" s="455"/>
      <c r="AFZ230" s="455"/>
      <c r="AGA230" s="455"/>
      <c r="AGB230" s="455"/>
      <c r="AGC230" s="455"/>
      <c r="AGD230" s="455"/>
      <c r="AGE230" s="455"/>
      <c r="AGF230" s="455"/>
      <c r="AGG230" s="455"/>
      <c r="AGH230" s="455"/>
      <c r="AGI230" s="455"/>
      <c r="AGJ230" s="455"/>
      <c r="AGK230" s="455"/>
      <c r="AGL230" s="455"/>
      <c r="AGM230" s="455"/>
      <c r="AGN230" s="455"/>
      <c r="AGO230" s="455"/>
      <c r="AGP230" s="455"/>
      <c r="AGQ230" s="455"/>
      <c r="AGR230" s="455"/>
      <c r="AGS230" s="455"/>
      <c r="AGT230" s="455"/>
      <c r="AGU230" s="455"/>
      <c r="AGV230" s="455"/>
      <c r="AGW230" s="455"/>
      <c r="AGX230" s="455"/>
      <c r="AGY230" s="455"/>
      <c r="AGZ230" s="455"/>
      <c r="AHA230" s="455"/>
      <c r="AHB230" s="455"/>
      <c r="AHC230" s="455"/>
      <c r="AHD230" s="455"/>
      <c r="AHE230" s="455"/>
      <c r="AHF230" s="455"/>
      <c r="AHG230" s="455"/>
      <c r="AHH230" s="455"/>
      <c r="AHI230" s="455"/>
      <c r="AHJ230" s="455"/>
      <c r="AHK230" s="455"/>
      <c r="AHL230" s="455"/>
      <c r="AHM230" s="455"/>
      <c r="AHN230" s="455"/>
      <c r="AHO230" s="455"/>
      <c r="AHP230" s="455"/>
      <c r="AHQ230" s="455"/>
      <c r="AHR230" s="455"/>
      <c r="AHS230" s="455"/>
      <c r="AHT230" s="455"/>
      <c r="AHU230" s="455"/>
      <c r="AHV230" s="455"/>
      <c r="AHW230" s="455"/>
      <c r="AHX230" s="455"/>
      <c r="AHY230" s="455"/>
      <c r="AHZ230" s="455"/>
      <c r="AIA230" s="455"/>
      <c r="AIB230" s="455"/>
      <c r="AIC230" s="455"/>
      <c r="AID230" s="455"/>
      <c r="AIE230" s="455"/>
      <c r="AIF230" s="455"/>
      <c r="AIG230" s="455"/>
      <c r="AIH230" s="455"/>
      <c r="AII230" s="455"/>
      <c r="AIJ230" s="455"/>
      <c r="AIK230" s="455"/>
      <c r="AIL230" s="455"/>
      <c r="AIM230" s="455"/>
      <c r="AIN230" s="455"/>
      <c r="AIO230" s="455"/>
      <c r="AIP230" s="455"/>
      <c r="AIQ230" s="455"/>
      <c r="AIR230" s="455"/>
      <c r="AIS230" s="455"/>
      <c r="AIT230" s="455"/>
      <c r="AIU230" s="455"/>
      <c r="AIV230" s="455"/>
      <c r="AIW230" s="455"/>
      <c r="AIX230" s="455"/>
      <c r="AIY230" s="455"/>
      <c r="AIZ230" s="455"/>
      <c r="AJA230" s="455"/>
      <c r="AJB230" s="455"/>
      <c r="AJC230" s="455"/>
      <c r="AJD230" s="455"/>
      <c r="AJE230" s="455"/>
      <c r="AJF230" s="455"/>
      <c r="AJG230" s="455"/>
      <c r="AJH230" s="455"/>
      <c r="AJI230" s="455"/>
      <c r="AJJ230" s="455"/>
      <c r="AJK230" s="455"/>
      <c r="AJL230" s="455"/>
      <c r="AJM230" s="455"/>
      <c r="AJN230" s="455"/>
      <c r="AJO230" s="455"/>
      <c r="AJP230" s="455"/>
      <c r="AJQ230" s="455"/>
      <c r="AJR230" s="455"/>
      <c r="AJS230" s="455"/>
      <c r="AJT230" s="455"/>
      <c r="AJU230" s="455"/>
      <c r="AJV230" s="455"/>
      <c r="AJW230" s="455"/>
      <c r="AJX230" s="455"/>
      <c r="AJY230" s="455"/>
      <c r="AJZ230" s="455"/>
      <c r="AKA230" s="455"/>
      <c r="AKB230" s="455"/>
      <c r="AKC230" s="455"/>
      <c r="AKD230" s="455"/>
      <c r="AKE230" s="455"/>
      <c r="AKF230" s="455"/>
      <c r="AKG230" s="455"/>
      <c r="AKH230" s="455"/>
      <c r="AKI230" s="455"/>
      <c r="AKJ230" s="455"/>
      <c r="AKK230" s="455"/>
      <c r="AKL230" s="455"/>
      <c r="AKM230" s="455"/>
      <c r="AKN230" s="455"/>
      <c r="AKO230" s="455"/>
      <c r="AKP230" s="455"/>
      <c r="AKQ230" s="455"/>
      <c r="AKR230" s="455"/>
      <c r="AKS230" s="455"/>
      <c r="AKT230" s="455"/>
      <c r="AKU230" s="455"/>
      <c r="AKV230" s="455"/>
      <c r="AKW230" s="455"/>
      <c r="AKX230" s="455"/>
      <c r="AKY230" s="455"/>
      <c r="AKZ230" s="455"/>
      <c r="ALA230" s="455"/>
      <c r="ALB230" s="455"/>
      <c r="ALC230" s="455"/>
      <c r="ALD230" s="455"/>
      <c r="ALE230" s="455"/>
      <c r="ALF230" s="455"/>
      <c r="ALG230" s="455"/>
      <c r="ALH230" s="455"/>
      <c r="ALI230" s="455"/>
      <c r="ALJ230" s="455"/>
      <c r="ALK230" s="455"/>
      <c r="ALL230" s="455"/>
      <c r="ALM230" s="455"/>
      <c r="ALN230" s="455"/>
      <c r="ALO230" s="455"/>
      <c r="ALP230" s="455"/>
      <c r="ALQ230" s="455"/>
      <c r="ALR230" s="455"/>
      <c r="ALS230" s="455"/>
      <c r="ALT230" s="455"/>
      <c r="ALU230" s="455"/>
      <c r="ALV230" s="455"/>
      <c r="ALW230" s="455"/>
      <c r="ALX230" s="455"/>
      <c r="ALY230" s="455"/>
      <c r="ALZ230" s="455"/>
      <c r="AMA230" s="455"/>
      <c r="AMB230" s="455"/>
    </row>
    <row r="231" spans="1:1016" ht="59.25" customHeight="1">
      <c r="A231" s="525" t="s">
        <v>480</v>
      </c>
      <c r="B231" s="503">
        <v>89580</v>
      </c>
      <c r="C231" s="503" t="s">
        <v>117</v>
      </c>
      <c r="D231" s="573" t="s">
        <v>481</v>
      </c>
      <c r="E231" s="493" t="s">
        <v>471</v>
      </c>
      <c r="F231" s="523">
        <v>14</v>
      </c>
      <c r="G231" s="497">
        <f t="shared" si="19"/>
        <v>108.24</v>
      </c>
      <c r="H231" s="498">
        <f t="shared" si="21"/>
        <v>1515.36</v>
      </c>
      <c r="J231" s="547">
        <v>85.49</v>
      </c>
      <c r="L231" s="466">
        <f t="shared" si="20"/>
        <v>108.24</v>
      </c>
    </row>
    <row r="232" spans="1:1016" ht="59.25" customHeight="1">
      <c r="A232" s="525" t="s">
        <v>482</v>
      </c>
      <c r="B232" s="561"/>
      <c r="C232" s="503" t="s">
        <v>483</v>
      </c>
      <c r="D232" s="529" t="s">
        <v>484</v>
      </c>
      <c r="E232" s="493" t="s">
        <v>471</v>
      </c>
      <c r="F232" s="523">
        <v>1</v>
      </c>
      <c r="G232" s="497">
        <f t="shared" si="19"/>
        <v>287.91000000000003</v>
      </c>
      <c r="H232" s="498">
        <f t="shared" si="21"/>
        <v>287.91000000000003</v>
      </c>
      <c r="J232" s="547">
        <f>composiçoes!E386</f>
        <v>227.39600000000002</v>
      </c>
      <c r="L232" s="466">
        <f t="shared" si="20"/>
        <v>287.91000000000003</v>
      </c>
    </row>
    <row r="233" spans="1:1016" ht="59.25" customHeight="1">
      <c r="A233" s="525" t="s">
        <v>485</v>
      </c>
      <c r="B233" s="561"/>
      <c r="C233" s="503" t="s">
        <v>486</v>
      </c>
      <c r="D233" s="526" t="s">
        <v>487</v>
      </c>
      <c r="E233" s="493" t="s">
        <v>47</v>
      </c>
      <c r="F233" s="523">
        <v>3</v>
      </c>
      <c r="G233" s="497">
        <f t="shared" si="19"/>
        <v>107.84</v>
      </c>
      <c r="H233" s="498">
        <f t="shared" si="21"/>
        <v>323.52</v>
      </c>
      <c r="J233" s="547">
        <f>composiçoes!E456</f>
        <v>85.171999999999997</v>
      </c>
      <c r="L233" s="466">
        <f t="shared" si="20"/>
        <v>107.84</v>
      </c>
    </row>
    <row r="234" spans="1:1016" ht="59.25" customHeight="1">
      <c r="A234" s="525" t="s">
        <v>488</v>
      </c>
      <c r="B234" s="561"/>
      <c r="C234" s="503" t="s">
        <v>489</v>
      </c>
      <c r="D234" s="526" t="s">
        <v>490</v>
      </c>
      <c r="E234" s="493" t="s">
        <v>47</v>
      </c>
      <c r="F234" s="523">
        <v>8</v>
      </c>
      <c r="G234" s="497">
        <f t="shared" si="19"/>
        <v>82.51</v>
      </c>
      <c r="H234" s="498">
        <f t="shared" si="21"/>
        <v>660.08</v>
      </c>
      <c r="J234" s="547">
        <f>composiçoes!E492</f>
        <v>65.171999999999997</v>
      </c>
      <c r="L234" s="466">
        <f t="shared" si="20"/>
        <v>82.51</v>
      </c>
    </row>
    <row r="235" spans="1:1016" ht="59.25" customHeight="1">
      <c r="A235" s="525" t="s">
        <v>491</v>
      </c>
      <c r="B235" s="561"/>
      <c r="C235" s="503" t="s">
        <v>492</v>
      </c>
      <c r="D235" s="526" t="s">
        <v>493</v>
      </c>
      <c r="E235" s="493" t="s">
        <v>47</v>
      </c>
      <c r="F235" s="523">
        <v>2</v>
      </c>
      <c r="G235" s="497">
        <f t="shared" si="19"/>
        <v>79.98</v>
      </c>
      <c r="H235" s="498">
        <f t="shared" si="21"/>
        <v>159.96</v>
      </c>
      <c r="J235" s="547">
        <f>composiçoes!E528</f>
        <v>63.171999999999997</v>
      </c>
      <c r="L235" s="466">
        <f t="shared" si="20"/>
        <v>79.98</v>
      </c>
    </row>
    <row r="236" spans="1:1016" ht="59.25" customHeight="1">
      <c r="A236" s="525" t="s">
        <v>494</v>
      </c>
      <c r="B236" s="559"/>
      <c r="C236" s="493" t="s">
        <v>495</v>
      </c>
      <c r="D236" s="526" t="s">
        <v>496</v>
      </c>
      <c r="E236" s="493" t="s">
        <v>47</v>
      </c>
      <c r="F236" s="523">
        <v>3</v>
      </c>
      <c r="G236" s="497">
        <f t="shared" si="19"/>
        <v>60.99</v>
      </c>
      <c r="H236" s="578">
        <f t="shared" si="21"/>
        <v>182.97</v>
      </c>
      <c r="J236" s="547">
        <f>composiçoes!E564</f>
        <v>48.171999999999997</v>
      </c>
      <c r="L236" s="466">
        <f t="shared" si="20"/>
        <v>60.99</v>
      </c>
    </row>
    <row r="237" spans="1:1016" ht="39.950000000000003" customHeight="1">
      <c r="A237" s="525" t="s">
        <v>497</v>
      </c>
      <c r="B237" s="559">
        <v>11402</v>
      </c>
      <c r="C237" s="528" t="s">
        <v>127</v>
      </c>
      <c r="D237" s="579" t="s">
        <v>498</v>
      </c>
      <c r="E237" s="493" t="s">
        <v>47</v>
      </c>
      <c r="F237" s="523">
        <v>30</v>
      </c>
      <c r="G237" s="497">
        <f t="shared" si="19"/>
        <v>43.31</v>
      </c>
      <c r="H237" s="578">
        <f t="shared" si="21"/>
        <v>1299.3000000000002</v>
      </c>
      <c r="J237" s="547">
        <v>34.21</v>
      </c>
      <c r="L237" s="466">
        <f t="shared" si="20"/>
        <v>43.31</v>
      </c>
    </row>
    <row r="238" spans="1:1016" ht="59.25" customHeight="1">
      <c r="A238" s="525" t="s">
        <v>499</v>
      </c>
      <c r="B238" s="559"/>
      <c r="C238" s="493" t="s">
        <v>500</v>
      </c>
      <c r="D238" s="526" t="s">
        <v>501</v>
      </c>
      <c r="E238" s="493" t="s">
        <v>47</v>
      </c>
      <c r="F238" s="523">
        <v>16</v>
      </c>
      <c r="G238" s="497">
        <f t="shared" si="19"/>
        <v>20.99</v>
      </c>
      <c r="H238" s="578">
        <f t="shared" si="21"/>
        <v>335.84</v>
      </c>
      <c r="J238" s="547">
        <f>composiçoes!E599</f>
        <v>16.576000000000001</v>
      </c>
      <c r="L238" s="466">
        <f t="shared" si="20"/>
        <v>20.99</v>
      </c>
    </row>
    <row r="239" spans="1:1016" ht="59.25" customHeight="1">
      <c r="A239" s="525" t="s">
        <v>502</v>
      </c>
      <c r="B239" s="559">
        <v>10280</v>
      </c>
      <c r="C239" s="528" t="s">
        <v>127</v>
      </c>
      <c r="D239" s="526" t="s">
        <v>503</v>
      </c>
      <c r="E239" s="493" t="s">
        <v>47</v>
      </c>
      <c r="F239" s="523">
        <v>16</v>
      </c>
      <c r="G239" s="497">
        <f t="shared" si="19"/>
        <v>54.16</v>
      </c>
      <c r="H239" s="578">
        <f t="shared" si="21"/>
        <v>866.56</v>
      </c>
      <c r="J239" s="547">
        <v>42.78</v>
      </c>
      <c r="L239" s="466">
        <f t="shared" si="20"/>
        <v>54.16</v>
      </c>
    </row>
    <row r="240" spans="1:1016" s="458" customFormat="1" ht="35.1" customHeight="1">
      <c r="A240" s="518">
        <v>21</v>
      </c>
      <c r="B240" s="516"/>
      <c r="C240" s="519"/>
      <c r="D240" s="580" t="s">
        <v>504</v>
      </c>
      <c r="E240" s="519"/>
      <c r="F240" s="581"/>
      <c r="G240" s="499"/>
      <c r="H240" s="581" t="str">
        <f t="shared" si="21"/>
        <v/>
      </c>
      <c r="I240" s="546"/>
      <c r="J240" s="590"/>
      <c r="K240" s="546"/>
      <c r="L240" s="546">
        <f t="shared" si="20"/>
        <v>0</v>
      </c>
      <c r="M240" s="546"/>
      <c r="N240" s="546"/>
      <c r="O240" s="546"/>
      <c r="P240" s="546"/>
      <c r="Q240" s="546"/>
      <c r="R240" s="546"/>
      <c r="S240" s="546"/>
      <c r="T240" s="546"/>
      <c r="U240" s="546"/>
      <c r="V240" s="546"/>
      <c r="W240" s="546"/>
      <c r="X240" s="546"/>
      <c r="Y240" s="546"/>
      <c r="Z240" s="546"/>
      <c r="AA240" s="546"/>
      <c r="AB240" s="546"/>
      <c r="AC240" s="546"/>
      <c r="AD240" s="546"/>
      <c r="AE240" s="546"/>
      <c r="AF240" s="546"/>
      <c r="AG240" s="546"/>
      <c r="AH240" s="546"/>
      <c r="AI240" s="546"/>
      <c r="AJ240" s="546"/>
      <c r="AK240" s="546"/>
      <c r="AL240" s="546"/>
      <c r="AM240" s="546"/>
      <c r="AN240" s="546"/>
      <c r="AO240" s="546"/>
      <c r="AP240" s="546"/>
      <c r="AQ240" s="546"/>
      <c r="AR240" s="546"/>
      <c r="AS240" s="546"/>
      <c r="AT240" s="546"/>
      <c r="AU240" s="546"/>
      <c r="AV240" s="546"/>
      <c r="AW240" s="546"/>
      <c r="AX240" s="546"/>
      <c r="AY240" s="546"/>
      <c r="AZ240" s="546"/>
      <c r="BA240" s="546"/>
      <c r="BB240" s="546"/>
      <c r="BC240" s="546"/>
      <c r="BD240" s="546"/>
      <c r="BE240" s="546"/>
      <c r="BF240" s="546"/>
      <c r="BG240" s="546"/>
      <c r="BH240" s="546"/>
      <c r="BI240" s="546"/>
      <c r="BJ240" s="546"/>
      <c r="BK240" s="546"/>
      <c r="BL240" s="546"/>
      <c r="BM240" s="546"/>
      <c r="BN240" s="546"/>
      <c r="BO240" s="546"/>
      <c r="BP240" s="546"/>
      <c r="BQ240" s="546"/>
      <c r="BR240" s="546"/>
      <c r="BS240" s="546"/>
      <c r="BT240" s="546"/>
      <c r="BU240" s="546"/>
      <c r="BV240" s="546"/>
      <c r="BW240" s="546"/>
      <c r="BX240" s="546"/>
      <c r="BY240" s="546"/>
      <c r="BZ240" s="546"/>
      <c r="CA240" s="546"/>
      <c r="CB240" s="546"/>
      <c r="CC240" s="546"/>
      <c r="CD240" s="546"/>
      <c r="CE240" s="546"/>
      <c r="CF240" s="546"/>
      <c r="CG240" s="546"/>
      <c r="CH240" s="546"/>
      <c r="CI240" s="546"/>
      <c r="CJ240" s="546"/>
      <c r="CK240" s="546"/>
      <c r="CL240" s="546"/>
      <c r="CM240" s="546"/>
      <c r="CN240" s="546"/>
      <c r="CO240" s="546"/>
      <c r="CP240" s="546"/>
      <c r="CQ240" s="546"/>
      <c r="CR240" s="546"/>
      <c r="CS240" s="546"/>
      <c r="CT240" s="546"/>
      <c r="CU240" s="546"/>
      <c r="CV240" s="546"/>
      <c r="CW240" s="546"/>
      <c r="CX240" s="546"/>
      <c r="CY240" s="546"/>
      <c r="CZ240" s="546"/>
      <c r="DA240" s="546"/>
      <c r="DB240" s="546"/>
      <c r="DC240" s="546"/>
      <c r="DD240" s="546"/>
      <c r="DE240" s="546"/>
      <c r="DF240" s="546"/>
      <c r="DG240" s="546"/>
      <c r="DH240" s="546"/>
      <c r="DI240" s="546"/>
      <c r="DJ240" s="546"/>
      <c r="DK240" s="546"/>
      <c r="DL240" s="546"/>
      <c r="DM240" s="546"/>
      <c r="DN240" s="546"/>
      <c r="DO240" s="546"/>
      <c r="DP240" s="546"/>
      <c r="DQ240" s="546"/>
      <c r="DR240" s="546"/>
      <c r="DS240" s="546"/>
      <c r="DT240" s="546"/>
      <c r="DU240" s="546"/>
      <c r="DV240" s="546"/>
      <c r="DW240" s="546"/>
      <c r="DX240" s="546"/>
      <c r="DY240" s="546"/>
      <c r="DZ240" s="546"/>
      <c r="EA240" s="546"/>
      <c r="EB240" s="546"/>
      <c r="EC240" s="546"/>
      <c r="ED240" s="546"/>
      <c r="EE240" s="546"/>
      <c r="EF240" s="546"/>
      <c r="EG240" s="546"/>
      <c r="EH240" s="546"/>
      <c r="EI240" s="546"/>
      <c r="EJ240" s="546"/>
      <c r="EK240" s="546"/>
      <c r="EL240" s="546"/>
      <c r="EM240" s="546"/>
      <c r="EN240" s="546"/>
      <c r="EO240" s="546"/>
      <c r="EP240" s="546"/>
      <c r="EQ240" s="546"/>
      <c r="ER240" s="546"/>
      <c r="ES240" s="546"/>
      <c r="ET240" s="546"/>
      <c r="EU240" s="546"/>
      <c r="EV240" s="546"/>
      <c r="EW240" s="546"/>
      <c r="EX240" s="546"/>
      <c r="EY240" s="546"/>
      <c r="EZ240" s="546"/>
      <c r="FA240" s="546"/>
      <c r="FB240" s="546"/>
      <c r="FC240" s="546"/>
      <c r="FD240" s="546"/>
      <c r="FE240" s="546"/>
      <c r="FF240" s="546"/>
      <c r="FG240" s="546"/>
      <c r="FH240" s="546"/>
      <c r="FI240" s="546"/>
      <c r="FJ240" s="546"/>
      <c r="FK240" s="546"/>
      <c r="FL240" s="546"/>
      <c r="FM240" s="546"/>
      <c r="FN240" s="546"/>
      <c r="FO240" s="546"/>
      <c r="FP240" s="546"/>
      <c r="FQ240" s="546"/>
      <c r="FR240" s="546"/>
      <c r="FS240" s="546"/>
      <c r="FT240" s="546"/>
      <c r="FU240" s="546"/>
      <c r="FV240" s="546"/>
      <c r="FW240" s="546"/>
      <c r="FX240" s="546"/>
      <c r="FY240" s="546"/>
      <c r="FZ240" s="546"/>
      <c r="GA240" s="546"/>
      <c r="GB240" s="546"/>
      <c r="GC240" s="546"/>
      <c r="GD240" s="546"/>
      <c r="GE240" s="546"/>
      <c r="GF240" s="546"/>
      <c r="GG240" s="546"/>
      <c r="GH240" s="546"/>
      <c r="GI240" s="546"/>
      <c r="GJ240" s="546"/>
      <c r="GK240" s="546"/>
      <c r="GL240" s="546"/>
      <c r="GM240" s="546"/>
      <c r="GN240" s="546"/>
      <c r="GO240" s="546"/>
      <c r="GP240" s="546"/>
      <c r="GQ240" s="546"/>
      <c r="GR240" s="546"/>
      <c r="GS240" s="546"/>
      <c r="GT240" s="546"/>
      <c r="GU240" s="546"/>
      <c r="GV240" s="546"/>
      <c r="GW240" s="546"/>
      <c r="GX240" s="546"/>
      <c r="GY240" s="546"/>
      <c r="GZ240" s="546"/>
      <c r="HA240" s="546"/>
      <c r="HB240" s="546"/>
      <c r="HC240" s="546"/>
      <c r="HD240" s="546"/>
      <c r="HE240" s="546"/>
      <c r="HF240" s="546"/>
      <c r="HG240" s="546"/>
      <c r="HH240" s="546"/>
      <c r="HI240" s="546"/>
      <c r="HJ240" s="546"/>
      <c r="HK240" s="546"/>
      <c r="HL240" s="546"/>
      <c r="HM240" s="546"/>
      <c r="HN240" s="546"/>
      <c r="HO240" s="546"/>
      <c r="HP240" s="546"/>
      <c r="HQ240" s="546"/>
      <c r="HR240" s="546"/>
      <c r="HS240" s="546"/>
      <c r="HT240" s="546"/>
      <c r="HU240" s="546"/>
      <c r="HV240" s="546"/>
      <c r="HW240" s="546"/>
      <c r="HX240" s="546"/>
      <c r="HY240" s="546"/>
      <c r="HZ240" s="546"/>
      <c r="IA240" s="546"/>
      <c r="IB240" s="546"/>
      <c r="IC240" s="546"/>
      <c r="ID240" s="546"/>
      <c r="IE240" s="546"/>
      <c r="IF240" s="546"/>
      <c r="IG240" s="546"/>
      <c r="IH240" s="546"/>
      <c r="II240" s="546"/>
      <c r="IJ240" s="546"/>
      <c r="IK240" s="546"/>
      <c r="IL240" s="546"/>
      <c r="IM240" s="546"/>
      <c r="IN240" s="546"/>
      <c r="IO240" s="546"/>
      <c r="IP240" s="546"/>
      <c r="IQ240" s="546"/>
      <c r="IR240" s="546"/>
      <c r="IS240" s="546"/>
      <c r="IT240" s="546"/>
      <c r="IU240" s="546"/>
      <c r="IV240" s="546"/>
      <c r="IW240" s="546"/>
      <c r="IX240" s="546"/>
      <c r="IY240" s="546"/>
      <c r="IZ240" s="546"/>
      <c r="JA240" s="546"/>
      <c r="JB240" s="546"/>
      <c r="JC240" s="546"/>
      <c r="JD240" s="546"/>
      <c r="JE240" s="546"/>
      <c r="JF240" s="546"/>
      <c r="JG240" s="546"/>
      <c r="JH240" s="546"/>
      <c r="JI240" s="546"/>
      <c r="JJ240" s="546"/>
      <c r="JK240" s="546"/>
      <c r="JL240" s="546"/>
      <c r="JM240" s="546"/>
      <c r="JN240" s="546"/>
      <c r="JO240" s="546"/>
      <c r="JP240" s="546"/>
      <c r="JQ240" s="546"/>
      <c r="JR240" s="546"/>
      <c r="JS240" s="546"/>
      <c r="JT240" s="546"/>
      <c r="JU240" s="546"/>
      <c r="JV240" s="546"/>
      <c r="JW240" s="546"/>
      <c r="JX240" s="546"/>
      <c r="JY240" s="546"/>
      <c r="JZ240" s="546"/>
      <c r="KA240" s="546"/>
      <c r="KB240" s="546"/>
      <c r="KC240" s="546"/>
      <c r="KD240" s="546"/>
      <c r="KE240" s="546"/>
      <c r="KF240" s="546"/>
      <c r="KG240" s="546"/>
      <c r="KH240" s="546"/>
      <c r="KI240" s="546"/>
      <c r="KJ240" s="546"/>
      <c r="KK240" s="546"/>
      <c r="KL240" s="546"/>
      <c r="KM240" s="546"/>
      <c r="KN240" s="546"/>
      <c r="KO240" s="546"/>
      <c r="KP240" s="546"/>
      <c r="KQ240" s="546"/>
      <c r="KR240" s="546"/>
      <c r="KS240" s="546"/>
      <c r="KT240" s="546"/>
      <c r="KU240" s="546"/>
      <c r="KV240" s="546"/>
      <c r="KW240" s="546"/>
      <c r="KX240" s="546"/>
      <c r="KY240" s="546"/>
      <c r="KZ240" s="546"/>
      <c r="LA240" s="546"/>
      <c r="LB240" s="546"/>
      <c r="LC240" s="546"/>
      <c r="LD240" s="546"/>
      <c r="LE240" s="546"/>
      <c r="LF240" s="546"/>
      <c r="LG240" s="546"/>
      <c r="LH240" s="546"/>
      <c r="LI240" s="546"/>
      <c r="LJ240" s="546"/>
      <c r="LK240" s="546"/>
      <c r="LL240" s="546"/>
      <c r="LM240" s="546"/>
      <c r="LN240" s="546"/>
      <c r="LO240" s="546"/>
      <c r="LP240" s="546"/>
      <c r="LQ240" s="546"/>
      <c r="LR240" s="546"/>
      <c r="LS240" s="546"/>
      <c r="LT240" s="546"/>
      <c r="LU240" s="546"/>
      <c r="LV240" s="546"/>
      <c r="LW240" s="546"/>
      <c r="LX240" s="546"/>
      <c r="LY240" s="546"/>
      <c r="LZ240" s="546"/>
      <c r="MA240" s="546"/>
      <c r="MB240" s="546"/>
      <c r="MC240" s="546"/>
      <c r="MD240" s="546"/>
      <c r="ME240" s="546"/>
      <c r="MF240" s="546"/>
      <c r="MG240" s="546"/>
      <c r="MH240" s="546"/>
      <c r="MI240" s="546"/>
      <c r="MJ240" s="546"/>
      <c r="MK240" s="546"/>
      <c r="ML240" s="546"/>
      <c r="MM240" s="546"/>
      <c r="MN240" s="546"/>
      <c r="MO240" s="546"/>
      <c r="MP240" s="546"/>
      <c r="MQ240" s="546"/>
      <c r="MR240" s="546"/>
      <c r="MS240" s="546"/>
      <c r="MT240" s="546"/>
      <c r="MU240" s="546"/>
      <c r="MV240" s="546"/>
      <c r="MW240" s="546"/>
      <c r="MX240" s="546"/>
      <c r="MY240" s="546"/>
      <c r="MZ240" s="546"/>
      <c r="NA240" s="546"/>
      <c r="NB240" s="546"/>
      <c r="NC240" s="546"/>
      <c r="ND240" s="546"/>
      <c r="NE240" s="546"/>
      <c r="NF240" s="546"/>
      <c r="NG240" s="546"/>
      <c r="NH240" s="546"/>
      <c r="NI240" s="546"/>
      <c r="NJ240" s="546"/>
      <c r="NK240" s="546"/>
      <c r="NL240" s="546"/>
      <c r="NM240" s="546"/>
      <c r="NN240" s="546"/>
      <c r="NO240" s="546"/>
      <c r="NP240" s="546"/>
      <c r="NQ240" s="546"/>
      <c r="NR240" s="546"/>
      <c r="NS240" s="546"/>
      <c r="NT240" s="546"/>
      <c r="NU240" s="546"/>
      <c r="NV240" s="546"/>
      <c r="NW240" s="546"/>
      <c r="NX240" s="546"/>
      <c r="NY240" s="546"/>
      <c r="NZ240" s="546"/>
      <c r="OA240" s="546"/>
      <c r="OB240" s="546"/>
      <c r="OC240" s="546"/>
      <c r="OD240" s="546"/>
      <c r="OE240" s="546"/>
      <c r="OF240" s="546"/>
      <c r="OG240" s="546"/>
      <c r="OH240" s="546"/>
      <c r="OI240" s="546"/>
      <c r="OJ240" s="546"/>
      <c r="OK240" s="546"/>
      <c r="OL240" s="546"/>
      <c r="OM240" s="546"/>
      <c r="ON240" s="546"/>
      <c r="OO240" s="546"/>
      <c r="OP240" s="546"/>
      <c r="OQ240" s="546"/>
      <c r="OR240" s="546"/>
      <c r="OS240" s="546"/>
      <c r="OT240" s="546"/>
      <c r="OU240" s="546"/>
      <c r="OV240" s="546"/>
      <c r="OW240" s="546"/>
      <c r="OX240" s="546"/>
      <c r="OY240" s="546"/>
      <c r="OZ240" s="546"/>
      <c r="PA240" s="546"/>
      <c r="PB240" s="546"/>
      <c r="PC240" s="546"/>
      <c r="PD240" s="546"/>
      <c r="PE240" s="546"/>
      <c r="PF240" s="546"/>
      <c r="PG240" s="546"/>
      <c r="PH240" s="546"/>
      <c r="PI240" s="546"/>
      <c r="PJ240" s="546"/>
      <c r="PK240" s="546"/>
      <c r="PL240" s="546"/>
      <c r="PM240" s="546"/>
      <c r="PN240" s="546"/>
      <c r="PO240" s="546"/>
      <c r="PP240" s="546"/>
      <c r="PQ240" s="546"/>
      <c r="PR240" s="546"/>
      <c r="PS240" s="546"/>
      <c r="PT240" s="546"/>
      <c r="PU240" s="546"/>
      <c r="PV240" s="546"/>
      <c r="PW240" s="546"/>
      <c r="PX240" s="546"/>
      <c r="PY240" s="546"/>
      <c r="PZ240" s="546"/>
      <c r="QA240" s="546"/>
      <c r="QB240" s="546"/>
      <c r="QC240" s="546"/>
      <c r="QD240" s="546"/>
      <c r="QE240" s="546"/>
      <c r="QF240" s="546"/>
      <c r="QG240" s="546"/>
      <c r="QH240" s="546"/>
      <c r="QI240" s="546"/>
      <c r="QJ240" s="546"/>
      <c r="QK240" s="546"/>
      <c r="QL240" s="546"/>
      <c r="QM240" s="546"/>
      <c r="QN240" s="546"/>
      <c r="QO240" s="546"/>
      <c r="QP240" s="546"/>
      <c r="QQ240" s="546"/>
      <c r="QR240" s="546"/>
      <c r="QS240" s="546"/>
      <c r="QT240" s="546"/>
      <c r="QU240" s="546"/>
      <c r="QV240" s="546"/>
      <c r="QW240" s="546"/>
      <c r="QX240" s="546"/>
      <c r="QY240" s="546"/>
      <c r="QZ240" s="546"/>
      <c r="RA240" s="546"/>
      <c r="RB240" s="546"/>
      <c r="RC240" s="546"/>
      <c r="RD240" s="546"/>
      <c r="RE240" s="546"/>
      <c r="RF240" s="546"/>
      <c r="RG240" s="546"/>
      <c r="RH240" s="546"/>
      <c r="RI240" s="546"/>
      <c r="RJ240" s="546"/>
      <c r="RK240" s="546"/>
      <c r="RL240" s="546"/>
      <c r="RM240" s="546"/>
      <c r="RN240" s="546"/>
      <c r="RO240" s="546"/>
      <c r="RP240" s="546"/>
      <c r="RQ240" s="546"/>
      <c r="RR240" s="546"/>
      <c r="RS240" s="546"/>
      <c r="RT240" s="546"/>
      <c r="RU240" s="546"/>
      <c r="RV240" s="546"/>
      <c r="RW240" s="546"/>
      <c r="RX240" s="546"/>
      <c r="RY240" s="546"/>
      <c r="RZ240" s="546"/>
      <c r="SA240" s="546"/>
      <c r="SB240" s="546"/>
      <c r="SC240" s="546"/>
      <c r="SD240" s="546"/>
      <c r="SE240" s="546"/>
      <c r="SF240" s="546"/>
      <c r="SG240" s="546"/>
      <c r="SH240" s="546"/>
      <c r="SI240" s="546"/>
      <c r="SJ240" s="546"/>
      <c r="SK240" s="546"/>
      <c r="SL240" s="546"/>
      <c r="SM240" s="546"/>
      <c r="SN240" s="546"/>
      <c r="SO240" s="546"/>
      <c r="SP240" s="546"/>
      <c r="SQ240" s="546"/>
      <c r="SR240" s="546"/>
      <c r="SS240" s="546"/>
      <c r="ST240" s="546"/>
      <c r="SU240" s="546"/>
      <c r="SV240" s="546"/>
      <c r="SW240" s="546"/>
      <c r="SX240" s="546"/>
      <c r="SY240" s="546"/>
      <c r="SZ240" s="546"/>
      <c r="TA240" s="546"/>
      <c r="TB240" s="546"/>
      <c r="TC240" s="546"/>
      <c r="TD240" s="546"/>
      <c r="TE240" s="546"/>
      <c r="TF240" s="546"/>
      <c r="TG240" s="546"/>
      <c r="TH240" s="546"/>
      <c r="TI240" s="546"/>
      <c r="TJ240" s="546"/>
      <c r="TK240" s="546"/>
      <c r="TL240" s="546"/>
      <c r="TM240" s="546"/>
      <c r="TN240" s="546"/>
      <c r="TO240" s="546"/>
      <c r="TP240" s="546"/>
      <c r="TQ240" s="546"/>
      <c r="TR240" s="546"/>
      <c r="TS240" s="546"/>
      <c r="TT240" s="546"/>
      <c r="TU240" s="546"/>
      <c r="TV240" s="546"/>
      <c r="TW240" s="546"/>
      <c r="TX240" s="546"/>
      <c r="TY240" s="546"/>
      <c r="TZ240" s="546"/>
      <c r="UA240" s="546"/>
      <c r="UB240" s="546"/>
      <c r="UC240" s="546"/>
      <c r="UD240" s="546"/>
      <c r="UE240" s="546"/>
      <c r="UF240" s="546"/>
      <c r="UG240" s="546"/>
      <c r="UH240" s="546"/>
      <c r="UI240" s="546"/>
      <c r="UJ240" s="546"/>
      <c r="UK240" s="546"/>
      <c r="UL240" s="546"/>
      <c r="UM240" s="546"/>
      <c r="UN240" s="546"/>
      <c r="UO240" s="546"/>
      <c r="UP240" s="546"/>
      <c r="UQ240" s="546"/>
      <c r="UR240" s="546"/>
      <c r="US240" s="546"/>
      <c r="UT240" s="546"/>
      <c r="UU240" s="546"/>
      <c r="UV240" s="546"/>
      <c r="UW240" s="546"/>
      <c r="UX240" s="546"/>
      <c r="UY240" s="546"/>
      <c r="UZ240" s="546"/>
      <c r="VA240" s="546"/>
      <c r="VB240" s="546"/>
      <c r="VC240" s="546"/>
      <c r="VD240" s="546"/>
      <c r="VE240" s="546"/>
      <c r="VF240" s="546"/>
      <c r="VG240" s="546"/>
      <c r="VH240" s="546"/>
      <c r="VI240" s="546"/>
      <c r="VJ240" s="546"/>
      <c r="VK240" s="546"/>
      <c r="VL240" s="546"/>
      <c r="VM240" s="546"/>
      <c r="VN240" s="546"/>
      <c r="VO240" s="546"/>
      <c r="VP240" s="546"/>
      <c r="VQ240" s="546"/>
      <c r="VR240" s="546"/>
      <c r="VS240" s="546"/>
      <c r="VT240" s="546"/>
      <c r="VU240" s="546"/>
      <c r="VV240" s="546"/>
      <c r="VW240" s="546"/>
      <c r="VX240" s="546"/>
      <c r="VY240" s="546"/>
      <c r="VZ240" s="546"/>
      <c r="WA240" s="546"/>
      <c r="WB240" s="546"/>
      <c r="WC240" s="546"/>
      <c r="WD240" s="546"/>
      <c r="WE240" s="546"/>
      <c r="WF240" s="546"/>
      <c r="WG240" s="546"/>
      <c r="WH240" s="546"/>
      <c r="WI240" s="546"/>
      <c r="WJ240" s="546"/>
      <c r="WK240" s="546"/>
      <c r="WL240" s="546"/>
      <c r="WM240" s="546"/>
      <c r="WN240" s="546"/>
      <c r="WO240" s="546"/>
      <c r="WP240" s="546"/>
      <c r="WQ240" s="546"/>
      <c r="WR240" s="546"/>
      <c r="WS240" s="546"/>
      <c r="WT240" s="546"/>
      <c r="WU240" s="546"/>
      <c r="WV240" s="546"/>
      <c r="WW240" s="546"/>
      <c r="WX240" s="546"/>
      <c r="WY240" s="546"/>
      <c r="WZ240" s="546"/>
      <c r="XA240" s="546"/>
      <c r="XB240" s="546"/>
      <c r="XC240" s="546"/>
      <c r="XD240" s="546"/>
      <c r="XE240" s="546"/>
      <c r="XF240" s="546"/>
      <c r="XG240" s="546"/>
      <c r="XH240" s="546"/>
      <c r="XI240" s="546"/>
      <c r="XJ240" s="546"/>
      <c r="XK240" s="546"/>
      <c r="XL240" s="546"/>
      <c r="XM240" s="546"/>
      <c r="XN240" s="546"/>
      <c r="XO240" s="546"/>
      <c r="XP240" s="546"/>
      <c r="XQ240" s="546"/>
      <c r="XR240" s="546"/>
      <c r="XS240" s="546"/>
      <c r="XT240" s="546"/>
      <c r="XU240" s="546"/>
      <c r="XV240" s="546"/>
      <c r="XW240" s="546"/>
      <c r="XX240" s="546"/>
      <c r="XY240" s="546"/>
      <c r="XZ240" s="546"/>
      <c r="YA240" s="546"/>
      <c r="YB240" s="546"/>
      <c r="YC240" s="546"/>
      <c r="YD240" s="546"/>
      <c r="YE240" s="546"/>
      <c r="YF240" s="546"/>
      <c r="YG240" s="546"/>
      <c r="YH240" s="546"/>
      <c r="YI240" s="546"/>
      <c r="YJ240" s="546"/>
      <c r="YK240" s="546"/>
      <c r="YL240" s="546"/>
      <c r="YM240" s="546"/>
      <c r="YN240" s="546"/>
      <c r="YO240" s="546"/>
      <c r="YP240" s="546"/>
      <c r="YQ240" s="546"/>
      <c r="YR240" s="546"/>
      <c r="YS240" s="546"/>
      <c r="YT240" s="546"/>
      <c r="YU240" s="546"/>
      <c r="YV240" s="546"/>
      <c r="YW240" s="546"/>
      <c r="YX240" s="546"/>
      <c r="YY240" s="546"/>
      <c r="YZ240" s="546"/>
      <c r="ZA240" s="546"/>
      <c r="ZB240" s="546"/>
      <c r="ZC240" s="546"/>
      <c r="ZD240" s="546"/>
      <c r="ZE240" s="546"/>
      <c r="ZF240" s="546"/>
      <c r="ZG240" s="546"/>
      <c r="ZH240" s="546"/>
      <c r="ZI240" s="546"/>
      <c r="ZJ240" s="546"/>
      <c r="ZK240" s="546"/>
      <c r="ZL240" s="546"/>
      <c r="ZM240" s="546"/>
      <c r="ZN240" s="546"/>
      <c r="ZO240" s="546"/>
      <c r="ZP240" s="546"/>
      <c r="ZQ240" s="546"/>
      <c r="ZR240" s="546"/>
      <c r="ZS240" s="546"/>
      <c r="ZT240" s="546"/>
      <c r="ZU240" s="546"/>
      <c r="ZV240" s="546"/>
      <c r="ZW240" s="546"/>
      <c r="ZX240" s="546"/>
      <c r="ZY240" s="546"/>
      <c r="ZZ240" s="546"/>
      <c r="AAA240" s="546"/>
      <c r="AAB240" s="546"/>
      <c r="AAC240" s="546"/>
      <c r="AAD240" s="546"/>
      <c r="AAE240" s="546"/>
      <c r="AAF240" s="546"/>
      <c r="AAG240" s="546"/>
      <c r="AAH240" s="546"/>
      <c r="AAI240" s="546"/>
      <c r="AAJ240" s="546"/>
      <c r="AAK240" s="546"/>
      <c r="AAL240" s="546"/>
      <c r="AAM240" s="546"/>
      <c r="AAN240" s="546"/>
      <c r="AAO240" s="546"/>
      <c r="AAP240" s="546"/>
      <c r="AAQ240" s="546"/>
      <c r="AAR240" s="546"/>
      <c r="AAS240" s="546"/>
      <c r="AAT240" s="546"/>
      <c r="AAU240" s="546"/>
      <c r="AAV240" s="546"/>
      <c r="AAW240" s="546"/>
      <c r="AAX240" s="546"/>
      <c r="AAY240" s="546"/>
      <c r="AAZ240" s="546"/>
      <c r="ABA240" s="546"/>
      <c r="ABB240" s="546"/>
      <c r="ABC240" s="546"/>
      <c r="ABD240" s="546"/>
      <c r="ABE240" s="546"/>
      <c r="ABF240" s="546"/>
      <c r="ABG240" s="546"/>
      <c r="ABH240" s="546"/>
      <c r="ABI240" s="546"/>
      <c r="ABJ240" s="546"/>
      <c r="ABK240" s="546"/>
      <c r="ABL240" s="546"/>
      <c r="ABM240" s="546"/>
      <c r="ABN240" s="546"/>
      <c r="ABO240" s="546"/>
      <c r="ABP240" s="546"/>
      <c r="ABQ240" s="546"/>
      <c r="ABR240" s="546"/>
      <c r="ABS240" s="546"/>
      <c r="ABT240" s="546"/>
      <c r="ABU240" s="546"/>
      <c r="ABV240" s="546"/>
      <c r="ABW240" s="546"/>
      <c r="ABX240" s="546"/>
      <c r="ABY240" s="546"/>
      <c r="ABZ240" s="546"/>
      <c r="ACA240" s="546"/>
      <c r="ACB240" s="546"/>
      <c r="ACC240" s="546"/>
      <c r="ACD240" s="546"/>
      <c r="ACE240" s="546"/>
      <c r="ACF240" s="546"/>
      <c r="ACG240" s="546"/>
      <c r="ACH240" s="546"/>
      <c r="ACI240" s="546"/>
      <c r="ACJ240" s="546"/>
      <c r="ACK240" s="546"/>
      <c r="ACL240" s="546"/>
      <c r="ACM240" s="546"/>
      <c r="ACN240" s="546"/>
      <c r="ACO240" s="546"/>
      <c r="ACP240" s="546"/>
      <c r="ACQ240" s="546"/>
      <c r="ACR240" s="546"/>
      <c r="ACS240" s="546"/>
      <c r="ACT240" s="546"/>
      <c r="ACU240" s="546"/>
      <c r="ACV240" s="546"/>
      <c r="ACW240" s="546"/>
      <c r="ACX240" s="546"/>
      <c r="ACY240" s="546"/>
      <c r="ACZ240" s="546"/>
      <c r="ADA240" s="546"/>
      <c r="ADB240" s="546"/>
      <c r="ADC240" s="546"/>
      <c r="ADD240" s="546"/>
      <c r="ADE240" s="546"/>
      <c r="ADF240" s="546"/>
      <c r="ADG240" s="546"/>
      <c r="ADH240" s="546"/>
      <c r="ADI240" s="546"/>
      <c r="ADJ240" s="546"/>
      <c r="ADK240" s="546"/>
      <c r="ADL240" s="546"/>
      <c r="ADM240" s="546"/>
      <c r="ADN240" s="546"/>
      <c r="ADO240" s="546"/>
      <c r="ADP240" s="546"/>
      <c r="ADQ240" s="546"/>
      <c r="ADR240" s="546"/>
      <c r="ADS240" s="546"/>
      <c r="ADT240" s="546"/>
      <c r="ADU240" s="546"/>
      <c r="ADV240" s="546"/>
      <c r="ADW240" s="546"/>
      <c r="ADX240" s="546"/>
      <c r="ADY240" s="546"/>
      <c r="ADZ240" s="546"/>
      <c r="AEA240" s="546"/>
      <c r="AEB240" s="546"/>
      <c r="AEC240" s="546"/>
      <c r="AED240" s="546"/>
      <c r="AEE240" s="546"/>
      <c r="AEF240" s="546"/>
      <c r="AEG240" s="546"/>
      <c r="AEH240" s="546"/>
      <c r="AEI240" s="546"/>
      <c r="AEJ240" s="546"/>
      <c r="AEK240" s="546"/>
      <c r="AEL240" s="546"/>
      <c r="AEM240" s="546"/>
      <c r="AEN240" s="546"/>
      <c r="AEO240" s="546"/>
      <c r="AEP240" s="546"/>
      <c r="AEQ240" s="546"/>
      <c r="AER240" s="546"/>
      <c r="AES240" s="546"/>
      <c r="AET240" s="546"/>
      <c r="AEU240" s="546"/>
      <c r="AEV240" s="546"/>
      <c r="AEW240" s="546"/>
      <c r="AEX240" s="546"/>
      <c r="AEY240" s="546"/>
      <c r="AEZ240" s="546"/>
      <c r="AFA240" s="546"/>
      <c r="AFB240" s="546"/>
      <c r="AFC240" s="546"/>
      <c r="AFD240" s="546"/>
      <c r="AFE240" s="546"/>
      <c r="AFF240" s="546"/>
      <c r="AFG240" s="546"/>
      <c r="AFH240" s="546"/>
      <c r="AFI240" s="546"/>
      <c r="AFJ240" s="546"/>
      <c r="AFK240" s="546"/>
      <c r="AFL240" s="546"/>
      <c r="AFM240" s="546"/>
      <c r="AFN240" s="546"/>
      <c r="AFO240" s="546"/>
      <c r="AFP240" s="546"/>
      <c r="AFQ240" s="546"/>
      <c r="AFR240" s="546"/>
      <c r="AFS240" s="546"/>
      <c r="AFT240" s="546"/>
      <c r="AFU240" s="546"/>
      <c r="AFV240" s="546"/>
      <c r="AFW240" s="546"/>
      <c r="AFX240" s="546"/>
      <c r="AFY240" s="546"/>
      <c r="AFZ240" s="546"/>
      <c r="AGA240" s="546"/>
      <c r="AGB240" s="546"/>
      <c r="AGC240" s="546"/>
      <c r="AGD240" s="546"/>
      <c r="AGE240" s="546"/>
      <c r="AGF240" s="546"/>
      <c r="AGG240" s="546"/>
      <c r="AGH240" s="546"/>
      <c r="AGI240" s="546"/>
      <c r="AGJ240" s="546"/>
      <c r="AGK240" s="546"/>
      <c r="AGL240" s="546"/>
      <c r="AGM240" s="546"/>
      <c r="AGN240" s="546"/>
      <c r="AGO240" s="546"/>
      <c r="AGP240" s="546"/>
      <c r="AGQ240" s="546"/>
      <c r="AGR240" s="546"/>
      <c r="AGS240" s="546"/>
      <c r="AGT240" s="546"/>
      <c r="AGU240" s="546"/>
      <c r="AGV240" s="546"/>
      <c r="AGW240" s="546"/>
      <c r="AGX240" s="546"/>
      <c r="AGY240" s="546"/>
      <c r="AGZ240" s="546"/>
      <c r="AHA240" s="546"/>
      <c r="AHB240" s="546"/>
      <c r="AHC240" s="546"/>
      <c r="AHD240" s="546"/>
      <c r="AHE240" s="546"/>
      <c r="AHF240" s="546"/>
      <c r="AHG240" s="546"/>
      <c r="AHH240" s="546"/>
      <c r="AHI240" s="546"/>
      <c r="AHJ240" s="546"/>
      <c r="AHK240" s="546"/>
      <c r="AHL240" s="546"/>
      <c r="AHM240" s="546"/>
      <c r="AHN240" s="546"/>
      <c r="AHO240" s="546"/>
      <c r="AHP240" s="546"/>
      <c r="AHQ240" s="546"/>
      <c r="AHR240" s="546"/>
      <c r="AHS240" s="546"/>
      <c r="AHT240" s="546"/>
      <c r="AHU240" s="546"/>
      <c r="AHV240" s="546"/>
      <c r="AHW240" s="546"/>
      <c r="AHX240" s="546"/>
      <c r="AHY240" s="546"/>
      <c r="AHZ240" s="546"/>
      <c r="AIA240" s="546"/>
      <c r="AIB240" s="546"/>
      <c r="AIC240" s="546"/>
      <c r="AID240" s="546"/>
      <c r="AIE240" s="546"/>
      <c r="AIF240" s="546"/>
      <c r="AIG240" s="546"/>
      <c r="AIH240" s="546"/>
      <c r="AII240" s="546"/>
      <c r="AIJ240" s="546"/>
      <c r="AIK240" s="546"/>
      <c r="AIL240" s="546"/>
      <c r="AIM240" s="546"/>
      <c r="AIN240" s="546"/>
      <c r="AIO240" s="546"/>
      <c r="AIP240" s="546"/>
      <c r="AIQ240" s="546"/>
      <c r="AIR240" s="546"/>
      <c r="AIS240" s="546"/>
      <c r="AIT240" s="546"/>
      <c r="AIU240" s="546"/>
      <c r="AIV240" s="546"/>
      <c r="AIW240" s="546"/>
      <c r="AIX240" s="546"/>
      <c r="AIY240" s="546"/>
      <c r="AIZ240" s="546"/>
      <c r="AJA240" s="546"/>
      <c r="AJB240" s="546"/>
      <c r="AJC240" s="546"/>
      <c r="AJD240" s="546"/>
      <c r="AJE240" s="546"/>
      <c r="AJF240" s="546"/>
      <c r="AJG240" s="546"/>
      <c r="AJH240" s="546"/>
      <c r="AJI240" s="546"/>
      <c r="AJJ240" s="546"/>
      <c r="AJK240" s="546"/>
      <c r="AJL240" s="546"/>
      <c r="AJM240" s="546"/>
      <c r="AJN240" s="546"/>
      <c r="AJO240" s="546"/>
      <c r="AJP240" s="546"/>
      <c r="AJQ240" s="546"/>
      <c r="AJR240" s="546"/>
      <c r="AJS240" s="546"/>
      <c r="AJT240" s="546"/>
      <c r="AJU240" s="546"/>
      <c r="AJV240" s="546"/>
      <c r="AJW240" s="546"/>
      <c r="AJX240" s="546"/>
      <c r="AJY240" s="546"/>
      <c r="AJZ240" s="546"/>
      <c r="AKA240" s="546"/>
      <c r="AKB240" s="546"/>
      <c r="AKC240" s="546"/>
      <c r="AKD240" s="546"/>
      <c r="AKE240" s="546"/>
      <c r="AKF240" s="546"/>
      <c r="AKG240" s="546"/>
      <c r="AKH240" s="546"/>
      <c r="AKI240" s="546"/>
      <c r="AKJ240" s="546"/>
      <c r="AKK240" s="546"/>
      <c r="AKL240" s="546"/>
      <c r="AKM240" s="546"/>
      <c r="AKN240" s="546"/>
      <c r="AKO240" s="546"/>
      <c r="AKP240" s="546"/>
      <c r="AKQ240" s="546"/>
      <c r="AKR240" s="546"/>
      <c r="AKS240" s="546"/>
      <c r="AKT240" s="546"/>
      <c r="AKU240" s="546"/>
      <c r="AKV240" s="546"/>
      <c r="AKW240" s="546"/>
      <c r="AKX240" s="546"/>
      <c r="AKY240" s="546"/>
      <c r="AKZ240" s="546"/>
      <c r="ALA240" s="546"/>
      <c r="ALB240" s="546"/>
      <c r="ALC240" s="546"/>
      <c r="ALD240" s="546"/>
      <c r="ALE240" s="546"/>
      <c r="ALF240" s="546"/>
      <c r="ALG240" s="546"/>
      <c r="ALH240" s="546"/>
      <c r="ALI240" s="546"/>
      <c r="ALJ240" s="546"/>
      <c r="ALK240" s="546"/>
      <c r="ALL240" s="546"/>
      <c r="ALM240" s="546"/>
      <c r="ALN240" s="546"/>
      <c r="ALO240" s="546"/>
      <c r="ALP240" s="546"/>
      <c r="ALQ240" s="546"/>
      <c r="ALR240" s="546"/>
      <c r="ALS240" s="546"/>
      <c r="ALT240" s="546"/>
      <c r="ALU240" s="546"/>
      <c r="ALV240" s="546"/>
      <c r="ALW240" s="546"/>
      <c r="ALX240" s="546"/>
      <c r="ALY240" s="546"/>
      <c r="ALZ240" s="546"/>
      <c r="AMA240" s="546"/>
      <c r="AMB240" s="546"/>
    </row>
    <row r="241" spans="1:1016" s="458" customFormat="1" ht="35.1" customHeight="1">
      <c r="A241" s="509" t="s">
        <v>505</v>
      </c>
      <c r="B241" s="519"/>
      <c r="C241" s="516"/>
      <c r="D241" s="512" t="s">
        <v>506</v>
      </c>
      <c r="E241" s="519"/>
      <c r="F241" s="520"/>
      <c r="G241" s="499"/>
      <c r="H241" s="521" t="str">
        <f t="shared" si="21"/>
        <v/>
      </c>
      <c r="I241" s="546"/>
      <c r="J241" s="549"/>
      <c r="K241" s="546"/>
      <c r="L241" s="546">
        <f t="shared" si="20"/>
        <v>0</v>
      </c>
      <c r="M241" s="546"/>
      <c r="N241" s="546"/>
      <c r="O241" s="546"/>
      <c r="P241" s="546"/>
      <c r="Q241" s="546"/>
      <c r="R241" s="546"/>
      <c r="S241" s="546"/>
      <c r="T241" s="546"/>
      <c r="U241" s="546"/>
      <c r="V241" s="546"/>
      <c r="W241" s="546"/>
      <c r="X241" s="546"/>
      <c r="Y241" s="546"/>
      <c r="Z241" s="546"/>
      <c r="AA241" s="546"/>
      <c r="AB241" s="546"/>
      <c r="AC241" s="546"/>
      <c r="AD241" s="546"/>
      <c r="AE241" s="546"/>
      <c r="AF241" s="546"/>
      <c r="AG241" s="546"/>
      <c r="AH241" s="546"/>
      <c r="AI241" s="546"/>
      <c r="AJ241" s="546"/>
      <c r="AK241" s="546"/>
      <c r="AL241" s="546"/>
      <c r="AM241" s="546"/>
      <c r="AN241" s="546"/>
      <c r="AO241" s="546"/>
      <c r="AP241" s="546"/>
      <c r="AQ241" s="546"/>
      <c r="AR241" s="546"/>
      <c r="AS241" s="546"/>
      <c r="AT241" s="546"/>
      <c r="AU241" s="546"/>
      <c r="AV241" s="546"/>
      <c r="AW241" s="546"/>
      <c r="AX241" s="546"/>
      <c r="AY241" s="546"/>
      <c r="AZ241" s="546"/>
      <c r="BA241" s="546"/>
      <c r="BB241" s="546"/>
      <c r="BC241" s="546"/>
      <c r="BD241" s="546"/>
      <c r="BE241" s="546"/>
      <c r="BF241" s="546"/>
      <c r="BG241" s="546"/>
      <c r="BH241" s="546"/>
      <c r="BI241" s="546"/>
      <c r="BJ241" s="546"/>
      <c r="BK241" s="546"/>
      <c r="BL241" s="546"/>
      <c r="BM241" s="546"/>
      <c r="BN241" s="546"/>
      <c r="BO241" s="546"/>
      <c r="BP241" s="546"/>
      <c r="BQ241" s="546"/>
      <c r="BR241" s="546"/>
      <c r="BS241" s="546"/>
      <c r="BT241" s="546"/>
      <c r="BU241" s="546"/>
      <c r="BV241" s="546"/>
      <c r="BW241" s="546"/>
      <c r="BX241" s="546"/>
      <c r="BY241" s="546"/>
      <c r="BZ241" s="546"/>
      <c r="CA241" s="546"/>
      <c r="CB241" s="546"/>
      <c r="CC241" s="546"/>
      <c r="CD241" s="546"/>
      <c r="CE241" s="546"/>
      <c r="CF241" s="546"/>
      <c r="CG241" s="546"/>
      <c r="CH241" s="546"/>
      <c r="CI241" s="546"/>
      <c r="CJ241" s="546"/>
      <c r="CK241" s="546"/>
      <c r="CL241" s="546"/>
      <c r="CM241" s="546"/>
      <c r="CN241" s="546"/>
      <c r="CO241" s="546"/>
      <c r="CP241" s="546"/>
      <c r="CQ241" s="546"/>
      <c r="CR241" s="546"/>
      <c r="CS241" s="546"/>
      <c r="CT241" s="546"/>
      <c r="CU241" s="546"/>
      <c r="CV241" s="546"/>
      <c r="CW241" s="546"/>
      <c r="CX241" s="546"/>
      <c r="CY241" s="546"/>
      <c r="CZ241" s="546"/>
      <c r="DA241" s="546"/>
      <c r="DB241" s="546"/>
      <c r="DC241" s="546"/>
      <c r="DD241" s="546"/>
      <c r="DE241" s="546"/>
      <c r="DF241" s="546"/>
      <c r="DG241" s="546"/>
      <c r="DH241" s="546"/>
      <c r="DI241" s="546"/>
      <c r="DJ241" s="546"/>
      <c r="DK241" s="546"/>
      <c r="DL241" s="546"/>
      <c r="DM241" s="546"/>
      <c r="DN241" s="546"/>
      <c r="DO241" s="546"/>
      <c r="DP241" s="546"/>
      <c r="DQ241" s="546"/>
      <c r="DR241" s="546"/>
      <c r="DS241" s="546"/>
      <c r="DT241" s="546"/>
      <c r="DU241" s="546"/>
      <c r="DV241" s="546"/>
      <c r="DW241" s="546"/>
      <c r="DX241" s="546"/>
      <c r="DY241" s="546"/>
      <c r="DZ241" s="546"/>
      <c r="EA241" s="546"/>
      <c r="EB241" s="546"/>
      <c r="EC241" s="546"/>
      <c r="ED241" s="546"/>
      <c r="EE241" s="546"/>
      <c r="EF241" s="546"/>
      <c r="EG241" s="546"/>
      <c r="EH241" s="546"/>
      <c r="EI241" s="546"/>
      <c r="EJ241" s="546"/>
      <c r="EK241" s="546"/>
      <c r="EL241" s="546"/>
      <c r="EM241" s="546"/>
      <c r="EN241" s="546"/>
      <c r="EO241" s="546"/>
      <c r="EP241" s="546"/>
      <c r="EQ241" s="546"/>
      <c r="ER241" s="546"/>
      <c r="ES241" s="546"/>
      <c r="ET241" s="546"/>
      <c r="EU241" s="546"/>
      <c r="EV241" s="546"/>
      <c r="EW241" s="546"/>
      <c r="EX241" s="546"/>
      <c r="EY241" s="546"/>
      <c r="EZ241" s="546"/>
      <c r="FA241" s="546"/>
      <c r="FB241" s="546"/>
      <c r="FC241" s="546"/>
      <c r="FD241" s="546"/>
      <c r="FE241" s="546"/>
      <c r="FF241" s="546"/>
      <c r="FG241" s="546"/>
      <c r="FH241" s="546"/>
      <c r="FI241" s="546"/>
      <c r="FJ241" s="546"/>
      <c r="FK241" s="546"/>
      <c r="FL241" s="546"/>
      <c r="FM241" s="546"/>
      <c r="FN241" s="546"/>
      <c r="FO241" s="546"/>
      <c r="FP241" s="546"/>
      <c r="FQ241" s="546"/>
      <c r="FR241" s="546"/>
      <c r="FS241" s="546"/>
      <c r="FT241" s="546"/>
      <c r="FU241" s="546"/>
      <c r="FV241" s="546"/>
      <c r="FW241" s="546"/>
      <c r="FX241" s="546"/>
      <c r="FY241" s="546"/>
      <c r="FZ241" s="546"/>
      <c r="GA241" s="546"/>
      <c r="GB241" s="546"/>
      <c r="GC241" s="546"/>
      <c r="GD241" s="546"/>
      <c r="GE241" s="546"/>
      <c r="GF241" s="546"/>
      <c r="GG241" s="546"/>
      <c r="GH241" s="546"/>
      <c r="GI241" s="546"/>
      <c r="GJ241" s="546"/>
      <c r="GK241" s="546"/>
      <c r="GL241" s="546"/>
      <c r="GM241" s="546"/>
      <c r="GN241" s="546"/>
      <c r="GO241" s="546"/>
      <c r="GP241" s="546"/>
      <c r="GQ241" s="546"/>
      <c r="GR241" s="546"/>
      <c r="GS241" s="546"/>
      <c r="GT241" s="546"/>
      <c r="GU241" s="546"/>
      <c r="GV241" s="546"/>
      <c r="GW241" s="546"/>
      <c r="GX241" s="546"/>
      <c r="GY241" s="546"/>
      <c r="GZ241" s="546"/>
      <c r="HA241" s="546"/>
      <c r="HB241" s="546"/>
      <c r="HC241" s="546"/>
      <c r="HD241" s="546"/>
      <c r="HE241" s="546"/>
      <c r="HF241" s="546"/>
      <c r="HG241" s="546"/>
      <c r="HH241" s="546"/>
      <c r="HI241" s="546"/>
      <c r="HJ241" s="546"/>
      <c r="HK241" s="546"/>
      <c r="HL241" s="546"/>
      <c r="HM241" s="546"/>
      <c r="HN241" s="546"/>
      <c r="HO241" s="546"/>
      <c r="HP241" s="546"/>
      <c r="HQ241" s="546"/>
      <c r="HR241" s="546"/>
      <c r="HS241" s="546"/>
      <c r="HT241" s="546"/>
      <c r="HU241" s="546"/>
      <c r="HV241" s="546"/>
      <c r="HW241" s="546"/>
      <c r="HX241" s="546"/>
      <c r="HY241" s="546"/>
      <c r="HZ241" s="546"/>
      <c r="IA241" s="546"/>
      <c r="IB241" s="546"/>
      <c r="IC241" s="546"/>
      <c r="ID241" s="546"/>
      <c r="IE241" s="546"/>
      <c r="IF241" s="546"/>
      <c r="IG241" s="546"/>
      <c r="IH241" s="546"/>
      <c r="II241" s="546"/>
      <c r="IJ241" s="546"/>
      <c r="IK241" s="546"/>
      <c r="IL241" s="546"/>
      <c r="IM241" s="546"/>
      <c r="IN241" s="546"/>
      <c r="IO241" s="546"/>
      <c r="IP241" s="546"/>
      <c r="IQ241" s="546"/>
      <c r="IR241" s="546"/>
      <c r="IS241" s="546"/>
      <c r="IT241" s="546"/>
      <c r="IU241" s="546"/>
      <c r="IV241" s="546"/>
      <c r="IW241" s="546"/>
      <c r="IX241" s="546"/>
      <c r="IY241" s="546"/>
      <c r="IZ241" s="546"/>
      <c r="JA241" s="546"/>
      <c r="JB241" s="546"/>
      <c r="JC241" s="546"/>
      <c r="JD241" s="546"/>
      <c r="JE241" s="546"/>
      <c r="JF241" s="546"/>
      <c r="JG241" s="546"/>
      <c r="JH241" s="546"/>
      <c r="JI241" s="546"/>
      <c r="JJ241" s="546"/>
      <c r="JK241" s="546"/>
      <c r="JL241" s="546"/>
      <c r="JM241" s="546"/>
      <c r="JN241" s="546"/>
      <c r="JO241" s="546"/>
      <c r="JP241" s="546"/>
      <c r="JQ241" s="546"/>
      <c r="JR241" s="546"/>
      <c r="JS241" s="546"/>
      <c r="JT241" s="546"/>
      <c r="JU241" s="546"/>
      <c r="JV241" s="546"/>
      <c r="JW241" s="546"/>
      <c r="JX241" s="546"/>
      <c r="JY241" s="546"/>
      <c r="JZ241" s="546"/>
      <c r="KA241" s="546"/>
      <c r="KB241" s="546"/>
      <c r="KC241" s="546"/>
      <c r="KD241" s="546"/>
      <c r="KE241" s="546"/>
      <c r="KF241" s="546"/>
      <c r="KG241" s="546"/>
      <c r="KH241" s="546"/>
      <c r="KI241" s="546"/>
      <c r="KJ241" s="546"/>
      <c r="KK241" s="546"/>
      <c r="KL241" s="546"/>
      <c r="KM241" s="546"/>
      <c r="KN241" s="546"/>
      <c r="KO241" s="546"/>
      <c r="KP241" s="546"/>
      <c r="KQ241" s="546"/>
      <c r="KR241" s="546"/>
      <c r="KS241" s="546"/>
      <c r="KT241" s="546"/>
      <c r="KU241" s="546"/>
      <c r="KV241" s="546"/>
      <c r="KW241" s="546"/>
      <c r="KX241" s="546"/>
      <c r="KY241" s="546"/>
      <c r="KZ241" s="546"/>
      <c r="LA241" s="546"/>
      <c r="LB241" s="546"/>
      <c r="LC241" s="546"/>
      <c r="LD241" s="546"/>
      <c r="LE241" s="546"/>
      <c r="LF241" s="546"/>
      <c r="LG241" s="546"/>
      <c r="LH241" s="546"/>
      <c r="LI241" s="546"/>
      <c r="LJ241" s="546"/>
      <c r="LK241" s="546"/>
      <c r="LL241" s="546"/>
      <c r="LM241" s="546"/>
      <c r="LN241" s="546"/>
      <c r="LO241" s="546"/>
      <c r="LP241" s="546"/>
      <c r="LQ241" s="546"/>
      <c r="LR241" s="546"/>
      <c r="LS241" s="546"/>
      <c r="LT241" s="546"/>
      <c r="LU241" s="546"/>
      <c r="LV241" s="546"/>
      <c r="LW241" s="546"/>
      <c r="LX241" s="546"/>
      <c r="LY241" s="546"/>
      <c r="LZ241" s="546"/>
      <c r="MA241" s="546"/>
      <c r="MB241" s="546"/>
      <c r="MC241" s="546"/>
      <c r="MD241" s="546"/>
      <c r="ME241" s="546"/>
      <c r="MF241" s="546"/>
      <c r="MG241" s="546"/>
      <c r="MH241" s="546"/>
      <c r="MI241" s="546"/>
      <c r="MJ241" s="546"/>
      <c r="MK241" s="546"/>
      <c r="ML241" s="546"/>
      <c r="MM241" s="546"/>
      <c r="MN241" s="546"/>
      <c r="MO241" s="546"/>
      <c r="MP241" s="546"/>
      <c r="MQ241" s="546"/>
      <c r="MR241" s="546"/>
      <c r="MS241" s="546"/>
      <c r="MT241" s="546"/>
      <c r="MU241" s="546"/>
      <c r="MV241" s="546"/>
      <c r="MW241" s="546"/>
      <c r="MX241" s="546"/>
      <c r="MY241" s="546"/>
      <c r="MZ241" s="546"/>
      <c r="NA241" s="546"/>
      <c r="NB241" s="546"/>
      <c r="NC241" s="546"/>
      <c r="ND241" s="546"/>
      <c r="NE241" s="546"/>
      <c r="NF241" s="546"/>
      <c r="NG241" s="546"/>
      <c r="NH241" s="546"/>
      <c r="NI241" s="546"/>
      <c r="NJ241" s="546"/>
      <c r="NK241" s="546"/>
      <c r="NL241" s="546"/>
      <c r="NM241" s="546"/>
      <c r="NN241" s="546"/>
      <c r="NO241" s="546"/>
      <c r="NP241" s="546"/>
      <c r="NQ241" s="546"/>
      <c r="NR241" s="546"/>
      <c r="NS241" s="546"/>
      <c r="NT241" s="546"/>
      <c r="NU241" s="546"/>
      <c r="NV241" s="546"/>
      <c r="NW241" s="546"/>
      <c r="NX241" s="546"/>
      <c r="NY241" s="546"/>
      <c r="NZ241" s="546"/>
      <c r="OA241" s="546"/>
      <c r="OB241" s="546"/>
      <c r="OC241" s="546"/>
      <c r="OD241" s="546"/>
      <c r="OE241" s="546"/>
      <c r="OF241" s="546"/>
      <c r="OG241" s="546"/>
      <c r="OH241" s="546"/>
      <c r="OI241" s="546"/>
      <c r="OJ241" s="546"/>
      <c r="OK241" s="546"/>
      <c r="OL241" s="546"/>
      <c r="OM241" s="546"/>
      <c r="ON241" s="546"/>
      <c r="OO241" s="546"/>
      <c r="OP241" s="546"/>
      <c r="OQ241" s="546"/>
      <c r="OR241" s="546"/>
      <c r="OS241" s="546"/>
      <c r="OT241" s="546"/>
      <c r="OU241" s="546"/>
      <c r="OV241" s="546"/>
      <c r="OW241" s="546"/>
      <c r="OX241" s="546"/>
      <c r="OY241" s="546"/>
      <c r="OZ241" s="546"/>
      <c r="PA241" s="546"/>
      <c r="PB241" s="546"/>
      <c r="PC241" s="546"/>
      <c r="PD241" s="546"/>
      <c r="PE241" s="546"/>
      <c r="PF241" s="546"/>
      <c r="PG241" s="546"/>
      <c r="PH241" s="546"/>
      <c r="PI241" s="546"/>
      <c r="PJ241" s="546"/>
      <c r="PK241" s="546"/>
      <c r="PL241" s="546"/>
      <c r="PM241" s="546"/>
      <c r="PN241" s="546"/>
      <c r="PO241" s="546"/>
      <c r="PP241" s="546"/>
      <c r="PQ241" s="546"/>
      <c r="PR241" s="546"/>
      <c r="PS241" s="546"/>
      <c r="PT241" s="546"/>
      <c r="PU241" s="546"/>
      <c r="PV241" s="546"/>
      <c r="PW241" s="546"/>
      <c r="PX241" s="546"/>
      <c r="PY241" s="546"/>
      <c r="PZ241" s="546"/>
      <c r="QA241" s="546"/>
      <c r="QB241" s="546"/>
      <c r="QC241" s="546"/>
      <c r="QD241" s="546"/>
      <c r="QE241" s="546"/>
      <c r="QF241" s="546"/>
      <c r="QG241" s="546"/>
      <c r="QH241" s="546"/>
      <c r="QI241" s="546"/>
      <c r="QJ241" s="546"/>
      <c r="QK241" s="546"/>
      <c r="QL241" s="546"/>
      <c r="QM241" s="546"/>
      <c r="QN241" s="546"/>
      <c r="QO241" s="546"/>
      <c r="QP241" s="546"/>
      <c r="QQ241" s="546"/>
      <c r="QR241" s="546"/>
      <c r="QS241" s="546"/>
      <c r="QT241" s="546"/>
      <c r="QU241" s="546"/>
      <c r="QV241" s="546"/>
      <c r="QW241" s="546"/>
      <c r="QX241" s="546"/>
      <c r="QY241" s="546"/>
      <c r="QZ241" s="546"/>
      <c r="RA241" s="546"/>
      <c r="RB241" s="546"/>
      <c r="RC241" s="546"/>
      <c r="RD241" s="546"/>
      <c r="RE241" s="546"/>
      <c r="RF241" s="546"/>
      <c r="RG241" s="546"/>
      <c r="RH241" s="546"/>
      <c r="RI241" s="546"/>
      <c r="RJ241" s="546"/>
      <c r="RK241" s="546"/>
      <c r="RL241" s="546"/>
      <c r="RM241" s="546"/>
      <c r="RN241" s="546"/>
      <c r="RO241" s="546"/>
      <c r="RP241" s="546"/>
      <c r="RQ241" s="546"/>
      <c r="RR241" s="546"/>
      <c r="RS241" s="546"/>
      <c r="RT241" s="546"/>
      <c r="RU241" s="546"/>
      <c r="RV241" s="546"/>
      <c r="RW241" s="546"/>
      <c r="RX241" s="546"/>
      <c r="RY241" s="546"/>
      <c r="RZ241" s="546"/>
      <c r="SA241" s="546"/>
      <c r="SB241" s="546"/>
      <c r="SC241" s="546"/>
      <c r="SD241" s="546"/>
      <c r="SE241" s="546"/>
      <c r="SF241" s="546"/>
      <c r="SG241" s="546"/>
      <c r="SH241" s="546"/>
      <c r="SI241" s="546"/>
      <c r="SJ241" s="546"/>
      <c r="SK241" s="546"/>
      <c r="SL241" s="546"/>
      <c r="SM241" s="546"/>
      <c r="SN241" s="546"/>
      <c r="SO241" s="546"/>
      <c r="SP241" s="546"/>
      <c r="SQ241" s="546"/>
      <c r="SR241" s="546"/>
      <c r="SS241" s="546"/>
      <c r="ST241" s="546"/>
      <c r="SU241" s="546"/>
      <c r="SV241" s="546"/>
      <c r="SW241" s="546"/>
      <c r="SX241" s="546"/>
      <c r="SY241" s="546"/>
      <c r="SZ241" s="546"/>
      <c r="TA241" s="546"/>
      <c r="TB241" s="546"/>
      <c r="TC241" s="546"/>
      <c r="TD241" s="546"/>
      <c r="TE241" s="546"/>
      <c r="TF241" s="546"/>
      <c r="TG241" s="546"/>
      <c r="TH241" s="546"/>
      <c r="TI241" s="546"/>
      <c r="TJ241" s="546"/>
      <c r="TK241" s="546"/>
      <c r="TL241" s="546"/>
      <c r="TM241" s="546"/>
      <c r="TN241" s="546"/>
      <c r="TO241" s="546"/>
      <c r="TP241" s="546"/>
      <c r="TQ241" s="546"/>
      <c r="TR241" s="546"/>
      <c r="TS241" s="546"/>
      <c r="TT241" s="546"/>
      <c r="TU241" s="546"/>
      <c r="TV241" s="546"/>
      <c r="TW241" s="546"/>
      <c r="TX241" s="546"/>
      <c r="TY241" s="546"/>
      <c r="TZ241" s="546"/>
      <c r="UA241" s="546"/>
      <c r="UB241" s="546"/>
      <c r="UC241" s="546"/>
      <c r="UD241" s="546"/>
      <c r="UE241" s="546"/>
      <c r="UF241" s="546"/>
      <c r="UG241" s="546"/>
      <c r="UH241" s="546"/>
      <c r="UI241" s="546"/>
      <c r="UJ241" s="546"/>
      <c r="UK241" s="546"/>
      <c r="UL241" s="546"/>
      <c r="UM241" s="546"/>
      <c r="UN241" s="546"/>
      <c r="UO241" s="546"/>
      <c r="UP241" s="546"/>
      <c r="UQ241" s="546"/>
      <c r="UR241" s="546"/>
      <c r="US241" s="546"/>
      <c r="UT241" s="546"/>
      <c r="UU241" s="546"/>
      <c r="UV241" s="546"/>
      <c r="UW241" s="546"/>
      <c r="UX241" s="546"/>
      <c r="UY241" s="546"/>
      <c r="UZ241" s="546"/>
      <c r="VA241" s="546"/>
      <c r="VB241" s="546"/>
      <c r="VC241" s="546"/>
      <c r="VD241" s="546"/>
      <c r="VE241" s="546"/>
      <c r="VF241" s="546"/>
      <c r="VG241" s="546"/>
      <c r="VH241" s="546"/>
      <c r="VI241" s="546"/>
      <c r="VJ241" s="546"/>
      <c r="VK241" s="546"/>
      <c r="VL241" s="546"/>
      <c r="VM241" s="546"/>
      <c r="VN241" s="546"/>
      <c r="VO241" s="546"/>
      <c r="VP241" s="546"/>
      <c r="VQ241" s="546"/>
      <c r="VR241" s="546"/>
      <c r="VS241" s="546"/>
      <c r="VT241" s="546"/>
      <c r="VU241" s="546"/>
      <c r="VV241" s="546"/>
      <c r="VW241" s="546"/>
      <c r="VX241" s="546"/>
      <c r="VY241" s="546"/>
      <c r="VZ241" s="546"/>
      <c r="WA241" s="546"/>
      <c r="WB241" s="546"/>
      <c r="WC241" s="546"/>
      <c r="WD241" s="546"/>
      <c r="WE241" s="546"/>
      <c r="WF241" s="546"/>
      <c r="WG241" s="546"/>
      <c r="WH241" s="546"/>
      <c r="WI241" s="546"/>
      <c r="WJ241" s="546"/>
      <c r="WK241" s="546"/>
      <c r="WL241" s="546"/>
      <c r="WM241" s="546"/>
      <c r="WN241" s="546"/>
      <c r="WO241" s="546"/>
      <c r="WP241" s="546"/>
      <c r="WQ241" s="546"/>
      <c r="WR241" s="546"/>
      <c r="WS241" s="546"/>
      <c r="WT241" s="546"/>
      <c r="WU241" s="546"/>
      <c r="WV241" s="546"/>
      <c r="WW241" s="546"/>
      <c r="WX241" s="546"/>
      <c r="WY241" s="546"/>
      <c r="WZ241" s="546"/>
      <c r="XA241" s="546"/>
      <c r="XB241" s="546"/>
      <c r="XC241" s="546"/>
      <c r="XD241" s="546"/>
      <c r="XE241" s="546"/>
      <c r="XF241" s="546"/>
      <c r="XG241" s="546"/>
      <c r="XH241" s="546"/>
      <c r="XI241" s="546"/>
      <c r="XJ241" s="546"/>
      <c r="XK241" s="546"/>
      <c r="XL241" s="546"/>
      <c r="XM241" s="546"/>
      <c r="XN241" s="546"/>
      <c r="XO241" s="546"/>
      <c r="XP241" s="546"/>
      <c r="XQ241" s="546"/>
      <c r="XR241" s="546"/>
      <c r="XS241" s="546"/>
      <c r="XT241" s="546"/>
      <c r="XU241" s="546"/>
      <c r="XV241" s="546"/>
      <c r="XW241" s="546"/>
      <c r="XX241" s="546"/>
      <c r="XY241" s="546"/>
      <c r="XZ241" s="546"/>
      <c r="YA241" s="546"/>
      <c r="YB241" s="546"/>
      <c r="YC241" s="546"/>
      <c r="YD241" s="546"/>
      <c r="YE241" s="546"/>
      <c r="YF241" s="546"/>
      <c r="YG241" s="546"/>
      <c r="YH241" s="546"/>
      <c r="YI241" s="546"/>
      <c r="YJ241" s="546"/>
      <c r="YK241" s="546"/>
      <c r="YL241" s="546"/>
      <c r="YM241" s="546"/>
      <c r="YN241" s="546"/>
      <c r="YO241" s="546"/>
      <c r="YP241" s="546"/>
      <c r="YQ241" s="546"/>
      <c r="YR241" s="546"/>
      <c r="YS241" s="546"/>
      <c r="YT241" s="546"/>
      <c r="YU241" s="546"/>
      <c r="YV241" s="546"/>
      <c r="YW241" s="546"/>
      <c r="YX241" s="546"/>
      <c r="YY241" s="546"/>
      <c r="YZ241" s="546"/>
      <c r="ZA241" s="546"/>
      <c r="ZB241" s="546"/>
      <c r="ZC241" s="546"/>
      <c r="ZD241" s="546"/>
      <c r="ZE241" s="546"/>
      <c r="ZF241" s="546"/>
      <c r="ZG241" s="546"/>
      <c r="ZH241" s="546"/>
      <c r="ZI241" s="546"/>
      <c r="ZJ241" s="546"/>
      <c r="ZK241" s="546"/>
      <c r="ZL241" s="546"/>
      <c r="ZM241" s="546"/>
      <c r="ZN241" s="546"/>
      <c r="ZO241" s="546"/>
      <c r="ZP241" s="546"/>
      <c r="ZQ241" s="546"/>
      <c r="ZR241" s="546"/>
      <c r="ZS241" s="546"/>
      <c r="ZT241" s="546"/>
      <c r="ZU241" s="546"/>
      <c r="ZV241" s="546"/>
      <c r="ZW241" s="546"/>
      <c r="ZX241" s="546"/>
      <c r="ZY241" s="546"/>
      <c r="ZZ241" s="546"/>
      <c r="AAA241" s="546"/>
      <c r="AAB241" s="546"/>
      <c r="AAC241" s="546"/>
      <c r="AAD241" s="546"/>
      <c r="AAE241" s="546"/>
      <c r="AAF241" s="546"/>
      <c r="AAG241" s="546"/>
      <c r="AAH241" s="546"/>
      <c r="AAI241" s="546"/>
      <c r="AAJ241" s="546"/>
      <c r="AAK241" s="546"/>
      <c r="AAL241" s="546"/>
      <c r="AAM241" s="546"/>
      <c r="AAN241" s="546"/>
      <c r="AAO241" s="546"/>
      <c r="AAP241" s="546"/>
      <c r="AAQ241" s="546"/>
      <c r="AAR241" s="546"/>
      <c r="AAS241" s="546"/>
      <c r="AAT241" s="546"/>
      <c r="AAU241" s="546"/>
      <c r="AAV241" s="546"/>
      <c r="AAW241" s="546"/>
      <c r="AAX241" s="546"/>
      <c r="AAY241" s="546"/>
      <c r="AAZ241" s="546"/>
      <c r="ABA241" s="546"/>
      <c r="ABB241" s="546"/>
      <c r="ABC241" s="546"/>
      <c r="ABD241" s="546"/>
      <c r="ABE241" s="546"/>
      <c r="ABF241" s="546"/>
      <c r="ABG241" s="546"/>
      <c r="ABH241" s="546"/>
      <c r="ABI241" s="546"/>
      <c r="ABJ241" s="546"/>
      <c r="ABK241" s="546"/>
      <c r="ABL241" s="546"/>
      <c r="ABM241" s="546"/>
      <c r="ABN241" s="546"/>
      <c r="ABO241" s="546"/>
      <c r="ABP241" s="546"/>
      <c r="ABQ241" s="546"/>
      <c r="ABR241" s="546"/>
      <c r="ABS241" s="546"/>
      <c r="ABT241" s="546"/>
      <c r="ABU241" s="546"/>
      <c r="ABV241" s="546"/>
      <c r="ABW241" s="546"/>
      <c r="ABX241" s="546"/>
      <c r="ABY241" s="546"/>
      <c r="ABZ241" s="546"/>
      <c r="ACA241" s="546"/>
      <c r="ACB241" s="546"/>
      <c r="ACC241" s="546"/>
      <c r="ACD241" s="546"/>
      <c r="ACE241" s="546"/>
      <c r="ACF241" s="546"/>
      <c r="ACG241" s="546"/>
      <c r="ACH241" s="546"/>
      <c r="ACI241" s="546"/>
      <c r="ACJ241" s="546"/>
      <c r="ACK241" s="546"/>
      <c r="ACL241" s="546"/>
      <c r="ACM241" s="546"/>
      <c r="ACN241" s="546"/>
      <c r="ACO241" s="546"/>
      <c r="ACP241" s="546"/>
      <c r="ACQ241" s="546"/>
      <c r="ACR241" s="546"/>
      <c r="ACS241" s="546"/>
      <c r="ACT241" s="546"/>
      <c r="ACU241" s="546"/>
      <c r="ACV241" s="546"/>
      <c r="ACW241" s="546"/>
      <c r="ACX241" s="546"/>
      <c r="ACY241" s="546"/>
      <c r="ACZ241" s="546"/>
      <c r="ADA241" s="546"/>
      <c r="ADB241" s="546"/>
      <c r="ADC241" s="546"/>
      <c r="ADD241" s="546"/>
      <c r="ADE241" s="546"/>
      <c r="ADF241" s="546"/>
      <c r="ADG241" s="546"/>
      <c r="ADH241" s="546"/>
      <c r="ADI241" s="546"/>
      <c r="ADJ241" s="546"/>
      <c r="ADK241" s="546"/>
      <c r="ADL241" s="546"/>
      <c r="ADM241" s="546"/>
      <c r="ADN241" s="546"/>
      <c r="ADO241" s="546"/>
      <c r="ADP241" s="546"/>
      <c r="ADQ241" s="546"/>
      <c r="ADR241" s="546"/>
      <c r="ADS241" s="546"/>
      <c r="ADT241" s="546"/>
      <c r="ADU241" s="546"/>
      <c r="ADV241" s="546"/>
      <c r="ADW241" s="546"/>
      <c r="ADX241" s="546"/>
      <c r="ADY241" s="546"/>
      <c r="ADZ241" s="546"/>
      <c r="AEA241" s="546"/>
      <c r="AEB241" s="546"/>
      <c r="AEC241" s="546"/>
      <c r="AED241" s="546"/>
      <c r="AEE241" s="546"/>
      <c r="AEF241" s="546"/>
      <c r="AEG241" s="546"/>
      <c r="AEH241" s="546"/>
      <c r="AEI241" s="546"/>
      <c r="AEJ241" s="546"/>
      <c r="AEK241" s="546"/>
      <c r="AEL241" s="546"/>
      <c r="AEM241" s="546"/>
      <c r="AEN241" s="546"/>
      <c r="AEO241" s="546"/>
      <c r="AEP241" s="546"/>
      <c r="AEQ241" s="546"/>
      <c r="AER241" s="546"/>
      <c r="AES241" s="546"/>
      <c r="AET241" s="546"/>
      <c r="AEU241" s="546"/>
      <c r="AEV241" s="546"/>
      <c r="AEW241" s="546"/>
      <c r="AEX241" s="546"/>
      <c r="AEY241" s="546"/>
      <c r="AEZ241" s="546"/>
      <c r="AFA241" s="546"/>
      <c r="AFB241" s="546"/>
      <c r="AFC241" s="546"/>
      <c r="AFD241" s="546"/>
      <c r="AFE241" s="546"/>
      <c r="AFF241" s="546"/>
      <c r="AFG241" s="546"/>
      <c r="AFH241" s="546"/>
      <c r="AFI241" s="546"/>
      <c r="AFJ241" s="546"/>
      <c r="AFK241" s="546"/>
      <c r="AFL241" s="546"/>
      <c r="AFM241" s="546"/>
      <c r="AFN241" s="546"/>
      <c r="AFO241" s="546"/>
      <c r="AFP241" s="546"/>
      <c r="AFQ241" s="546"/>
      <c r="AFR241" s="546"/>
      <c r="AFS241" s="546"/>
      <c r="AFT241" s="546"/>
      <c r="AFU241" s="546"/>
      <c r="AFV241" s="546"/>
      <c r="AFW241" s="546"/>
      <c r="AFX241" s="546"/>
      <c r="AFY241" s="546"/>
      <c r="AFZ241" s="546"/>
      <c r="AGA241" s="546"/>
      <c r="AGB241" s="546"/>
      <c r="AGC241" s="546"/>
      <c r="AGD241" s="546"/>
      <c r="AGE241" s="546"/>
      <c r="AGF241" s="546"/>
      <c r="AGG241" s="546"/>
      <c r="AGH241" s="546"/>
      <c r="AGI241" s="546"/>
      <c r="AGJ241" s="546"/>
      <c r="AGK241" s="546"/>
      <c r="AGL241" s="546"/>
      <c r="AGM241" s="546"/>
      <c r="AGN241" s="546"/>
      <c r="AGO241" s="546"/>
      <c r="AGP241" s="546"/>
      <c r="AGQ241" s="546"/>
      <c r="AGR241" s="546"/>
      <c r="AGS241" s="546"/>
      <c r="AGT241" s="546"/>
      <c r="AGU241" s="546"/>
      <c r="AGV241" s="546"/>
      <c r="AGW241" s="546"/>
      <c r="AGX241" s="546"/>
      <c r="AGY241" s="546"/>
      <c r="AGZ241" s="546"/>
      <c r="AHA241" s="546"/>
      <c r="AHB241" s="546"/>
      <c r="AHC241" s="546"/>
      <c r="AHD241" s="546"/>
      <c r="AHE241" s="546"/>
      <c r="AHF241" s="546"/>
      <c r="AHG241" s="546"/>
      <c r="AHH241" s="546"/>
      <c r="AHI241" s="546"/>
      <c r="AHJ241" s="546"/>
      <c r="AHK241" s="546"/>
      <c r="AHL241" s="546"/>
      <c r="AHM241" s="546"/>
      <c r="AHN241" s="546"/>
      <c r="AHO241" s="546"/>
      <c r="AHP241" s="546"/>
      <c r="AHQ241" s="546"/>
      <c r="AHR241" s="546"/>
      <c r="AHS241" s="546"/>
      <c r="AHT241" s="546"/>
      <c r="AHU241" s="546"/>
      <c r="AHV241" s="546"/>
      <c r="AHW241" s="546"/>
      <c r="AHX241" s="546"/>
      <c r="AHY241" s="546"/>
      <c r="AHZ241" s="546"/>
      <c r="AIA241" s="546"/>
      <c r="AIB241" s="546"/>
      <c r="AIC241" s="546"/>
      <c r="AID241" s="546"/>
      <c r="AIE241" s="546"/>
      <c r="AIF241" s="546"/>
      <c r="AIG241" s="546"/>
      <c r="AIH241" s="546"/>
      <c r="AII241" s="546"/>
      <c r="AIJ241" s="546"/>
      <c r="AIK241" s="546"/>
      <c r="AIL241" s="546"/>
      <c r="AIM241" s="546"/>
      <c r="AIN241" s="546"/>
      <c r="AIO241" s="546"/>
      <c r="AIP241" s="546"/>
      <c r="AIQ241" s="546"/>
      <c r="AIR241" s="546"/>
      <c r="AIS241" s="546"/>
      <c r="AIT241" s="546"/>
      <c r="AIU241" s="546"/>
      <c r="AIV241" s="546"/>
      <c r="AIW241" s="546"/>
      <c r="AIX241" s="546"/>
      <c r="AIY241" s="546"/>
      <c r="AIZ241" s="546"/>
      <c r="AJA241" s="546"/>
      <c r="AJB241" s="546"/>
      <c r="AJC241" s="546"/>
      <c r="AJD241" s="546"/>
      <c r="AJE241" s="546"/>
      <c r="AJF241" s="546"/>
      <c r="AJG241" s="546"/>
      <c r="AJH241" s="546"/>
      <c r="AJI241" s="546"/>
      <c r="AJJ241" s="546"/>
      <c r="AJK241" s="546"/>
      <c r="AJL241" s="546"/>
      <c r="AJM241" s="546"/>
      <c r="AJN241" s="546"/>
      <c r="AJO241" s="546"/>
      <c r="AJP241" s="546"/>
      <c r="AJQ241" s="546"/>
      <c r="AJR241" s="546"/>
      <c r="AJS241" s="546"/>
      <c r="AJT241" s="546"/>
      <c r="AJU241" s="546"/>
      <c r="AJV241" s="546"/>
      <c r="AJW241" s="546"/>
      <c r="AJX241" s="546"/>
      <c r="AJY241" s="546"/>
      <c r="AJZ241" s="546"/>
      <c r="AKA241" s="546"/>
      <c r="AKB241" s="546"/>
      <c r="AKC241" s="546"/>
      <c r="AKD241" s="546"/>
      <c r="AKE241" s="546"/>
      <c r="AKF241" s="546"/>
      <c r="AKG241" s="546"/>
      <c r="AKH241" s="546"/>
      <c r="AKI241" s="546"/>
      <c r="AKJ241" s="546"/>
      <c r="AKK241" s="546"/>
      <c r="AKL241" s="546"/>
      <c r="AKM241" s="546"/>
      <c r="AKN241" s="546"/>
      <c r="AKO241" s="546"/>
      <c r="AKP241" s="546"/>
      <c r="AKQ241" s="546"/>
      <c r="AKR241" s="546"/>
      <c r="AKS241" s="546"/>
      <c r="AKT241" s="546"/>
      <c r="AKU241" s="546"/>
      <c r="AKV241" s="546"/>
      <c r="AKW241" s="546"/>
      <c r="AKX241" s="546"/>
      <c r="AKY241" s="546"/>
      <c r="AKZ241" s="546"/>
      <c r="ALA241" s="546"/>
      <c r="ALB241" s="546"/>
      <c r="ALC241" s="546"/>
      <c r="ALD241" s="546"/>
      <c r="ALE241" s="546"/>
      <c r="ALF241" s="546"/>
      <c r="ALG241" s="546"/>
      <c r="ALH241" s="546"/>
      <c r="ALI241" s="546"/>
      <c r="ALJ241" s="546"/>
      <c r="ALK241" s="546"/>
      <c r="ALL241" s="546"/>
      <c r="ALM241" s="546"/>
      <c r="ALN241" s="546"/>
      <c r="ALO241" s="546"/>
      <c r="ALP241" s="546"/>
      <c r="ALQ241" s="546"/>
      <c r="ALR241" s="546"/>
      <c r="ALS241" s="546"/>
      <c r="ALT241" s="546"/>
      <c r="ALU241" s="546"/>
      <c r="ALV241" s="546"/>
      <c r="ALW241" s="546"/>
      <c r="ALX241" s="546"/>
      <c r="ALY241" s="546"/>
      <c r="ALZ241" s="546"/>
      <c r="AMA241" s="546"/>
      <c r="AMB241" s="546"/>
    </row>
    <row r="242" spans="1:1016" ht="59.25" customHeight="1">
      <c r="A242" s="517" t="s">
        <v>507</v>
      </c>
      <c r="B242" s="559"/>
      <c r="C242" s="493" t="s">
        <v>508</v>
      </c>
      <c r="D242" s="526" t="s">
        <v>509</v>
      </c>
      <c r="E242" s="493" t="s">
        <v>47</v>
      </c>
      <c r="F242" s="523">
        <v>5</v>
      </c>
      <c r="G242" s="497">
        <f t="shared" si="19"/>
        <v>589.24</v>
      </c>
      <c r="H242" s="578">
        <f t="shared" si="21"/>
        <v>2946.2</v>
      </c>
      <c r="J242" s="547">
        <f>composiçoes!E34</f>
        <v>465.40000000000003</v>
      </c>
      <c r="L242" s="466">
        <f t="shared" si="20"/>
        <v>589.24</v>
      </c>
    </row>
    <row r="243" spans="1:1016" ht="59.25" customHeight="1">
      <c r="A243" s="517" t="s">
        <v>510</v>
      </c>
      <c r="B243" s="559"/>
      <c r="C243" s="493" t="s">
        <v>511</v>
      </c>
      <c r="D243" s="526" t="s">
        <v>512</v>
      </c>
      <c r="E243" s="493" t="s">
        <v>47</v>
      </c>
      <c r="F243" s="523">
        <v>6</v>
      </c>
      <c r="G243" s="497">
        <f t="shared" si="19"/>
        <v>706.61</v>
      </c>
      <c r="H243" s="578">
        <f t="shared" si="21"/>
        <v>4239.66</v>
      </c>
      <c r="J243" s="547">
        <f>composiçoes!E68</f>
        <v>558.09999999999991</v>
      </c>
      <c r="L243" s="466">
        <f t="shared" si="20"/>
        <v>706.61</v>
      </c>
    </row>
    <row r="244" spans="1:1016" ht="59.25" customHeight="1">
      <c r="A244" s="517" t="s">
        <v>513</v>
      </c>
      <c r="B244" s="559"/>
      <c r="C244" s="493" t="s">
        <v>514</v>
      </c>
      <c r="D244" s="526" t="s">
        <v>515</v>
      </c>
      <c r="E244" s="493" t="s">
        <v>47</v>
      </c>
      <c r="F244" s="523">
        <v>1</v>
      </c>
      <c r="G244" s="497">
        <f t="shared" si="19"/>
        <v>3312.02</v>
      </c>
      <c r="H244" s="578">
        <f t="shared" si="21"/>
        <v>3312.02</v>
      </c>
      <c r="J244" s="547">
        <f>composiçoes!E102</f>
        <v>2615.92</v>
      </c>
      <c r="L244" s="466">
        <f t="shared" si="20"/>
        <v>3312.02</v>
      </c>
    </row>
    <row r="245" spans="1:1016" ht="59.25" customHeight="1">
      <c r="A245" s="517" t="s">
        <v>516</v>
      </c>
      <c r="B245" s="559"/>
      <c r="C245" s="493" t="s">
        <v>517</v>
      </c>
      <c r="D245" s="526" t="s">
        <v>518</v>
      </c>
      <c r="E245" s="493" t="s">
        <v>471</v>
      </c>
      <c r="F245" s="523">
        <v>350</v>
      </c>
      <c r="G245" s="497">
        <f t="shared" si="19"/>
        <v>4.29</v>
      </c>
      <c r="H245" s="578">
        <f t="shared" si="21"/>
        <v>1501.5</v>
      </c>
      <c r="J245" s="547">
        <f>composiçoes!E137</f>
        <v>3.3886000000000003</v>
      </c>
      <c r="L245" s="466">
        <f t="shared" si="20"/>
        <v>4.29</v>
      </c>
    </row>
    <row r="246" spans="1:1016" ht="59.25" customHeight="1">
      <c r="A246" s="517" t="s">
        <v>519</v>
      </c>
      <c r="B246" s="559">
        <v>7164</v>
      </c>
      <c r="C246" s="493" t="s">
        <v>127</v>
      </c>
      <c r="D246" s="507" t="s">
        <v>520</v>
      </c>
      <c r="E246" s="493" t="s">
        <v>47</v>
      </c>
      <c r="F246" s="523">
        <v>22</v>
      </c>
      <c r="G246" s="497">
        <f t="shared" si="19"/>
        <v>24.76</v>
      </c>
      <c r="H246" s="578">
        <f t="shared" si="21"/>
        <v>544.72</v>
      </c>
      <c r="J246" s="547">
        <v>19.559999999999999</v>
      </c>
      <c r="L246" s="466">
        <f t="shared" si="20"/>
        <v>24.76</v>
      </c>
    </row>
    <row r="247" spans="1:1016" ht="59.25" customHeight="1">
      <c r="A247" s="517" t="s">
        <v>521</v>
      </c>
      <c r="B247" s="559"/>
      <c r="C247" s="493" t="s">
        <v>522</v>
      </c>
      <c r="D247" s="568" t="s">
        <v>523</v>
      </c>
      <c r="E247" s="493" t="s">
        <v>47</v>
      </c>
      <c r="F247" s="523">
        <v>1</v>
      </c>
      <c r="G247" s="497">
        <f t="shared" si="19"/>
        <v>241.15</v>
      </c>
      <c r="H247" s="578">
        <f t="shared" si="21"/>
        <v>241.15</v>
      </c>
      <c r="J247" s="547">
        <f>composiçoes!E171</f>
        <v>190.47</v>
      </c>
      <c r="L247" s="466">
        <f t="shared" si="20"/>
        <v>241.15</v>
      </c>
    </row>
    <row r="248" spans="1:1016" ht="59.25" customHeight="1">
      <c r="A248" s="517" t="s">
        <v>524</v>
      </c>
      <c r="B248" s="559"/>
      <c r="C248" s="493" t="s">
        <v>525</v>
      </c>
      <c r="D248" s="526" t="s">
        <v>526</v>
      </c>
      <c r="E248" s="493" t="s">
        <v>47</v>
      </c>
      <c r="F248" s="523">
        <v>1</v>
      </c>
      <c r="G248" s="497">
        <f t="shared" si="19"/>
        <v>757.44</v>
      </c>
      <c r="H248" s="578">
        <f t="shared" si="21"/>
        <v>757.44</v>
      </c>
      <c r="J248" s="547">
        <f>composiçoes!E239</f>
        <v>598.25</v>
      </c>
      <c r="L248" s="466">
        <f t="shared" si="20"/>
        <v>757.44</v>
      </c>
    </row>
    <row r="249" spans="1:1016" ht="41.1" customHeight="1">
      <c r="A249" s="517" t="s">
        <v>527</v>
      </c>
      <c r="B249" s="559"/>
      <c r="C249" s="493" t="s">
        <v>528</v>
      </c>
      <c r="D249" s="568" t="s">
        <v>529</v>
      </c>
      <c r="E249" s="493" t="s">
        <v>47</v>
      </c>
      <c r="F249" s="523">
        <v>1</v>
      </c>
      <c r="G249" s="497">
        <f t="shared" si="19"/>
        <v>2924.43</v>
      </c>
      <c r="H249" s="578">
        <f t="shared" si="21"/>
        <v>2924.43</v>
      </c>
      <c r="J249" s="547">
        <f>composiçoes!E205</f>
        <v>2309.79</v>
      </c>
      <c r="L249" s="466">
        <f t="shared" si="20"/>
        <v>2924.43</v>
      </c>
    </row>
    <row r="250" spans="1:1016" s="458" customFormat="1" ht="36.950000000000003" customHeight="1">
      <c r="A250" s="582" t="s">
        <v>530</v>
      </c>
      <c r="B250" s="583"/>
      <c r="C250" s="582"/>
      <c r="D250" s="584" t="s">
        <v>531</v>
      </c>
      <c r="E250" s="585"/>
      <c r="F250" s="586"/>
      <c r="G250" s="499"/>
      <c r="H250" s="587" t="str">
        <f t="shared" si="21"/>
        <v/>
      </c>
      <c r="I250" s="546"/>
      <c r="J250" s="591"/>
      <c r="K250" s="546"/>
      <c r="L250" s="546">
        <f t="shared" si="20"/>
        <v>0</v>
      </c>
      <c r="M250" s="546"/>
      <c r="N250" s="546"/>
      <c r="O250" s="546"/>
      <c r="P250" s="546"/>
      <c r="Q250" s="546"/>
      <c r="R250" s="546"/>
      <c r="S250" s="546"/>
      <c r="T250" s="546"/>
      <c r="U250" s="546"/>
      <c r="V250" s="546"/>
      <c r="W250" s="546"/>
      <c r="X250" s="546"/>
      <c r="Y250" s="546"/>
      <c r="Z250" s="546"/>
      <c r="AA250" s="546"/>
      <c r="AB250" s="546"/>
      <c r="AC250" s="546"/>
      <c r="AD250" s="546"/>
      <c r="AE250" s="546"/>
      <c r="AF250" s="546"/>
      <c r="AG250" s="546"/>
      <c r="AH250" s="546"/>
      <c r="AI250" s="546"/>
      <c r="AJ250" s="546"/>
      <c r="AK250" s="546"/>
      <c r="AL250" s="546"/>
      <c r="AM250" s="546"/>
      <c r="AN250" s="546"/>
      <c r="AO250" s="546"/>
      <c r="AP250" s="546"/>
      <c r="AQ250" s="546"/>
      <c r="AR250" s="546"/>
      <c r="AS250" s="546"/>
      <c r="AT250" s="546"/>
      <c r="AU250" s="546"/>
      <c r="AV250" s="546"/>
      <c r="AW250" s="546"/>
      <c r="AX250" s="546"/>
      <c r="AY250" s="546"/>
      <c r="AZ250" s="546"/>
      <c r="BA250" s="546"/>
      <c r="BB250" s="546"/>
      <c r="BC250" s="546"/>
      <c r="BD250" s="546"/>
      <c r="BE250" s="546"/>
      <c r="BF250" s="546"/>
      <c r="BG250" s="546"/>
      <c r="BH250" s="546"/>
      <c r="BI250" s="546"/>
      <c r="BJ250" s="546"/>
      <c r="BK250" s="546"/>
      <c r="BL250" s="546"/>
      <c r="BM250" s="546"/>
      <c r="BN250" s="546"/>
      <c r="BO250" s="546"/>
      <c r="BP250" s="546"/>
      <c r="BQ250" s="546"/>
      <c r="BR250" s="546"/>
      <c r="BS250" s="546"/>
      <c r="BT250" s="546"/>
      <c r="BU250" s="546"/>
      <c r="BV250" s="546"/>
      <c r="BW250" s="546"/>
      <c r="BX250" s="546"/>
      <c r="BY250" s="546"/>
      <c r="BZ250" s="546"/>
      <c r="CA250" s="546"/>
      <c r="CB250" s="546"/>
      <c r="CC250" s="546"/>
      <c r="CD250" s="546"/>
      <c r="CE250" s="546"/>
      <c r="CF250" s="546"/>
      <c r="CG250" s="546"/>
      <c r="CH250" s="546"/>
      <c r="CI250" s="546"/>
      <c r="CJ250" s="546"/>
      <c r="CK250" s="546"/>
      <c r="CL250" s="546"/>
      <c r="CM250" s="546"/>
      <c r="CN250" s="546"/>
      <c r="CO250" s="546"/>
      <c r="CP250" s="546"/>
      <c r="CQ250" s="546"/>
      <c r="CR250" s="546"/>
      <c r="CS250" s="546"/>
      <c r="CT250" s="546"/>
      <c r="CU250" s="546"/>
      <c r="CV250" s="546"/>
      <c r="CW250" s="546"/>
      <c r="CX250" s="546"/>
      <c r="CY250" s="546"/>
      <c r="CZ250" s="546"/>
      <c r="DA250" s="546"/>
      <c r="DB250" s="546"/>
      <c r="DC250" s="546"/>
      <c r="DD250" s="546"/>
      <c r="DE250" s="546"/>
      <c r="DF250" s="546"/>
      <c r="DG250" s="546"/>
      <c r="DH250" s="546"/>
      <c r="DI250" s="546"/>
      <c r="DJ250" s="546"/>
      <c r="DK250" s="546"/>
      <c r="DL250" s="546"/>
      <c r="DM250" s="546"/>
      <c r="DN250" s="546"/>
      <c r="DO250" s="546"/>
      <c r="DP250" s="546"/>
      <c r="DQ250" s="546"/>
      <c r="DR250" s="546"/>
      <c r="DS250" s="546"/>
      <c r="DT250" s="546"/>
      <c r="DU250" s="546"/>
      <c r="DV250" s="546"/>
      <c r="DW250" s="546"/>
      <c r="DX250" s="546"/>
      <c r="DY250" s="546"/>
      <c r="DZ250" s="546"/>
      <c r="EA250" s="546"/>
      <c r="EB250" s="546"/>
      <c r="EC250" s="546"/>
      <c r="ED250" s="546"/>
      <c r="EE250" s="546"/>
      <c r="EF250" s="546"/>
      <c r="EG250" s="546"/>
      <c r="EH250" s="546"/>
      <c r="EI250" s="546"/>
      <c r="EJ250" s="546"/>
      <c r="EK250" s="546"/>
      <c r="EL250" s="546"/>
      <c r="EM250" s="546"/>
      <c r="EN250" s="546"/>
      <c r="EO250" s="546"/>
      <c r="EP250" s="546"/>
      <c r="EQ250" s="546"/>
      <c r="ER250" s="546"/>
      <c r="ES250" s="546"/>
      <c r="ET250" s="546"/>
      <c r="EU250" s="546"/>
      <c r="EV250" s="546"/>
      <c r="EW250" s="546"/>
      <c r="EX250" s="546"/>
      <c r="EY250" s="546"/>
      <c r="EZ250" s="546"/>
      <c r="FA250" s="546"/>
      <c r="FB250" s="546"/>
      <c r="FC250" s="546"/>
      <c r="FD250" s="546"/>
      <c r="FE250" s="546"/>
      <c r="FF250" s="546"/>
      <c r="FG250" s="546"/>
      <c r="FH250" s="546"/>
      <c r="FI250" s="546"/>
      <c r="FJ250" s="546"/>
      <c r="FK250" s="546"/>
      <c r="FL250" s="546"/>
      <c r="FM250" s="546"/>
      <c r="FN250" s="546"/>
      <c r="FO250" s="546"/>
      <c r="FP250" s="546"/>
      <c r="FQ250" s="546"/>
      <c r="FR250" s="546"/>
      <c r="FS250" s="546"/>
      <c r="FT250" s="546"/>
      <c r="FU250" s="546"/>
      <c r="FV250" s="546"/>
      <c r="FW250" s="546"/>
      <c r="FX250" s="546"/>
      <c r="FY250" s="546"/>
      <c r="FZ250" s="546"/>
      <c r="GA250" s="546"/>
      <c r="GB250" s="546"/>
      <c r="GC250" s="546"/>
      <c r="GD250" s="546"/>
      <c r="GE250" s="546"/>
      <c r="GF250" s="546"/>
      <c r="GG250" s="546"/>
      <c r="GH250" s="546"/>
      <c r="GI250" s="546"/>
      <c r="GJ250" s="546"/>
      <c r="GK250" s="546"/>
      <c r="GL250" s="546"/>
      <c r="GM250" s="546"/>
      <c r="GN250" s="546"/>
      <c r="GO250" s="546"/>
      <c r="GP250" s="546"/>
      <c r="GQ250" s="546"/>
      <c r="GR250" s="546"/>
      <c r="GS250" s="546"/>
      <c r="GT250" s="546"/>
      <c r="GU250" s="546"/>
      <c r="GV250" s="546"/>
      <c r="GW250" s="546"/>
      <c r="GX250" s="546"/>
      <c r="GY250" s="546"/>
      <c r="GZ250" s="546"/>
      <c r="HA250" s="546"/>
      <c r="HB250" s="546"/>
      <c r="HC250" s="546"/>
      <c r="HD250" s="546"/>
      <c r="HE250" s="546"/>
      <c r="HF250" s="546"/>
      <c r="HG250" s="546"/>
      <c r="HH250" s="546"/>
      <c r="HI250" s="546"/>
      <c r="HJ250" s="546"/>
      <c r="HK250" s="546"/>
      <c r="HL250" s="546"/>
      <c r="HM250" s="546"/>
      <c r="HN250" s="546"/>
      <c r="HO250" s="546"/>
      <c r="HP250" s="546"/>
      <c r="HQ250" s="546"/>
      <c r="HR250" s="546"/>
      <c r="HS250" s="546"/>
      <c r="HT250" s="546"/>
      <c r="HU250" s="546"/>
      <c r="HV250" s="546"/>
      <c r="HW250" s="546"/>
      <c r="HX250" s="546"/>
      <c r="HY250" s="546"/>
      <c r="HZ250" s="546"/>
      <c r="IA250" s="546"/>
      <c r="IB250" s="546"/>
      <c r="IC250" s="546"/>
      <c r="ID250" s="546"/>
      <c r="IE250" s="546"/>
      <c r="IF250" s="546"/>
      <c r="IG250" s="546"/>
      <c r="IH250" s="546"/>
      <c r="II250" s="546"/>
      <c r="IJ250" s="546"/>
      <c r="IK250" s="546"/>
      <c r="IL250" s="546"/>
      <c r="IM250" s="546"/>
      <c r="IN250" s="546"/>
      <c r="IO250" s="546"/>
      <c r="IP250" s="546"/>
      <c r="IQ250" s="546"/>
      <c r="IR250" s="546"/>
      <c r="IS250" s="546"/>
      <c r="IT250" s="546"/>
      <c r="IU250" s="546"/>
      <c r="IV250" s="546"/>
      <c r="IW250" s="546"/>
      <c r="IX250" s="546"/>
      <c r="IY250" s="546"/>
      <c r="IZ250" s="546"/>
      <c r="JA250" s="546"/>
      <c r="JB250" s="546"/>
      <c r="JC250" s="546"/>
      <c r="JD250" s="546"/>
      <c r="JE250" s="546"/>
      <c r="JF250" s="546"/>
      <c r="JG250" s="546"/>
      <c r="JH250" s="546"/>
      <c r="JI250" s="546"/>
      <c r="JJ250" s="546"/>
      <c r="JK250" s="546"/>
      <c r="JL250" s="546"/>
      <c r="JM250" s="546"/>
      <c r="JN250" s="546"/>
      <c r="JO250" s="546"/>
      <c r="JP250" s="546"/>
      <c r="JQ250" s="546"/>
      <c r="JR250" s="546"/>
      <c r="JS250" s="546"/>
      <c r="JT250" s="546"/>
      <c r="JU250" s="546"/>
      <c r="JV250" s="546"/>
      <c r="JW250" s="546"/>
      <c r="JX250" s="546"/>
      <c r="JY250" s="546"/>
      <c r="JZ250" s="546"/>
      <c r="KA250" s="546"/>
      <c r="KB250" s="546"/>
      <c r="KC250" s="546"/>
      <c r="KD250" s="546"/>
      <c r="KE250" s="546"/>
      <c r="KF250" s="546"/>
      <c r="KG250" s="546"/>
      <c r="KH250" s="546"/>
      <c r="KI250" s="546"/>
      <c r="KJ250" s="546"/>
      <c r="KK250" s="546"/>
      <c r="KL250" s="546"/>
      <c r="KM250" s="546"/>
      <c r="KN250" s="546"/>
      <c r="KO250" s="546"/>
      <c r="KP250" s="546"/>
      <c r="KQ250" s="546"/>
      <c r="KR250" s="546"/>
      <c r="KS250" s="546"/>
      <c r="KT250" s="546"/>
      <c r="KU250" s="546"/>
      <c r="KV250" s="546"/>
      <c r="KW250" s="546"/>
      <c r="KX250" s="546"/>
      <c r="KY250" s="546"/>
      <c r="KZ250" s="546"/>
      <c r="LA250" s="546"/>
      <c r="LB250" s="546"/>
      <c r="LC250" s="546"/>
      <c r="LD250" s="546"/>
      <c r="LE250" s="546"/>
      <c r="LF250" s="546"/>
      <c r="LG250" s="546"/>
      <c r="LH250" s="546"/>
      <c r="LI250" s="546"/>
      <c r="LJ250" s="546"/>
      <c r="LK250" s="546"/>
      <c r="LL250" s="546"/>
      <c r="LM250" s="546"/>
      <c r="LN250" s="546"/>
      <c r="LO250" s="546"/>
      <c r="LP250" s="546"/>
      <c r="LQ250" s="546"/>
      <c r="LR250" s="546"/>
      <c r="LS250" s="546"/>
      <c r="LT250" s="546"/>
      <c r="LU250" s="546"/>
      <c r="LV250" s="546"/>
      <c r="LW250" s="546"/>
      <c r="LX250" s="546"/>
      <c r="LY250" s="546"/>
      <c r="LZ250" s="546"/>
      <c r="MA250" s="546"/>
      <c r="MB250" s="546"/>
      <c r="MC250" s="546"/>
      <c r="MD250" s="546"/>
      <c r="ME250" s="546"/>
      <c r="MF250" s="546"/>
      <c r="MG250" s="546"/>
      <c r="MH250" s="546"/>
      <c r="MI250" s="546"/>
      <c r="MJ250" s="546"/>
      <c r="MK250" s="546"/>
      <c r="ML250" s="546"/>
      <c r="MM250" s="546"/>
      <c r="MN250" s="546"/>
      <c r="MO250" s="546"/>
      <c r="MP250" s="546"/>
      <c r="MQ250" s="546"/>
      <c r="MR250" s="546"/>
      <c r="MS250" s="546"/>
      <c r="MT250" s="546"/>
      <c r="MU250" s="546"/>
      <c r="MV250" s="546"/>
      <c r="MW250" s="546"/>
      <c r="MX250" s="546"/>
      <c r="MY250" s="546"/>
      <c r="MZ250" s="546"/>
      <c r="NA250" s="546"/>
      <c r="NB250" s="546"/>
      <c r="NC250" s="546"/>
      <c r="ND250" s="546"/>
      <c r="NE250" s="546"/>
      <c r="NF250" s="546"/>
      <c r="NG250" s="546"/>
      <c r="NH250" s="546"/>
      <c r="NI250" s="546"/>
      <c r="NJ250" s="546"/>
      <c r="NK250" s="546"/>
      <c r="NL250" s="546"/>
      <c r="NM250" s="546"/>
      <c r="NN250" s="546"/>
      <c r="NO250" s="546"/>
      <c r="NP250" s="546"/>
      <c r="NQ250" s="546"/>
      <c r="NR250" s="546"/>
      <c r="NS250" s="546"/>
      <c r="NT250" s="546"/>
      <c r="NU250" s="546"/>
      <c r="NV250" s="546"/>
      <c r="NW250" s="546"/>
      <c r="NX250" s="546"/>
      <c r="NY250" s="546"/>
      <c r="NZ250" s="546"/>
      <c r="OA250" s="546"/>
      <c r="OB250" s="546"/>
      <c r="OC250" s="546"/>
      <c r="OD250" s="546"/>
      <c r="OE250" s="546"/>
      <c r="OF250" s="546"/>
      <c r="OG250" s="546"/>
      <c r="OH250" s="546"/>
      <c r="OI250" s="546"/>
      <c r="OJ250" s="546"/>
      <c r="OK250" s="546"/>
      <c r="OL250" s="546"/>
      <c r="OM250" s="546"/>
      <c r="ON250" s="546"/>
      <c r="OO250" s="546"/>
      <c r="OP250" s="546"/>
      <c r="OQ250" s="546"/>
      <c r="OR250" s="546"/>
      <c r="OS250" s="546"/>
      <c r="OT250" s="546"/>
      <c r="OU250" s="546"/>
      <c r="OV250" s="546"/>
      <c r="OW250" s="546"/>
      <c r="OX250" s="546"/>
      <c r="OY250" s="546"/>
      <c r="OZ250" s="546"/>
      <c r="PA250" s="546"/>
      <c r="PB250" s="546"/>
      <c r="PC250" s="546"/>
      <c r="PD250" s="546"/>
      <c r="PE250" s="546"/>
      <c r="PF250" s="546"/>
      <c r="PG250" s="546"/>
      <c r="PH250" s="546"/>
      <c r="PI250" s="546"/>
      <c r="PJ250" s="546"/>
      <c r="PK250" s="546"/>
      <c r="PL250" s="546"/>
      <c r="PM250" s="546"/>
      <c r="PN250" s="546"/>
      <c r="PO250" s="546"/>
      <c r="PP250" s="546"/>
      <c r="PQ250" s="546"/>
      <c r="PR250" s="546"/>
      <c r="PS250" s="546"/>
      <c r="PT250" s="546"/>
      <c r="PU250" s="546"/>
      <c r="PV250" s="546"/>
      <c r="PW250" s="546"/>
      <c r="PX250" s="546"/>
      <c r="PY250" s="546"/>
      <c r="PZ250" s="546"/>
      <c r="QA250" s="546"/>
      <c r="QB250" s="546"/>
      <c r="QC250" s="546"/>
      <c r="QD250" s="546"/>
      <c r="QE250" s="546"/>
      <c r="QF250" s="546"/>
      <c r="QG250" s="546"/>
      <c r="QH250" s="546"/>
      <c r="QI250" s="546"/>
      <c r="QJ250" s="546"/>
      <c r="QK250" s="546"/>
      <c r="QL250" s="546"/>
      <c r="QM250" s="546"/>
      <c r="QN250" s="546"/>
      <c r="QO250" s="546"/>
      <c r="QP250" s="546"/>
      <c r="QQ250" s="546"/>
      <c r="QR250" s="546"/>
      <c r="QS250" s="546"/>
      <c r="QT250" s="546"/>
      <c r="QU250" s="546"/>
      <c r="QV250" s="546"/>
      <c r="QW250" s="546"/>
      <c r="QX250" s="546"/>
      <c r="QY250" s="546"/>
      <c r="QZ250" s="546"/>
      <c r="RA250" s="546"/>
      <c r="RB250" s="546"/>
      <c r="RC250" s="546"/>
      <c r="RD250" s="546"/>
      <c r="RE250" s="546"/>
      <c r="RF250" s="546"/>
      <c r="RG250" s="546"/>
      <c r="RH250" s="546"/>
      <c r="RI250" s="546"/>
      <c r="RJ250" s="546"/>
      <c r="RK250" s="546"/>
      <c r="RL250" s="546"/>
      <c r="RM250" s="546"/>
      <c r="RN250" s="546"/>
      <c r="RO250" s="546"/>
      <c r="RP250" s="546"/>
      <c r="RQ250" s="546"/>
      <c r="RR250" s="546"/>
      <c r="RS250" s="546"/>
      <c r="RT250" s="546"/>
      <c r="RU250" s="546"/>
      <c r="RV250" s="546"/>
      <c r="RW250" s="546"/>
      <c r="RX250" s="546"/>
      <c r="RY250" s="546"/>
      <c r="RZ250" s="546"/>
      <c r="SA250" s="546"/>
      <c r="SB250" s="546"/>
      <c r="SC250" s="546"/>
      <c r="SD250" s="546"/>
      <c r="SE250" s="546"/>
      <c r="SF250" s="546"/>
      <c r="SG250" s="546"/>
      <c r="SH250" s="546"/>
      <c r="SI250" s="546"/>
      <c r="SJ250" s="546"/>
      <c r="SK250" s="546"/>
      <c r="SL250" s="546"/>
      <c r="SM250" s="546"/>
      <c r="SN250" s="546"/>
      <c r="SO250" s="546"/>
      <c r="SP250" s="546"/>
      <c r="SQ250" s="546"/>
      <c r="SR250" s="546"/>
      <c r="SS250" s="546"/>
      <c r="ST250" s="546"/>
      <c r="SU250" s="546"/>
      <c r="SV250" s="546"/>
      <c r="SW250" s="546"/>
      <c r="SX250" s="546"/>
      <c r="SY250" s="546"/>
      <c r="SZ250" s="546"/>
      <c r="TA250" s="546"/>
      <c r="TB250" s="546"/>
      <c r="TC250" s="546"/>
      <c r="TD250" s="546"/>
      <c r="TE250" s="546"/>
      <c r="TF250" s="546"/>
      <c r="TG250" s="546"/>
      <c r="TH250" s="546"/>
      <c r="TI250" s="546"/>
      <c r="TJ250" s="546"/>
      <c r="TK250" s="546"/>
      <c r="TL250" s="546"/>
      <c r="TM250" s="546"/>
      <c r="TN250" s="546"/>
      <c r="TO250" s="546"/>
      <c r="TP250" s="546"/>
      <c r="TQ250" s="546"/>
      <c r="TR250" s="546"/>
      <c r="TS250" s="546"/>
      <c r="TT250" s="546"/>
      <c r="TU250" s="546"/>
      <c r="TV250" s="546"/>
      <c r="TW250" s="546"/>
      <c r="TX250" s="546"/>
      <c r="TY250" s="546"/>
      <c r="TZ250" s="546"/>
      <c r="UA250" s="546"/>
      <c r="UB250" s="546"/>
      <c r="UC250" s="546"/>
      <c r="UD250" s="546"/>
      <c r="UE250" s="546"/>
      <c r="UF250" s="546"/>
      <c r="UG250" s="546"/>
      <c r="UH250" s="546"/>
      <c r="UI250" s="546"/>
      <c r="UJ250" s="546"/>
      <c r="UK250" s="546"/>
      <c r="UL250" s="546"/>
      <c r="UM250" s="546"/>
      <c r="UN250" s="546"/>
      <c r="UO250" s="546"/>
      <c r="UP250" s="546"/>
      <c r="UQ250" s="546"/>
      <c r="UR250" s="546"/>
      <c r="US250" s="546"/>
      <c r="UT250" s="546"/>
      <c r="UU250" s="546"/>
      <c r="UV250" s="546"/>
      <c r="UW250" s="546"/>
      <c r="UX250" s="546"/>
      <c r="UY250" s="546"/>
      <c r="UZ250" s="546"/>
      <c r="VA250" s="546"/>
      <c r="VB250" s="546"/>
      <c r="VC250" s="546"/>
      <c r="VD250" s="546"/>
      <c r="VE250" s="546"/>
      <c r="VF250" s="546"/>
      <c r="VG250" s="546"/>
      <c r="VH250" s="546"/>
      <c r="VI250" s="546"/>
      <c r="VJ250" s="546"/>
      <c r="VK250" s="546"/>
      <c r="VL250" s="546"/>
      <c r="VM250" s="546"/>
      <c r="VN250" s="546"/>
      <c r="VO250" s="546"/>
      <c r="VP250" s="546"/>
      <c r="VQ250" s="546"/>
      <c r="VR250" s="546"/>
      <c r="VS250" s="546"/>
      <c r="VT250" s="546"/>
      <c r="VU250" s="546"/>
      <c r="VV250" s="546"/>
      <c r="VW250" s="546"/>
      <c r="VX250" s="546"/>
      <c r="VY250" s="546"/>
      <c r="VZ250" s="546"/>
      <c r="WA250" s="546"/>
      <c r="WB250" s="546"/>
      <c r="WC250" s="546"/>
      <c r="WD250" s="546"/>
      <c r="WE250" s="546"/>
      <c r="WF250" s="546"/>
      <c r="WG250" s="546"/>
      <c r="WH250" s="546"/>
      <c r="WI250" s="546"/>
      <c r="WJ250" s="546"/>
      <c r="WK250" s="546"/>
      <c r="WL250" s="546"/>
      <c r="WM250" s="546"/>
      <c r="WN250" s="546"/>
      <c r="WO250" s="546"/>
      <c r="WP250" s="546"/>
      <c r="WQ250" s="546"/>
      <c r="WR250" s="546"/>
      <c r="WS250" s="546"/>
      <c r="WT250" s="546"/>
      <c r="WU250" s="546"/>
      <c r="WV250" s="546"/>
      <c r="WW250" s="546"/>
      <c r="WX250" s="546"/>
      <c r="WY250" s="546"/>
      <c r="WZ250" s="546"/>
      <c r="XA250" s="546"/>
      <c r="XB250" s="546"/>
      <c r="XC250" s="546"/>
      <c r="XD250" s="546"/>
      <c r="XE250" s="546"/>
      <c r="XF250" s="546"/>
      <c r="XG250" s="546"/>
      <c r="XH250" s="546"/>
      <c r="XI250" s="546"/>
      <c r="XJ250" s="546"/>
      <c r="XK250" s="546"/>
      <c r="XL250" s="546"/>
      <c r="XM250" s="546"/>
      <c r="XN250" s="546"/>
      <c r="XO250" s="546"/>
      <c r="XP250" s="546"/>
      <c r="XQ250" s="546"/>
      <c r="XR250" s="546"/>
      <c r="XS250" s="546"/>
      <c r="XT250" s="546"/>
      <c r="XU250" s="546"/>
      <c r="XV250" s="546"/>
      <c r="XW250" s="546"/>
      <c r="XX250" s="546"/>
      <c r="XY250" s="546"/>
      <c r="XZ250" s="546"/>
      <c r="YA250" s="546"/>
      <c r="YB250" s="546"/>
      <c r="YC250" s="546"/>
      <c r="YD250" s="546"/>
      <c r="YE250" s="546"/>
      <c r="YF250" s="546"/>
      <c r="YG250" s="546"/>
      <c r="YH250" s="546"/>
      <c r="YI250" s="546"/>
      <c r="YJ250" s="546"/>
      <c r="YK250" s="546"/>
      <c r="YL250" s="546"/>
      <c r="YM250" s="546"/>
      <c r="YN250" s="546"/>
      <c r="YO250" s="546"/>
      <c r="YP250" s="546"/>
      <c r="YQ250" s="546"/>
      <c r="YR250" s="546"/>
      <c r="YS250" s="546"/>
      <c r="YT250" s="546"/>
      <c r="YU250" s="546"/>
      <c r="YV250" s="546"/>
      <c r="YW250" s="546"/>
      <c r="YX250" s="546"/>
      <c r="YY250" s="546"/>
      <c r="YZ250" s="546"/>
      <c r="ZA250" s="546"/>
      <c r="ZB250" s="546"/>
      <c r="ZC250" s="546"/>
      <c r="ZD250" s="546"/>
      <c r="ZE250" s="546"/>
      <c r="ZF250" s="546"/>
      <c r="ZG250" s="546"/>
      <c r="ZH250" s="546"/>
      <c r="ZI250" s="546"/>
      <c r="ZJ250" s="546"/>
      <c r="ZK250" s="546"/>
      <c r="ZL250" s="546"/>
      <c r="ZM250" s="546"/>
      <c r="ZN250" s="546"/>
      <c r="ZO250" s="546"/>
      <c r="ZP250" s="546"/>
      <c r="ZQ250" s="546"/>
      <c r="ZR250" s="546"/>
      <c r="ZS250" s="546"/>
      <c r="ZT250" s="546"/>
      <c r="ZU250" s="546"/>
      <c r="ZV250" s="546"/>
      <c r="ZW250" s="546"/>
      <c r="ZX250" s="546"/>
      <c r="ZY250" s="546"/>
      <c r="ZZ250" s="546"/>
      <c r="AAA250" s="546"/>
      <c r="AAB250" s="546"/>
      <c r="AAC250" s="546"/>
      <c r="AAD250" s="546"/>
      <c r="AAE250" s="546"/>
      <c r="AAF250" s="546"/>
      <c r="AAG250" s="546"/>
      <c r="AAH250" s="546"/>
      <c r="AAI250" s="546"/>
      <c r="AAJ250" s="546"/>
      <c r="AAK250" s="546"/>
      <c r="AAL250" s="546"/>
      <c r="AAM250" s="546"/>
      <c r="AAN250" s="546"/>
      <c r="AAO250" s="546"/>
      <c r="AAP250" s="546"/>
      <c r="AAQ250" s="546"/>
      <c r="AAR250" s="546"/>
      <c r="AAS250" s="546"/>
      <c r="AAT250" s="546"/>
      <c r="AAU250" s="546"/>
      <c r="AAV250" s="546"/>
      <c r="AAW250" s="546"/>
      <c r="AAX250" s="546"/>
      <c r="AAY250" s="546"/>
      <c r="AAZ250" s="546"/>
      <c r="ABA250" s="546"/>
      <c r="ABB250" s="546"/>
      <c r="ABC250" s="546"/>
      <c r="ABD250" s="546"/>
      <c r="ABE250" s="546"/>
      <c r="ABF250" s="546"/>
      <c r="ABG250" s="546"/>
      <c r="ABH250" s="546"/>
      <c r="ABI250" s="546"/>
      <c r="ABJ250" s="546"/>
      <c r="ABK250" s="546"/>
      <c r="ABL250" s="546"/>
      <c r="ABM250" s="546"/>
      <c r="ABN250" s="546"/>
      <c r="ABO250" s="546"/>
      <c r="ABP250" s="546"/>
      <c r="ABQ250" s="546"/>
      <c r="ABR250" s="546"/>
      <c r="ABS250" s="546"/>
      <c r="ABT250" s="546"/>
      <c r="ABU250" s="546"/>
      <c r="ABV250" s="546"/>
      <c r="ABW250" s="546"/>
      <c r="ABX250" s="546"/>
      <c r="ABY250" s="546"/>
      <c r="ABZ250" s="546"/>
      <c r="ACA250" s="546"/>
      <c r="ACB250" s="546"/>
      <c r="ACC250" s="546"/>
      <c r="ACD250" s="546"/>
      <c r="ACE250" s="546"/>
      <c r="ACF250" s="546"/>
      <c r="ACG250" s="546"/>
      <c r="ACH250" s="546"/>
      <c r="ACI250" s="546"/>
      <c r="ACJ250" s="546"/>
      <c r="ACK250" s="546"/>
      <c r="ACL250" s="546"/>
      <c r="ACM250" s="546"/>
      <c r="ACN250" s="546"/>
      <c r="ACO250" s="546"/>
      <c r="ACP250" s="546"/>
      <c r="ACQ250" s="546"/>
      <c r="ACR250" s="546"/>
      <c r="ACS250" s="546"/>
      <c r="ACT250" s="546"/>
      <c r="ACU250" s="546"/>
      <c r="ACV250" s="546"/>
      <c r="ACW250" s="546"/>
      <c r="ACX250" s="546"/>
      <c r="ACY250" s="546"/>
      <c r="ACZ250" s="546"/>
      <c r="ADA250" s="546"/>
      <c r="ADB250" s="546"/>
      <c r="ADC250" s="546"/>
      <c r="ADD250" s="546"/>
      <c r="ADE250" s="546"/>
      <c r="ADF250" s="546"/>
      <c r="ADG250" s="546"/>
      <c r="ADH250" s="546"/>
      <c r="ADI250" s="546"/>
      <c r="ADJ250" s="546"/>
      <c r="ADK250" s="546"/>
      <c r="ADL250" s="546"/>
      <c r="ADM250" s="546"/>
      <c r="ADN250" s="546"/>
      <c r="ADO250" s="546"/>
      <c r="ADP250" s="546"/>
      <c r="ADQ250" s="546"/>
      <c r="ADR250" s="546"/>
      <c r="ADS250" s="546"/>
      <c r="ADT250" s="546"/>
      <c r="ADU250" s="546"/>
      <c r="ADV250" s="546"/>
      <c r="ADW250" s="546"/>
      <c r="ADX250" s="546"/>
      <c r="ADY250" s="546"/>
      <c r="ADZ250" s="546"/>
      <c r="AEA250" s="546"/>
      <c r="AEB250" s="546"/>
      <c r="AEC250" s="546"/>
      <c r="AED250" s="546"/>
      <c r="AEE250" s="546"/>
      <c r="AEF250" s="546"/>
      <c r="AEG250" s="546"/>
      <c r="AEH250" s="546"/>
      <c r="AEI250" s="546"/>
      <c r="AEJ250" s="546"/>
      <c r="AEK250" s="546"/>
      <c r="AEL250" s="546"/>
      <c r="AEM250" s="546"/>
      <c r="AEN250" s="546"/>
      <c r="AEO250" s="546"/>
      <c r="AEP250" s="546"/>
      <c r="AEQ250" s="546"/>
      <c r="AER250" s="546"/>
      <c r="AES250" s="546"/>
      <c r="AET250" s="546"/>
      <c r="AEU250" s="546"/>
      <c r="AEV250" s="546"/>
      <c r="AEW250" s="546"/>
      <c r="AEX250" s="546"/>
      <c r="AEY250" s="546"/>
      <c r="AEZ250" s="546"/>
      <c r="AFA250" s="546"/>
      <c r="AFB250" s="546"/>
      <c r="AFC250" s="546"/>
      <c r="AFD250" s="546"/>
      <c r="AFE250" s="546"/>
      <c r="AFF250" s="546"/>
      <c r="AFG250" s="546"/>
      <c r="AFH250" s="546"/>
      <c r="AFI250" s="546"/>
      <c r="AFJ250" s="546"/>
      <c r="AFK250" s="546"/>
      <c r="AFL250" s="546"/>
      <c r="AFM250" s="546"/>
      <c r="AFN250" s="546"/>
      <c r="AFO250" s="546"/>
      <c r="AFP250" s="546"/>
      <c r="AFQ250" s="546"/>
      <c r="AFR250" s="546"/>
      <c r="AFS250" s="546"/>
      <c r="AFT250" s="546"/>
      <c r="AFU250" s="546"/>
      <c r="AFV250" s="546"/>
      <c r="AFW250" s="546"/>
      <c r="AFX250" s="546"/>
      <c r="AFY250" s="546"/>
      <c r="AFZ250" s="546"/>
      <c r="AGA250" s="546"/>
      <c r="AGB250" s="546"/>
      <c r="AGC250" s="546"/>
      <c r="AGD250" s="546"/>
      <c r="AGE250" s="546"/>
      <c r="AGF250" s="546"/>
      <c r="AGG250" s="546"/>
      <c r="AGH250" s="546"/>
      <c r="AGI250" s="546"/>
      <c r="AGJ250" s="546"/>
      <c r="AGK250" s="546"/>
      <c r="AGL250" s="546"/>
      <c r="AGM250" s="546"/>
      <c r="AGN250" s="546"/>
      <c r="AGO250" s="546"/>
      <c r="AGP250" s="546"/>
      <c r="AGQ250" s="546"/>
      <c r="AGR250" s="546"/>
      <c r="AGS250" s="546"/>
      <c r="AGT250" s="546"/>
      <c r="AGU250" s="546"/>
      <c r="AGV250" s="546"/>
      <c r="AGW250" s="546"/>
      <c r="AGX250" s="546"/>
      <c r="AGY250" s="546"/>
      <c r="AGZ250" s="546"/>
      <c r="AHA250" s="546"/>
      <c r="AHB250" s="546"/>
      <c r="AHC250" s="546"/>
      <c r="AHD250" s="546"/>
      <c r="AHE250" s="546"/>
      <c r="AHF250" s="546"/>
      <c r="AHG250" s="546"/>
      <c r="AHH250" s="546"/>
      <c r="AHI250" s="546"/>
      <c r="AHJ250" s="546"/>
      <c r="AHK250" s="546"/>
      <c r="AHL250" s="546"/>
      <c r="AHM250" s="546"/>
      <c r="AHN250" s="546"/>
      <c r="AHO250" s="546"/>
      <c r="AHP250" s="546"/>
      <c r="AHQ250" s="546"/>
      <c r="AHR250" s="546"/>
      <c r="AHS250" s="546"/>
      <c r="AHT250" s="546"/>
      <c r="AHU250" s="546"/>
      <c r="AHV250" s="546"/>
      <c r="AHW250" s="546"/>
      <c r="AHX250" s="546"/>
      <c r="AHY250" s="546"/>
      <c r="AHZ250" s="546"/>
      <c r="AIA250" s="546"/>
      <c r="AIB250" s="546"/>
      <c r="AIC250" s="546"/>
      <c r="AID250" s="546"/>
      <c r="AIE250" s="546"/>
      <c r="AIF250" s="546"/>
      <c r="AIG250" s="546"/>
      <c r="AIH250" s="546"/>
      <c r="AII250" s="546"/>
      <c r="AIJ250" s="546"/>
      <c r="AIK250" s="546"/>
      <c r="AIL250" s="546"/>
      <c r="AIM250" s="546"/>
      <c r="AIN250" s="546"/>
      <c r="AIO250" s="546"/>
      <c r="AIP250" s="546"/>
      <c r="AIQ250" s="546"/>
      <c r="AIR250" s="546"/>
      <c r="AIS250" s="546"/>
      <c r="AIT250" s="546"/>
      <c r="AIU250" s="546"/>
      <c r="AIV250" s="546"/>
      <c r="AIW250" s="546"/>
      <c r="AIX250" s="546"/>
      <c r="AIY250" s="546"/>
      <c r="AIZ250" s="546"/>
      <c r="AJA250" s="546"/>
      <c r="AJB250" s="546"/>
      <c r="AJC250" s="546"/>
      <c r="AJD250" s="546"/>
      <c r="AJE250" s="546"/>
      <c r="AJF250" s="546"/>
      <c r="AJG250" s="546"/>
      <c r="AJH250" s="546"/>
      <c r="AJI250" s="546"/>
      <c r="AJJ250" s="546"/>
      <c r="AJK250" s="546"/>
      <c r="AJL250" s="546"/>
      <c r="AJM250" s="546"/>
      <c r="AJN250" s="546"/>
      <c r="AJO250" s="546"/>
      <c r="AJP250" s="546"/>
      <c r="AJQ250" s="546"/>
      <c r="AJR250" s="546"/>
      <c r="AJS250" s="546"/>
      <c r="AJT250" s="546"/>
      <c r="AJU250" s="546"/>
      <c r="AJV250" s="546"/>
      <c r="AJW250" s="546"/>
      <c r="AJX250" s="546"/>
      <c r="AJY250" s="546"/>
      <c r="AJZ250" s="546"/>
      <c r="AKA250" s="546"/>
      <c r="AKB250" s="546"/>
      <c r="AKC250" s="546"/>
      <c r="AKD250" s="546"/>
      <c r="AKE250" s="546"/>
      <c r="AKF250" s="546"/>
      <c r="AKG250" s="546"/>
      <c r="AKH250" s="546"/>
      <c r="AKI250" s="546"/>
      <c r="AKJ250" s="546"/>
      <c r="AKK250" s="546"/>
      <c r="AKL250" s="546"/>
      <c r="AKM250" s="546"/>
      <c r="AKN250" s="546"/>
      <c r="AKO250" s="546"/>
      <c r="AKP250" s="546"/>
      <c r="AKQ250" s="546"/>
      <c r="AKR250" s="546"/>
      <c r="AKS250" s="546"/>
      <c r="AKT250" s="546"/>
      <c r="AKU250" s="546"/>
      <c r="AKV250" s="546"/>
      <c r="AKW250" s="546"/>
      <c r="AKX250" s="546"/>
      <c r="AKY250" s="546"/>
      <c r="AKZ250" s="546"/>
      <c r="ALA250" s="546"/>
      <c r="ALB250" s="546"/>
      <c r="ALC250" s="546"/>
      <c r="ALD250" s="546"/>
      <c r="ALE250" s="546"/>
      <c r="ALF250" s="546"/>
      <c r="ALG250" s="546"/>
      <c r="ALH250" s="546"/>
      <c r="ALI250" s="546"/>
      <c r="ALJ250" s="546"/>
      <c r="ALK250" s="546"/>
      <c r="ALL250" s="546"/>
      <c r="ALM250" s="546"/>
      <c r="ALN250" s="546"/>
      <c r="ALO250" s="546"/>
      <c r="ALP250" s="546"/>
      <c r="ALQ250" s="546"/>
      <c r="ALR250" s="546"/>
      <c r="ALS250" s="546"/>
      <c r="ALT250" s="546"/>
      <c r="ALU250" s="546"/>
      <c r="ALV250" s="546"/>
      <c r="ALW250" s="546"/>
      <c r="ALX250" s="546"/>
      <c r="ALY250" s="546"/>
      <c r="ALZ250" s="546"/>
      <c r="AMA250" s="546"/>
      <c r="AMB250" s="546"/>
    </row>
    <row r="251" spans="1:1016" ht="59.25" customHeight="1">
      <c r="A251" s="493" t="s">
        <v>532</v>
      </c>
      <c r="B251" s="559"/>
      <c r="C251" s="493" t="s">
        <v>533</v>
      </c>
      <c r="D251" s="507" t="s">
        <v>534</v>
      </c>
      <c r="E251" s="493" t="s">
        <v>47</v>
      </c>
      <c r="F251" s="523">
        <v>1</v>
      </c>
      <c r="G251" s="497">
        <f t="shared" si="19"/>
        <v>265.5</v>
      </c>
      <c r="H251" s="578">
        <f t="shared" si="21"/>
        <v>265.5</v>
      </c>
      <c r="J251" s="547">
        <f>composiçoes!E276</f>
        <v>209.70000000000002</v>
      </c>
      <c r="L251" s="466">
        <f t="shared" si="20"/>
        <v>265.5</v>
      </c>
    </row>
    <row r="252" spans="1:1016" s="458" customFormat="1" ht="39.950000000000003" customHeight="1">
      <c r="A252" s="509" t="s">
        <v>535</v>
      </c>
      <c r="B252" s="516"/>
      <c r="C252" s="518"/>
      <c r="D252" s="512" t="s">
        <v>536</v>
      </c>
      <c r="E252" s="519"/>
      <c r="F252" s="520"/>
      <c r="G252" s="499"/>
      <c r="H252" s="521" t="str">
        <f t="shared" si="21"/>
        <v/>
      </c>
      <c r="I252" s="546"/>
      <c r="J252" s="549"/>
      <c r="K252" s="546"/>
      <c r="L252" s="546">
        <f t="shared" si="20"/>
        <v>0</v>
      </c>
      <c r="M252" s="546"/>
      <c r="N252" s="546"/>
      <c r="O252" s="546"/>
      <c r="P252" s="546"/>
      <c r="Q252" s="546"/>
      <c r="R252" s="546"/>
      <c r="S252" s="546"/>
      <c r="T252" s="546"/>
      <c r="U252" s="546"/>
      <c r="V252" s="546"/>
      <c r="W252" s="546"/>
      <c r="X252" s="546"/>
      <c r="Y252" s="546"/>
      <c r="Z252" s="546"/>
      <c r="AA252" s="546"/>
      <c r="AB252" s="546"/>
      <c r="AC252" s="546"/>
      <c r="AD252" s="546"/>
      <c r="AE252" s="546"/>
      <c r="AF252" s="546"/>
      <c r="AG252" s="546"/>
      <c r="AH252" s="546"/>
      <c r="AI252" s="546"/>
      <c r="AJ252" s="546"/>
      <c r="AK252" s="546"/>
      <c r="AL252" s="546"/>
      <c r="AM252" s="546"/>
      <c r="AN252" s="546"/>
      <c r="AO252" s="546"/>
      <c r="AP252" s="546"/>
      <c r="AQ252" s="546"/>
      <c r="AR252" s="546"/>
      <c r="AS252" s="546"/>
      <c r="AT252" s="546"/>
      <c r="AU252" s="546"/>
      <c r="AV252" s="546"/>
      <c r="AW252" s="546"/>
      <c r="AX252" s="546"/>
      <c r="AY252" s="546"/>
      <c r="AZ252" s="546"/>
      <c r="BA252" s="546"/>
      <c r="BB252" s="546"/>
      <c r="BC252" s="546"/>
      <c r="BD252" s="546"/>
      <c r="BE252" s="546"/>
      <c r="BF252" s="546"/>
      <c r="BG252" s="546"/>
      <c r="BH252" s="546"/>
      <c r="BI252" s="546"/>
      <c r="BJ252" s="546"/>
      <c r="BK252" s="546"/>
      <c r="BL252" s="546"/>
      <c r="BM252" s="546"/>
      <c r="BN252" s="546"/>
      <c r="BO252" s="546"/>
      <c r="BP252" s="546"/>
      <c r="BQ252" s="546"/>
      <c r="BR252" s="546"/>
      <c r="BS252" s="546"/>
      <c r="BT252" s="546"/>
      <c r="BU252" s="546"/>
      <c r="BV252" s="546"/>
      <c r="BW252" s="546"/>
      <c r="BX252" s="546"/>
      <c r="BY252" s="546"/>
      <c r="BZ252" s="546"/>
      <c r="CA252" s="546"/>
      <c r="CB252" s="546"/>
      <c r="CC252" s="546"/>
      <c r="CD252" s="546"/>
      <c r="CE252" s="546"/>
      <c r="CF252" s="546"/>
      <c r="CG252" s="546"/>
      <c r="CH252" s="546"/>
      <c r="CI252" s="546"/>
      <c r="CJ252" s="546"/>
      <c r="CK252" s="546"/>
      <c r="CL252" s="546"/>
      <c r="CM252" s="546"/>
      <c r="CN252" s="546"/>
      <c r="CO252" s="546"/>
      <c r="CP252" s="546"/>
      <c r="CQ252" s="546"/>
      <c r="CR252" s="546"/>
      <c r="CS252" s="546"/>
      <c r="CT252" s="546"/>
      <c r="CU252" s="546"/>
      <c r="CV252" s="546"/>
      <c r="CW252" s="546"/>
      <c r="CX252" s="546"/>
      <c r="CY252" s="546"/>
      <c r="CZ252" s="546"/>
      <c r="DA252" s="546"/>
      <c r="DB252" s="546"/>
      <c r="DC252" s="546"/>
      <c r="DD252" s="546"/>
      <c r="DE252" s="546"/>
      <c r="DF252" s="546"/>
      <c r="DG252" s="546"/>
      <c r="DH252" s="546"/>
      <c r="DI252" s="546"/>
      <c r="DJ252" s="546"/>
      <c r="DK252" s="546"/>
      <c r="DL252" s="546"/>
      <c r="DM252" s="546"/>
      <c r="DN252" s="546"/>
      <c r="DO252" s="546"/>
      <c r="DP252" s="546"/>
      <c r="DQ252" s="546"/>
      <c r="DR252" s="546"/>
      <c r="DS252" s="546"/>
      <c r="DT252" s="546"/>
      <c r="DU252" s="546"/>
      <c r="DV252" s="546"/>
      <c r="DW252" s="546"/>
      <c r="DX252" s="546"/>
      <c r="DY252" s="546"/>
      <c r="DZ252" s="546"/>
      <c r="EA252" s="546"/>
      <c r="EB252" s="546"/>
      <c r="EC252" s="546"/>
      <c r="ED252" s="546"/>
      <c r="EE252" s="546"/>
      <c r="EF252" s="546"/>
      <c r="EG252" s="546"/>
      <c r="EH252" s="546"/>
      <c r="EI252" s="546"/>
      <c r="EJ252" s="546"/>
      <c r="EK252" s="546"/>
      <c r="EL252" s="546"/>
      <c r="EM252" s="546"/>
      <c r="EN252" s="546"/>
      <c r="EO252" s="546"/>
      <c r="EP252" s="546"/>
      <c r="EQ252" s="546"/>
      <c r="ER252" s="546"/>
      <c r="ES252" s="546"/>
      <c r="ET252" s="546"/>
      <c r="EU252" s="546"/>
      <c r="EV252" s="546"/>
      <c r="EW252" s="546"/>
      <c r="EX252" s="546"/>
      <c r="EY252" s="546"/>
      <c r="EZ252" s="546"/>
      <c r="FA252" s="546"/>
      <c r="FB252" s="546"/>
      <c r="FC252" s="546"/>
      <c r="FD252" s="546"/>
      <c r="FE252" s="546"/>
      <c r="FF252" s="546"/>
      <c r="FG252" s="546"/>
      <c r="FH252" s="546"/>
      <c r="FI252" s="546"/>
      <c r="FJ252" s="546"/>
      <c r="FK252" s="546"/>
      <c r="FL252" s="546"/>
      <c r="FM252" s="546"/>
      <c r="FN252" s="546"/>
      <c r="FO252" s="546"/>
      <c r="FP252" s="546"/>
      <c r="FQ252" s="546"/>
      <c r="FR252" s="546"/>
      <c r="FS252" s="546"/>
      <c r="FT252" s="546"/>
      <c r="FU252" s="546"/>
      <c r="FV252" s="546"/>
      <c r="FW252" s="546"/>
      <c r="FX252" s="546"/>
      <c r="FY252" s="546"/>
      <c r="FZ252" s="546"/>
      <c r="GA252" s="546"/>
      <c r="GB252" s="546"/>
      <c r="GC252" s="546"/>
      <c r="GD252" s="546"/>
      <c r="GE252" s="546"/>
      <c r="GF252" s="546"/>
      <c r="GG252" s="546"/>
      <c r="GH252" s="546"/>
      <c r="GI252" s="546"/>
      <c r="GJ252" s="546"/>
      <c r="GK252" s="546"/>
      <c r="GL252" s="546"/>
      <c r="GM252" s="546"/>
      <c r="GN252" s="546"/>
      <c r="GO252" s="546"/>
      <c r="GP252" s="546"/>
      <c r="GQ252" s="546"/>
      <c r="GR252" s="546"/>
      <c r="GS252" s="546"/>
      <c r="GT252" s="546"/>
      <c r="GU252" s="546"/>
      <c r="GV252" s="546"/>
      <c r="GW252" s="546"/>
      <c r="GX252" s="546"/>
      <c r="GY252" s="546"/>
      <c r="GZ252" s="546"/>
      <c r="HA252" s="546"/>
      <c r="HB252" s="546"/>
      <c r="HC252" s="546"/>
      <c r="HD252" s="546"/>
      <c r="HE252" s="546"/>
      <c r="HF252" s="546"/>
      <c r="HG252" s="546"/>
      <c r="HH252" s="546"/>
      <c r="HI252" s="546"/>
      <c r="HJ252" s="546"/>
      <c r="HK252" s="546"/>
      <c r="HL252" s="546"/>
      <c r="HM252" s="546"/>
      <c r="HN252" s="546"/>
      <c r="HO252" s="546"/>
      <c r="HP252" s="546"/>
      <c r="HQ252" s="546"/>
      <c r="HR252" s="546"/>
      <c r="HS252" s="546"/>
      <c r="HT252" s="546"/>
      <c r="HU252" s="546"/>
      <c r="HV252" s="546"/>
      <c r="HW252" s="546"/>
      <c r="HX252" s="546"/>
      <c r="HY252" s="546"/>
      <c r="HZ252" s="546"/>
      <c r="IA252" s="546"/>
      <c r="IB252" s="546"/>
      <c r="IC252" s="546"/>
      <c r="ID252" s="546"/>
      <c r="IE252" s="546"/>
      <c r="IF252" s="546"/>
      <c r="IG252" s="546"/>
      <c r="IH252" s="546"/>
      <c r="II252" s="546"/>
      <c r="IJ252" s="546"/>
      <c r="IK252" s="546"/>
      <c r="IL252" s="546"/>
      <c r="IM252" s="546"/>
      <c r="IN252" s="546"/>
      <c r="IO252" s="546"/>
      <c r="IP252" s="546"/>
      <c r="IQ252" s="546"/>
      <c r="IR252" s="546"/>
      <c r="IS252" s="546"/>
      <c r="IT252" s="546"/>
      <c r="IU252" s="546"/>
      <c r="IV252" s="546"/>
      <c r="IW252" s="546"/>
      <c r="IX252" s="546"/>
      <c r="IY252" s="546"/>
      <c r="IZ252" s="546"/>
      <c r="JA252" s="546"/>
      <c r="JB252" s="546"/>
      <c r="JC252" s="546"/>
      <c r="JD252" s="546"/>
      <c r="JE252" s="546"/>
      <c r="JF252" s="546"/>
      <c r="JG252" s="546"/>
      <c r="JH252" s="546"/>
      <c r="JI252" s="546"/>
      <c r="JJ252" s="546"/>
      <c r="JK252" s="546"/>
      <c r="JL252" s="546"/>
      <c r="JM252" s="546"/>
      <c r="JN252" s="546"/>
      <c r="JO252" s="546"/>
      <c r="JP252" s="546"/>
      <c r="JQ252" s="546"/>
      <c r="JR252" s="546"/>
      <c r="JS252" s="546"/>
      <c r="JT252" s="546"/>
      <c r="JU252" s="546"/>
      <c r="JV252" s="546"/>
      <c r="JW252" s="546"/>
      <c r="JX252" s="546"/>
      <c r="JY252" s="546"/>
      <c r="JZ252" s="546"/>
      <c r="KA252" s="546"/>
      <c r="KB252" s="546"/>
      <c r="KC252" s="546"/>
      <c r="KD252" s="546"/>
      <c r="KE252" s="546"/>
      <c r="KF252" s="546"/>
      <c r="KG252" s="546"/>
      <c r="KH252" s="546"/>
      <c r="KI252" s="546"/>
      <c r="KJ252" s="546"/>
      <c r="KK252" s="546"/>
      <c r="KL252" s="546"/>
      <c r="KM252" s="546"/>
      <c r="KN252" s="546"/>
      <c r="KO252" s="546"/>
      <c r="KP252" s="546"/>
      <c r="KQ252" s="546"/>
      <c r="KR252" s="546"/>
      <c r="KS252" s="546"/>
      <c r="KT252" s="546"/>
      <c r="KU252" s="546"/>
      <c r="KV252" s="546"/>
      <c r="KW252" s="546"/>
      <c r="KX252" s="546"/>
      <c r="KY252" s="546"/>
      <c r="KZ252" s="546"/>
      <c r="LA252" s="546"/>
      <c r="LB252" s="546"/>
      <c r="LC252" s="546"/>
      <c r="LD252" s="546"/>
      <c r="LE252" s="546"/>
      <c r="LF252" s="546"/>
      <c r="LG252" s="546"/>
      <c r="LH252" s="546"/>
      <c r="LI252" s="546"/>
      <c r="LJ252" s="546"/>
      <c r="LK252" s="546"/>
      <c r="LL252" s="546"/>
      <c r="LM252" s="546"/>
      <c r="LN252" s="546"/>
      <c r="LO252" s="546"/>
      <c r="LP252" s="546"/>
      <c r="LQ252" s="546"/>
      <c r="LR252" s="546"/>
      <c r="LS252" s="546"/>
      <c r="LT252" s="546"/>
      <c r="LU252" s="546"/>
      <c r="LV252" s="546"/>
      <c r="LW252" s="546"/>
      <c r="LX252" s="546"/>
      <c r="LY252" s="546"/>
      <c r="LZ252" s="546"/>
      <c r="MA252" s="546"/>
      <c r="MB252" s="546"/>
      <c r="MC252" s="546"/>
      <c r="MD252" s="546"/>
      <c r="ME252" s="546"/>
      <c r="MF252" s="546"/>
      <c r="MG252" s="546"/>
      <c r="MH252" s="546"/>
      <c r="MI252" s="546"/>
      <c r="MJ252" s="546"/>
      <c r="MK252" s="546"/>
      <c r="ML252" s="546"/>
      <c r="MM252" s="546"/>
      <c r="MN252" s="546"/>
      <c r="MO252" s="546"/>
      <c r="MP252" s="546"/>
      <c r="MQ252" s="546"/>
      <c r="MR252" s="546"/>
      <c r="MS252" s="546"/>
      <c r="MT252" s="546"/>
      <c r="MU252" s="546"/>
      <c r="MV252" s="546"/>
      <c r="MW252" s="546"/>
      <c r="MX252" s="546"/>
      <c r="MY252" s="546"/>
      <c r="MZ252" s="546"/>
      <c r="NA252" s="546"/>
      <c r="NB252" s="546"/>
      <c r="NC252" s="546"/>
      <c r="ND252" s="546"/>
      <c r="NE252" s="546"/>
      <c r="NF252" s="546"/>
      <c r="NG252" s="546"/>
      <c r="NH252" s="546"/>
      <c r="NI252" s="546"/>
      <c r="NJ252" s="546"/>
      <c r="NK252" s="546"/>
      <c r="NL252" s="546"/>
      <c r="NM252" s="546"/>
      <c r="NN252" s="546"/>
      <c r="NO252" s="546"/>
      <c r="NP252" s="546"/>
      <c r="NQ252" s="546"/>
      <c r="NR252" s="546"/>
      <c r="NS252" s="546"/>
      <c r="NT252" s="546"/>
      <c r="NU252" s="546"/>
      <c r="NV252" s="546"/>
      <c r="NW252" s="546"/>
      <c r="NX252" s="546"/>
      <c r="NY252" s="546"/>
      <c r="NZ252" s="546"/>
      <c r="OA252" s="546"/>
      <c r="OB252" s="546"/>
      <c r="OC252" s="546"/>
      <c r="OD252" s="546"/>
      <c r="OE252" s="546"/>
      <c r="OF252" s="546"/>
      <c r="OG252" s="546"/>
      <c r="OH252" s="546"/>
      <c r="OI252" s="546"/>
      <c r="OJ252" s="546"/>
      <c r="OK252" s="546"/>
      <c r="OL252" s="546"/>
      <c r="OM252" s="546"/>
      <c r="ON252" s="546"/>
      <c r="OO252" s="546"/>
      <c r="OP252" s="546"/>
      <c r="OQ252" s="546"/>
      <c r="OR252" s="546"/>
      <c r="OS252" s="546"/>
      <c r="OT252" s="546"/>
      <c r="OU252" s="546"/>
      <c r="OV252" s="546"/>
      <c r="OW252" s="546"/>
      <c r="OX252" s="546"/>
      <c r="OY252" s="546"/>
      <c r="OZ252" s="546"/>
      <c r="PA252" s="546"/>
      <c r="PB252" s="546"/>
      <c r="PC252" s="546"/>
      <c r="PD252" s="546"/>
      <c r="PE252" s="546"/>
      <c r="PF252" s="546"/>
      <c r="PG252" s="546"/>
      <c r="PH252" s="546"/>
      <c r="PI252" s="546"/>
      <c r="PJ252" s="546"/>
      <c r="PK252" s="546"/>
      <c r="PL252" s="546"/>
      <c r="PM252" s="546"/>
      <c r="PN252" s="546"/>
      <c r="PO252" s="546"/>
      <c r="PP252" s="546"/>
      <c r="PQ252" s="546"/>
      <c r="PR252" s="546"/>
      <c r="PS252" s="546"/>
      <c r="PT252" s="546"/>
      <c r="PU252" s="546"/>
      <c r="PV252" s="546"/>
      <c r="PW252" s="546"/>
      <c r="PX252" s="546"/>
      <c r="PY252" s="546"/>
      <c r="PZ252" s="546"/>
      <c r="QA252" s="546"/>
      <c r="QB252" s="546"/>
      <c r="QC252" s="546"/>
      <c r="QD252" s="546"/>
      <c r="QE252" s="546"/>
      <c r="QF252" s="546"/>
      <c r="QG252" s="546"/>
      <c r="QH252" s="546"/>
      <c r="QI252" s="546"/>
      <c r="QJ252" s="546"/>
      <c r="QK252" s="546"/>
      <c r="QL252" s="546"/>
      <c r="QM252" s="546"/>
      <c r="QN252" s="546"/>
      <c r="QO252" s="546"/>
      <c r="QP252" s="546"/>
      <c r="QQ252" s="546"/>
      <c r="QR252" s="546"/>
      <c r="QS252" s="546"/>
      <c r="QT252" s="546"/>
      <c r="QU252" s="546"/>
      <c r="QV252" s="546"/>
      <c r="QW252" s="546"/>
      <c r="QX252" s="546"/>
      <c r="QY252" s="546"/>
      <c r="QZ252" s="546"/>
      <c r="RA252" s="546"/>
      <c r="RB252" s="546"/>
      <c r="RC252" s="546"/>
      <c r="RD252" s="546"/>
      <c r="RE252" s="546"/>
      <c r="RF252" s="546"/>
      <c r="RG252" s="546"/>
      <c r="RH252" s="546"/>
      <c r="RI252" s="546"/>
      <c r="RJ252" s="546"/>
      <c r="RK252" s="546"/>
      <c r="RL252" s="546"/>
      <c r="RM252" s="546"/>
      <c r="RN252" s="546"/>
      <c r="RO252" s="546"/>
      <c r="RP252" s="546"/>
      <c r="RQ252" s="546"/>
      <c r="RR252" s="546"/>
      <c r="RS252" s="546"/>
      <c r="RT252" s="546"/>
      <c r="RU252" s="546"/>
      <c r="RV252" s="546"/>
      <c r="RW252" s="546"/>
      <c r="RX252" s="546"/>
      <c r="RY252" s="546"/>
      <c r="RZ252" s="546"/>
      <c r="SA252" s="546"/>
      <c r="SB252" s="546"/>
      <c r="SC252" s="546"/>
      <c r="SD252" s="546"/>
      <c r="SE252" s="546"/>
      <c r="SF252" s="546"/>
      <c r="SG252" s="546"/>
      <c r="SH252" s="546"/>
      <c r="SI252" s="546"/>
      <c r="SJ252" s="546"/>
      <c r="SK252" s="546"/>
      <c r="SL252" s="546"/>
      <c r="SM252" s="546"/>
      <c r="SN252" s="546"/>
      <c r="SO252" s="546"/>
      <c r="SP252" s="546"/>
      <c r="SQ252" s="546"/>
      <c r="SR252" s="546"/>
      <c r="SS252" s="546"/>
      <c r="ST252" s="546"/>
      <c r="SU252" s="546"/>
      <c r="SV252" s="546"/>
      <c r="SW252" s="546"/>
      <c r="SX252" s="546"/>
      <c r="SY252" s="546"/>
      <c r="SZ252" s="546"/>
      <c r="TA252" s="546"/>
      <c r="TB252" s="546"/>
      <c r="TC252" s="546"/>
      <c r="TD252" s="546"/>
      <c r="TE252" s="546"/>
      <c r="TF252" s="546"/>
      <c r="TG252" s="546"/>
      <c r="TH252" s="546"/>
      <c r="TI252" s="546"/>
      <c r="TJ252" s="546"/>
      <c r="TK252" s="546"/>
      <c r="TL252" s="546"/>
      <c r="TM252" s="546"/>
      <c r="TN252" s="546"/>
      <c r="TO252" s="546"/>
      <c r="TP252" s="546"/>
      <c r="TQ252" s="546"/>
      <c r="TR252" s="546"/>
      <c r="TS252" s="546"/>
      <c r="TT252" s="546"/>
      <c r="TU252" s="546"/>
      <c r="TV252" s="546"/>
      <c r="TW252" s="546"/>
      <c r="TX252" s="546"/>
      <c r="TY252" s="546"/>
      <c r="TZ252" s="546"/>
      <c r="UA252" s="546"/>
      <c r="UB252" s="546"/>
      <c r="UC252" s="546"/>
      <c r="UD252" s="546"/>
      <c r="UE252" s="546"/>
      <c r="UF252" s="546"/>
      <c r="UG252" s="546"/>
      <c r="UH252" s="546"/>
      <c r="UI252" s="546"/>
      <c r="UJ252" s="546"/>
      <c r="UK252" s="546"/>
      <c r="UL252" s="546"/>
      <c r="UM252" s="546"/>
      <c r="UN252" s="546"/>
      <c r="UO252" s="546"/>
      <c r="UP252" s="546"/>
      <c r="UQ252" s="546"/>
      <c r="UR252" s="546"/>
      <c r="US252" s="546"/>
      <c r="UT252" s="546"/>
      <c r="UU252" s="546"/>
      <c r="UV252" s="546"/>
      <c r="UW252" s="546"/>
      <c r="UX252" s="546"/>
      <c r="UY252" s="546"/>
      <c r="UZ252" s="546"/>
      <c r="VA252" s="546"/>
      <c r="VB252" s="546"/>
      <c r="VC252" s="546"/>
      <c r="VD252" s="546"/>
      <c r="VE252" s="546"/>
      <c r="VF252" s="546"/>
      <c r="VG252" s="546"/>
      <c r="VH252" s="546"/>
      <c r="VI252" s="546"/>
      <c r="VJ252" s="546"/>
      <c r="VK252" s="546"/>
      <c r="VL252" s="546"/>
      <c r="VM252" s="546"/>
      <c r="VN252" s="546"/>
      <c r="VO252" s="546"/>
      <c r="VP252" s="546"/>
      <c r="VQ252" s="546"/>
      <c r="VR252" s="546"/>
      <c r="VS252" s="546"/>
      <c r="VT252" s="546"/>
      <c r="VU252" s="546"/>
      <c r="VV252" s="546"/>
      <c r="VW252" s="546"/>
      <c r="VX252" s="546"/>
      <c r="VY252" s="546"/>
      <c r="VZ252" s="546"/>
      <c r="WA252" s="546"/>
      <c r="WB252" s="546"/>
      <c r="WC252" s="546"/>
      <c r="WD252" s="546"/>
      <c r="WE252" s="546"/>
      <c r="WF252" s="546"/>
      <c r="WG252" s="546"/>
      <c r="WH252" s="546"/>
      <c r="WI252" s="546"/>
      <c r="WJ252" s="546"/>
      <c r="WK252" s="546"/>
      <c r="WL252" s="546"/>
      <c r="WM252" s="546"/>
      <c r="WN252" s="546"/>
      <c r="WO252" s="546"/>
      <c r="WP252" s="546"/>
      <c r="WQ252" s="546"/>
      <c r="WR252" s="546"/>
      <c r="WS252" s="546"/>
      <c r="WT252" s="546"/>
      <c r="WU252" s="546"/>
      <c r="WV252" s="546"/>
      <c r="WW252" s="546"/>
      <c r="WX252" s="546"/>
      <c r="WY252" s="546"/>
      <c r="WZ252" s="546"/>
      <c r="XA252" s="546"/>
      <c r="XB252" s="546"/>
      <c r="XC252" s="546"/>
      <c r="XD252" s="546"/>
      <c r="XE252" s="546"/>
      <c r="XF252" s="546"/>
      <c r="XG252" s="546"/>
      <c r="XH252" s="546"/>
      <c r="XI252" s="546"/>
      <c r="XJ252" s="546"/>
      <c r="XK252" s="546"/>
      <c r="XL252" s="546"/>
      <c r="XM252" s="546"/>
      <c r="XN252" s="546"/>
      <c r="XO252" s="546"/>
      <c r="XP252" s="546"/>
      <c r="XQ252" s="546"/>
      <c r="XR252" s="546"/>
      <c r="XS252" s="546"/>
      <c r="XT252" s="546"/>
      <c r="XU252" s="546"/>
      <c r="XV252" s="546"/>
      <c r="XW252" s="546"/>
      <c r="XX252" s="546"/>
      <c r="XY252" s="546"/>
      <c r="XZ252" s="546"/>
      <c r="YA252" s="546"/>
      <c r="YB252" s="546"/>
      <c r="YC252" s="546"/>
      <c r="YD252" s="546"/>
      <c r="YE252" s="546"/>
      <c r="YF252" s="546"/>
      <c r="YG252" s="546"/>
      <c r="YH252" s="546"/>
      <c r="YI252" s="546"/>
      <c r="YJ252" s="546"/>
      <c r="YK252" s="546"/>
      <c r="YL252" s="546"/>
      <c r="YM252" s="546"/>
      <c r="YN252" s="546"/>
      <c r="YO252" s="546"/>
      <c r="YP252" s="546"/>
      <c r="YQ252" s="546"/>
      <c r="YR252" s="546"/>
      <c r="YS252" s="546"/>
      <c r="YT252" s="546"/>
      <c r="YU252" s="546"/>
      <c r="YV252" s="546"/>
      <c r="YW252" s="546"/>
      <c r="YX252" s="546"/>
      <c r="YY252" s="546"/>
      <c r="YZ252" s="546"/>
      <c r="ZA252" s="546"/>
      <c r="ZB252" s="546"/>
      <c r="ZC252" s="546"/>
      <c r="ZD252" s="546"/>
      <c r="ZE252" s="546"/>
      <c r="ZF252" s="546"/>
      <c r="ZG252" s="546"/>
      <c r="ZH252" s="546"/>
      <c r="ZI252" s="546"/>
      <c r="ZJ252" s="546"/>
      <c r="ZK252" s="546"/>
      <c r="ZL252" s="546"/>
      <c r="ZM252" s="546"/>
      <c r="ZN252" s="546"/>
      <c r="ZO252" s="546"/>
      <c r="ZP252" s="546"/>
      <c r="ZQ252" s="546"/>
      <c r="ZR252" s="546"/>
      <c r="ZS252" s="546"/>
      <c r="ZT252" s="546"/>
      <c r="ZU252" s="546"/>
      <c r="ZV252" s="546"/>
      <c r="ZW252" s="546"/>
      <c r="ZX252" s="546"/>
      <c r="ZY252" s="546"/>
      <c r="ZZ252" s="546"/>
      <c r="AAA252" s="546"/>
      <c r="AAB252" s="546"/>
      <c r="AAC252" s="546"/>
      <c r="AAD252" s="546"/>
      <c r="AAE252" s="546"/>
      <c r="AAF252" s="546"/>
      <c r="AAG252" s="546"/>
      <c r="AAH252" s="546"/>
      <c r="AAI252" s="546"/>
      <c r="AAJ252" s="546"/>
      <c r="AAK252" s="546"/>
      <c r="AAL252" s="546"/>
      <c r="AAM252" s="546"/>
      <c r="AAN252" s="546"/>
      <c r="AAO252" s="546"/>
      <c r="AAP252" s="546"/>
      <c r="AAQ252" s="546"/>
      <c r="AAR252" s="546"/>
      <c r="AAS252" s="546"/>
      <c r="AAT252" s="546"/>
      <c r="AAU252" s="546"/>
      <c r="AAV252" s="546"/>
      <c r="AAW252" s="546"/>
      <c r="AAX252" s="546"/>
      <c r="AAY252" s="546"/>
      <c r="AAZ252" s="546"/>
      <c r="ABA252" s="546"/>
      <c r="ABB252" s="546"/>
      <c r="ABC252" s="546"/>
      <c r="ABD252" s="546"/>
      <c r="ABE252" s="546"/>
      <c r="ABF252" s="546"/>
      <c r="ABG252" s="546"/>
      <c r="ABH252" s="546"/>
      <c r="ABI252" s="546"/>
      <c r="ABJ252" s="546"/>
      <c r="ABK252" s="546"/>
      <c r="ABL252" s="546"/>
      <c r="ABM252" s="546"/>
      <c r="ABN252" s="546"/>
      <c r="ABO252" s="546"/>
      <c r="ABP252" s="546"/>
      <c r="ABQ252" s="546"/>
      <c r="ABR252" s="546"/>
      <c r="ABS252" s="546"/>
      <c r="ABT252" s="546"/>
      <c r="ABU252" s="546"/>
      <c r="ABV252" s="546"/>
      <c r="ABW252" s="546"/>
      <c r="ABX252" s="546"/>
      <c r="ABY252" s="546"/>
      <c r="ABZ252" s="546"/>
      <c r="ACA252" s="546"/>
      <c r="ACB252" s="546"/>
      <c r="ACC252" s="546"/>
      <c r="ACD252" s="546"/>
      <c r="ACE252" s="546"/>
      <c r="ACF252" s="546"/>
      <c r="ACG252" s="546"/>
      <c r="ACH252" s="546"/>
      <c r="ACI252" s="546"/>
      <c r="ACJ252" s="546"/>
      <c r="ACK252" s="546"/>
      <c r="ACL252" s="546"/>
      <c r="ACM252" s="546"/>
      <c r="ACN252" s="546"/>
      <c r="ACO252" s="546"/>
      <c r="ACP252" s="546"/>
      <c r="ACQ252" s="546"/>
      <c r="ACR252" s="546"/>
      <c r="ACS252" s="546"/>
      <c r="ACT252" s="546"/>
      <c r="ACU252" s="546"/>
      <c r="ACV252" s="546"/>
      <c r="ACW252" s="546"/>
      <c r="ACX252" s="546"/>
      <c r="ACY252" s="546"/>
      <c r="ACZ252" s="546"/>
      <c r="ADA252" s="546"/>
      <c r="ADB252" s="546"/>
      <c r="ADC252" s="546"/>
      <c r="ADD252" s="546"/>
      <c r="ADE252" s="546"/>
      <c r="ADF252" s="546"/>
      <c r="ADG252" s="546"/>
      <c r="ADH252" s="546"/>
      <c r="ADI252" s="546"/>
      <c r="ADJ252" s="546"/>
      <c r="ADK252" s="546"/>
      <c r="ADL252" s="546"/>
      <c r="ADM252" s="546"/>
      <c r="ADN252" s="546"/>
      <c r="ADO252" s="546"/>
      <c r="ADP252" s="546"/>
      <c r="ADQ252" s="546"/>
      <c r="ADR252" s="546"/>
      <c r="ADS252" s="546"/>
      <c r="ADT252" s="546"/>
      <c r="ADU252" s="546"/>
      <c r="ADV252" s="546"/>
      <c r="ADW252" s="546"/>
      <c r="ADX252" s="546"/>
      <c r="ADY252" s="546"/>
      <c r="ADZ252" s="546"/>
      <c r="AEA252" s="546"/>
      <c r="AEB252" s="546"/>
      <c r="AEC252" s="546"/>
      <c r="AED252" s="546"/>
      <c r="AEE252" s="546"/>
      <c r="AEF252" s="546"/>
      <c r="AEG252" s="546"/>
      <c r="AEH252" s="546"/>
      <c r="AEI252" s="546"/>
      <c r="AEJ252" s="546"/>
      <c r="AEK252" s="546"/>
      <c r="AEL252" s="546"/>
      <c r="AEM252" s="546"/>
      <c r="AEN252" s="546"/>
      <c r="AEO252" s="546"/>
      <c r="AEP252" s="546"/>
      <c r="AEQ252" s="546"/>
      <c r="AER252" s="546"/>
      <c r="AES252" s="546"/>
      <c r="AET252" s="546"/>
      <c r="AEU252" s="546"/>
      <c r="AEV252" s="546"/>
      <c r="AEW252" s="546"/>
      <c r="AEX252" s="546"/>
      <c r="AEY252" s="546"/>
      <c r="AEZ252" s="546"/>
      <c r="AFA252" s="546"/>
      <c r="AFB252" s="546"/>
      <c r="AFC252" s="546"/>
      <c r="AFD252" s="546"/>
      <c r="AFE252" s="546"/>
      <c r="AFF252" s="546"/>
      <c r="AFG252" s="546"/>
      <c r="AFH252" s="546"/>
      <c r="AFI252" s="546"/>
      <c r="AFJ252" s="546"/>
      <c r="AFK252" s="546"/>
      <c r="AFL252" s="546"/>
      <c r="AFM252" s="546"/>
      <c r="AFN252" s="546"/>
      <c r="AFO252" s="546"/>
      <c r="AFP252" s="546"/>
      <c r="AFQ252" s="546"/>
      <c r="AFR252" s="546"/>
      <c r="AFS252" s="546"/>
      <c r="AFT252" s="546"/>
      <c r="AFU252" s="546"/>
      <c r="AFV252" s="546"/>
      <c r="AFW252" s="546"/>
      <c r="AFX252" s="546"/>
      <c r="AFY252" s="546"/>
      <c r="AFZ252" s="546"/>
      <c r="AGA252" s="546"/>
      <c r="AGB252" s="546"/>
      <c r="AGC252" s="546"/>
      <c r="AGD252" s="546"/>
      <c r="AGE252" s="546"/>
      <c r="AGF252" s="546"/>
      <c r="AGG252" s="546"/>
      <c r="AGH252" s="546"/>
      <c r="AGI252" s="546"/>
      <c r="AGJ252" s="546"/>
      <c r="AGK252" s="546"/>
      <c r="AGL252" s="546"/>
      <c r="AGM252" s="546"/>
      <c r="AGN252" s="546"/>
      <c r="AGO252" s="546"/>
      <c r="AGP252" s="546"/>
      <c r="AGQ252" s="546"/>
      <c r="AGR252" s="546"/>
      <c r="AGS252" s="546"/>
      <c r="AGT252" s="546"/>
      <c r="AGU252" s="546"/>
      <c r="AGV252" s="546"/>
      <c r="AGW252" s="546"/>
      <c r="AGX252" s="546"/>
      <c r="AGY252" s="546"/>
      <c r="AGZ252" s="546"/>
      <c r="AHA252" s="546"/>
      <c r="AHB252" s="546"/>
      <c r="AHC252" s="546"/>
      <c r="AHD252" s="546"/>
      <c r="AHE252" s="546"/>
      <c r="AHF252" s="546"/>
      <c r="AHG252" s="546"/>
      <c r="AHH252" s="546"/>
      <c r="AHI252" s="546"/>
      <c r="AHJ252" s="546"/>
      <c r="AHK252" s="546"/>
      <c r="AHL252" s="546"/>
      <c r="AHM252" s="546"/>
      <c r="AHN252" s="546"/>
      <c r="AHO252" s="546"/>
      <c r="AHP252" s="546"/>
      <c r="AHQ252" s="546"/>
      <c r="AHR252" s="546"/>
      <c r="AHS252" s="546"/>
      <c r="AHT252" s="546"/>
      <c r="AHU252" s="546"/>
      <c r="AHV252" s="546"/>
      <c r="AHW252" s="546"/>
      <c r="AHX252" s="546"/>
      <c r="AHY252" s="546"/>
      <c r="AHZ252" s="546"/>
      <c r="AIA252" s="546"/>
      <c r="AIB252" s="546"/>
      <c r="AIC252" s="546"/>
      <c r="AID252" s="546"/>
      <c r="AIE252" s="546"/>
      <c r="AIF252" s="546"/>
      <c r="AIG252" s="546"/>
      <c r="AIH252" s="546"/>
      <c r="AII252" s="546"/>
      <c r="AIJ252" s="546"/>
      <c r="AIK252" s="546"/>
      <c r="AIL252" s="546"/>
      <c r="AIM252" s="546"/>
      <c r="AIN252" s="546"/>
      <c r="AIO252" s="546"/>
      <c r="AIP252" s="546"/>
      <c r="AIQ252" s="546"/>
      <c r="AIR252" s="546"/>
      <c r="AIS252" s="546"/>
      <c r="AIT252" s="546"/>
      <c r="AIU252" s="546"/>
      <c r="AIV252" s="546"/>
      <c r="AIW252" s="546"/>
      <c r="AIX252" s="546"/>
      <c r="AIY252" s="546"/>
      <c r="AIZ252" s="546"/>
      <c r="AJA252" s="546"/>
      <c r="AJB252" s="546"/>
      <c r="AJC252" s="546"/>
      <c r="AJD252" s="546"/>
      <c r="AJE252" s="546"/>
      <c r="AJF252" s="546"/>
      <c r="AJG252" s="546"/>
      <c r="AJH252" s="546"/>
      <c r="AJI252" s="546"/>
      <c r="AJJ252" s="546"/>
      <c r="AJK252" s="546"/>
      <c r="AJL252" s="546"/>
      <c r="AJM252" s="546"/>
      <c r="AJN252" s="546"/>
      <c r="AJO252" s="546"/>
      <c r="AJP252" s="546"/>
      <c r="AJQ252" s="546"/>
      <c r="AJR252" s="546"/>
      <c r="AJS252" s="546"/>
      <c r="AJT252" s="546"/>
      <c r="AJU252" s="546"/>
      <c r="AJV252" s="546"/>
      <c r="AJW252" s="546"/>
      <c r="AJX252" s="546"/>
      <c r="AJY252" s="546"/>
      <c r="AJZ252" s="546"/>
      <c r="AKA252" s="546"/>
      <c r="AKB252" s="546"/>
      <c r="AKC252" s="546"/>
      <c r="AKD252" s="546"/>
      <c r="AKE252" s="546"/>
      <c r="AKF252" s="546"/>
      <c r="AKG252" s="546"/>
      <c r="AKH252" s="546"/>
      <c r="AKI252" s="546"/>
      <c r="AKJ252" s="546"/>
      <c r="AKK252" s="546"/>
      <c r="AKL252" s="546"/>
      <c r="AKM252" s="546"/>
      <c r="AKN252" s="546"/>
      <c r="AKO252" s="546"/>
      <c r="AKP252" s="546"/>
      <c r="AKQ252" s="546"/>
      <c r="AKR252" s="546"/>
      <c r="AKS252" s="546"/>
      <c r="AKT252" s="546"/>
      <c r="AKU252" s="546"/>
      <c r="AKV252" s="546"/>
      <c r="AKW252" s="546"/>
      <c r="AKX252" s="546"/>
      <c r="AKY252" s="546"/>
      <c r="AKZ252" s="546"/>
      <c r="ALA252" s="546"/>
      <c r="ALB252" s="546"/>
      <c r="ALC252" s="546"/>
      <c r="ALD252" s="546"/>
      <c r="ALE252" s="546"/>
      <c r="ALF252" s="546"/>
      <c r="ALG252" s="546"/>
      <c r="ALH252" s="546"/>
      <c r="ALI252" s="546"/>
      <c r="ALJ252" s="546"/>
      <c r="ALK252" s="546"/>
      <c r="ALL252" s="546"/>
      <c r="ALM252" s="546"/>
      <c r="ALN252" s="546"/>
      <c r="ALO252" s="546"/>
      <c r="ALP252" s="546"/>
      <c r="ALQ252" s="546"/>
      <c r="ALR252" s="546"/>
      <c r="ALS252" s="546"/>
      <c r="ALT252" s="546"/>
      <c r="ALU252" s="546"/>
      <c r="ALV252" s="546"/>
      <c r="ALW252" s="546"/>
      <c r="ALX252" s="546"/>
      <c r="ALY252" s="546"/>
      <c r="ALZ252" s="546"/>
      <c r="AMA252" s="546"/>
      <c r="AMB252" s="546"/>
    </row>
    <row r="253" spans="1:1016" ht="59.25" customHeight="1">
      <c r="A253" s="493" t="s">
        <v>537</v>
      </c>
      <c r="B253" s="559"/>
      <c r="C253" s="493" t="s">
        <v>538</v>
      </c>
      <c r="D253" s="588" t="s">
        <v>539</v>
      </c>
      <c r="E253" s="493" t="s">
        <v>47</v>
      </c>
      <c r="F253" s="523">
        <v>8</v>
      </c>
      <c r="G253" s="497">
        <f t="shared" si="19"/>
        <v>349.19</v>
      </c>
      <c r="H253" s="578">
        <f t="shared" si="21"/>
        <v>2793.52</v>
      </c>
      <c r="J253" s="547">
        <f>composiçoes!E311</f>
        <v>275.8</v>
      </c>
      <c r="L253" s="466">
        <f t="shared" si="20"/>
        <v>349.19</v>
      </c>
    </row>
    <row r="254" spans="1:1016" s="458" customFormat="1" ht="36.950000000000003" customHeight="1">
      <c r="A254" s="509" t="s">
        <v>540</v>
      </c>
      <c r="B254" s="516"/>
      <c r="C254" s="518"/>
      <c r="D254" s="512" t="s">
        <v>541</v>
      </c>
      <c r="E254" s="519"/>
      <c r="F254" s="520"/>
      <c r="G254" s="499"/>
      <c r="H254" s="521" t="str">
        <f t="shared" si="21"/>
        <v/>
      </c>
      <c r="I254" s="546"/>
      <c r="J254" s="549"/>
      <c r="K254" s="546"/>
      <c r="L254" s="546">
        <f t="shared" si="20"/>
        <v>0</v>
      </c>
      <c r="M254" s="546"/>
      <c r="N254" s="546"/>
      <c r="O254" s="546"/>
      <c r="P254" s="546"/>
      <c r="Q254" s="546"/>
      <c r="R254" s="546"/>
      <c r="S254" s="546"/>
      <c r="T254" s="546"/>
      <c r="U254" s="546"/>
      <c r="V254" s="546"/>
      <c r="W254" s="546"/>
      <c r="X254" s="546"/>
      <c r="Y254" s="546"/>
      <c r="Z254" s="546"/>
      <c r="AA254" s="546"/>
      <c r="AB254" s="546"/>
      <c r="AC254" s="546"/>
      <c r="AD254" s="546"/>
      <c r="AE254" s="546"/>
      <c r="AF254" s="546"/>
      <c r="AG254" s="546"/>
      <c r="AH254" s="546"/>
      <c r="AI254" s="546"/>
      <c r="AJ254" s="546"/>
      <c r="AK254" s="546"/>
      <c r="AL254" s="546"/>
      <c r="AM254" s="546"/>
      <c r="AN254" s="546"/>
      <c r="AO254" s="546"/>
      <c r="AP254" s="546"/>
      <c r="AQ254" s="546"/>
      <c r="AR254" s="546"/>
      <c r="AS254" s="546"/>
      <c r="AT254" s="546"/>
      <c r="AU254" s="546"/>
      <c r="AV254" s="546"/>
      <c r="AW254" s="546"/>
      <c r="AX254" s="546"/>
      <c r="AY254" s="546"/>
      <c r="AZ254" s="546"/>
      <c r="BA254" s="546"/>
      <c r="BB254" s="546"/>
      <c r="BC254" s="546"/>
      <c r="BD254" s="546"/>
      <c r="BE254" s="546"/>
      <c r="BF254" s="546"/>
      <c r="BG254" s="546"/>
      <c r="BH254" s="546"/>
      <c r="BI254" s="546"/>
      <c r="BJ254" s="546"/>
      <c r="BK254" s="546"/>
      <c r="BL254" s="546"/>
      <c r="BM254" s="546"/>
      <c r="BN254" s="546"/>
      <c r="BO254" s="546"/>
      <c r="BP254" s="546"/>
      <c r="BQ254" s="546"/>
      <c r="BR254" s="546"/>
      <c r="BS254" s="546"/>
      <c r="BT254" s="546"/>
      <c r="BU254" s="546"/>
      <c r="BV254" s="546"/>
      <c r="BW254" s="546"/>
      <c r="BX254" s="546"/>
      <c r="BY254" s="546"/>
      <c r="BZ254" s="546"/>
      <c r="CA254" s="546"/>
      <c r="CB254" s="546"/>
      <c r="CC254" s="546"/>
      <c r="CD254" s="546"/>
      <c r="CE254" s="546"/>
      <c r="CF254" s="546"/>
      <c r="CG254" s="546"/>
      <c r="CH254" s="546"/>
      <c r="CI254" s="546"/>
      <c r="CJ254" s="546"/>
      <c r="CK254" s="546"/>
      <c r="CL254" s="546"/>
      <c r="CM254" s="546"/>
      <c r="CN254" s="546"/>
      <c r="CO254" s="546"/>
      <c r="CP254" s="546"/>
      <c r="CQ254" s="546"/>
      <c r="CR254" s="546"/>
      <c r="CS254" s="546"/>
      <c r="CT254" s="546"/>
      <c r="CU254" s="546"/>
      <c r="CV254" s="546"/>
      <c r="CW254" s="546"/>
      <c r="CX254" s="546"/>
      <c r="CY254" s="546"/>
      <c r="CZ254" s="546"/>
      <c r="DA254" s="546"/>
      <c r="DB254" s="546"/>
      <c r="DC254" s="546"/>
      <c r="DD254" s="546"/>
      <c r="DE254" s="546"/>
      <c r="DF254" s="546"/>
      <c r="DG254" s="546"/>
      <c r="DH254" s="546"/>
      <c r="DI254" s="546"/>
      <c r="DJ254" s="546"/>
      <c r="DK254" s="546"/>
      <c r="DL254" s="546"/>
      <c r="DM254" s="546"/>
      <c r="DN254" s="546"/>
      <c r="DO254" s="546"/>
      <c r="DP254" s="546"/>
      <c r="DQ254" s="546"/>
      <c r="DR254" s="546"/>
      <c r="DS254" s="546"/>
      <c r="DT254" s="546"/>
      <c r="DU254" s="546"/>
      <c r="DV254" s="546"/>
      <c r="DW254" s="546"/>
      <c r="DX254" s="546"/>
      <c r="DY254" s="546"/>
      <c r="DZ254" s="546"/>
      <c r="EA254" s="546"/>
      <c r="EB254" s="546"/>
      <c r="EC254" s="546"/>
      <c r="ED254" s="546"/>
      <c r="EE254" s="546"/>
      <c r="EF254" s="546"/>
      <c r="EG254" s="546"/>
      <c r="EH254" s="546"/>
      <c r="EI254" s="546"/>
      <c r="EJ254" s="546"/>
      <c r="EK254" s="546"/>
      <c r="EL254" s="546"/>
      <c r="EM254" s="546"/>
      <c r="EN254" s="546"/>
      <c r="EO254" s="546"/>
      <c r="EP254" s="546"/>
      <c r="EQ254" s="546"/>
      <c r="ER254" s="546"/>
      <c r="ES254" s="546"/>
      <c r="ET254" s="546"/>
      <c r="EU254" s="546"/>
      <c r="EV254" s="546"/>
      <c r="EW254" s="546"/>
      <c r="EX254" s="546"/>
      <c r="EY254" s="546"/>
      <c r="EZ254" s="546"/>
      <c r="FA254" s="546"/>
      <c r="FB254" s="546"/>
      <c r="FC254" s="546"/>
      <c r="FD254" s="546"/>
      <c r="FE254" s="546"/>
      <c r="FF254" s="546"/>
      <c r="FG254" s="546"/>
      <c r="FH254" s="546"/>
      <c r="FI254" s="546"/>
      <c r="FJ254" s="546"/>
      <c r="FK254" s="546"/>
      <c r="FL254" s="546"/>
      <c r="FM254" s="546"/>
      <c r="FN254" s="546"/>
      <c r="FO254" s="546"/>
      <c r="FP254" s="546"/>
      <c r="FQ254" s="546"/>
      <c r="FR254" s="546"/>
      <c r="FS254" s="546"/>
      <c r="FT254" s="546"/>
      <c r="FU254" s="546"/>
      <c r="FV254" s="546"/>
      <c r="FW254" s="546"/>
      <c r="FX254" s="546"/>
      <c r="FY254" s="546"/>
      <c r="FZ254" s="546"/>
      <c r="GA254" s="546"/>
      <c r="GB254" s="546"/>
      <c r="GC254" s="546"/>
      <c r="GD254" s="546"/>
      <c r="GE254" s="546"/>
      <c r="GF254" s="546"/>
      <c r="GG254" s="546"/>
      <c r="GH254" s="546"/>
      <c r="GI254" s="546"/>
      <c r="GJ254" s="546"/>
      <c r="GK254" s="546"/>
      <c r="GL254" s="546"/>
      <c r="GM254" s="546"/>
      <c r="GN254" s="546"/>
      <c r="GO254" s="546"/>
      <c r="GP254" s="546"/>
      <c r="GQ254" s="546"/>
      <c r="GR254" s="546"/>
      <c r="GS254" s="546"/>
      <c r="GT254" s="546"/>
      <c r="GU254" s="546"/>
      <c r="GV254" s="546"/>
      <c r="GW254" s="546"/>
      <c r="GX254" s="546"/>
      <c r="GY254" s="546"/>
      <c r="GZ254" s="546"/>
      <c r="HA254" s="546"/>
      <c r="HB254" s="546"/>
      <c r="HC254" s="546"/>
      <c r="HD254" s="546"/>
      <c r="HE254" s="546"/>
      <c r="HF254" s="546"/>
      <c r="HG254" s="546"/>
      <c r="HH254" s="546"/>
      <c r="HI254" s="546"/>
      <c r="HJ254" s="546"/>
      <c r="HK254" s="546"/>
      <c r="HL254" s="546"/>
      <c r="HM254" s="546"/>
      <c r="HN254" s="546"/>
      <c r="HO254" s="546"/>
      <c r="HP254" s="546"/>
      <c r="HQ254" s="546"/>
      <c r="HR254" s="546"/>
      <c r="HS254" s="546"/>
      <c r="HT254" s="546"/>
      <c r="HU254" s="546"/>
      <c r="HV254" s="546"/>
      <c r="HW254" s="546"/>
      <c r="HX254" s="546"/>
      <c r="HY254" s="546"/>
      <c r="HZ254" s="546"/>
      <c r="IA254" s="546"/>
      <c r="IB254" s="546"/>
      <c r="IC254" s="546"/>
      <c r="ID254" s="546"/>
      <c r="IE254" s="546"/>
      <c r="IF254" s="546"/>
      <c r="IG254" s="546"/>
      <c r="IH254" s="546"/>
      <c r="II254" s="546"/>
      <c r="IJ254" s="546"/>
      <c r="IK254" s="546"/>
      <c r="IL254" s="546"/>
      <c r="IM254" s="546"/>
      <c r="IN254" s="546"/>
      <c r="IO254" s="546"/>
      <c r="IP254" s="546"/>
      <c r="IQ254" s="546"/>
      <c r="IR254" s="546"/>
      <c r="IS254" s="546"/>
      <c r="IT254" s="546"/>
      <c r="IU254" s="546"/>
      <c r="IV254" s="546"/>
      <c r="IW254" s="546"/>
      <c r="IX254" s="546"/>
      <c r="IY254" s="546"/>
      <c r="IZ254" s="546"/>
      <c r="JA254" s="546"/>
      <c r="JB254" s="546"/>
      <c r="JC254" s="546"/>
      <c r="JD254" s="546"/>
      <c r="JE254" s="546"/>
      <c r="JF254" s="546"/>
      <c r="JG254" s="546"/>
      <c r="JH254" s="546"/>
      <c r="JI254" s="546"/>
      <c r="JJ254" s="546"/>
      <c r="JK254" s="546"/>
      <c r="JL254" s="546"/>
      <c r="JM254" s="546"/>
      <c r="JN254" s="546"/>
      <c r="JO254" s="546"/>
      <c r="JP254" s="546"/>
      <c r="JQ254" s="546"/>
      <c r="JR254" s="546"/>
      <c r="JS254" s="546"/>
      <c r="JT254" s="546"/>
      <c r="JU254" s="546"/>
      <c r="JV254" s="546"/>
      <c r="JW254" s="546"/>
      <c r="JX254" s="546"/>
      <c r="JY254" s="546"/>
      <c r="JZ254" s="546"/>
      <c r="KA254" s="546"/>
      <c r="KB254" s="546"/>
      <c r="KC254" s="546"/>
      <c r="KD254" s="546"/>
      <c r="KE254" s="546"/>
      <c r="KF254" s="546"/>
      <c r="KG254" s="546"/>
      <c r="KH254" s="546"/>
      <c r="KI254" s="546"/>
      <c r="KJ254" s="546"/>
      <c r="KK254" s="546"/>
      <c r="KL254" s="546"/>
      <c r="KM254" s="546"/>
      <c r="KN254" s="546"/>
      <c r="KO254" s="546"/>
      <c r="KP254" s="546"/>
      <c r="KQ254" s="546"/>
      <c r="KR254" s="546"/>
      <c r="KS254" s="546"/>
      <c r="KT254" s="546"/>
      <c r="KU254" s="546"/>
      <c r="KV254" s="546"/>
      <c r="KW254" s="546"/>
      <c r="KX254" s="546"/>
      <c r="KY254" s="546"/>
      <c r="KZ254" s="546"/>
      <c r="LA254" s="546"/>
      <c r="LB254" s="546"/>
      <c r="LC254" s="546"/>
      <c r="LD254" s="546"/>
      <c r="LE254" s="546"/>
      <c r="LF254" s="546"/>
      <c r="LG254" s="546"/>
      <c r="LH254" s="546"/>
      <c r="LI254" s="546"/>
      <c r="LJ254" s="546"/>
      <c r="LK254" s="546"/>
      <c r="LL254" s="546"/>
      <c r="LM254" s="546"/>
      <c r="LN254" s="546"/>
      <c r="LO254" s="546"/>
      <c r="LP254" s="546"/>
      <c r="LQ254" s="546"/>
      <c r="LR254" s="546"/>
      <c r="LS254" s="546"/>
      <c r="LT254" s="546"/>
      <c r="LU254" s="546"/>
      <c r="LV254" s="546"/>
      <c r="LW254" s="546"/>
      <c r="LX254" s="546"/>
      <c r="LY254" s="546"/>
      <c r="LZ254" s="546"/>
      <c r="MA254" s="546"/>
      <c r="MB254" s="546"/>
      <c r="MC254" s="546"/>
      <c r="MD254" s="546"/>
      <c r="ME254" s="546"/>
      <c r="MF254" s="546"/>
      <c r="MG254" s="546"/>
      <c r="MH254" s="546"/>
      <c r="MI254" s="546"/>
      <c r="MJ254" s="546"/>
      <c r="MK254" s="546"/>
      <c r="ML254" s="546"/>
      <c r="MM254" s="546"/>
      <c r="MN254" s="546"/>
      <c r="MO254" s="546"/>
      <c r="MP254" s="546"/>
      <c r="MQ254" s="546"/>
      <c r="MR254" s="546"/>
      <c r="MS254" s="546"/>
      <c r="MT254" s="546"/>
      <c r="MU254" s="546"/>
      <c r="MV254" s="546"/>
      <c r="MW254" s="546"/>
      <c r="MX254" s="546"/>
      <c r="MY254" s="546"/>
      <c r="MZ254" s="546"/>
      <c r="NA254" s="546"/>
      <c r="NB254" s="546"/>
      <c r="NC254" s="546"/>
      <c r="ND254" s="546"/>
      <c r="NE254" s="546"/>
      <c r="NF254" s="546"/>
      <c r="NG254" s="546"/>
      <c r="NH254" s="546"/>
      <c r="NI254" s="546"/>
      <c r="NJ254" s="546"/>
      <c r="NK254" s="546"/>
      <c r="NL254" s="546"/>
      <c r="NM254" s="546"/>
      <c r="NN254" s="546"/>
      <c r="NO254" s="546"/>
      <c r="NP254" s="546"/>
      <c r="NQ254" s="546"/>
      <c r="NR254" s="546"/>
      <c r="NS254" s="546"/>
      <c r="NT254" s="546"/>
      <c r="NU254" s="546"/>
      <c r="NV254" s="546"/>
      <c r="NW254" s="546"/>
      <c r="NX254" s="546"/>
      <c r="NY254" s="546"/>
      <c r="NZ254" s="546"/>
      <c r="OA254" s="546"/>
      <c r="OB254" s="546"/>
      <c r="OC254" s="546"/>
      <c r="OD254" s="546"/>
      <c r="OE254" s="546"/>
      <c r="OF254" s="546"/>
      <c r="OG254" s="546"/>
      <c r="OH254" s="546"/>
      <c r="OI254" s="546"/>
      <c r="OJ254" s="546"/>
      <c r="OK254" s="546"/>
      <c r="OL254" s="546"/>
      <c r="OM254" s="546"/>
      <c r="ON254" s="546"/>
      <c r="OO254" s="546"/>
      <c r="OP254" s="546"/>
      <c r="OQ254" s="546"/>
      <c r="OR254" s="546"/>
      <c r="OS254" s="546"/>
      <c r="OT254" s="546"/>
      <c r="OU254" s="546"/>
      <c r="OV254" s="546"/>
      <c r="OW254" s="546"/>
      <c r="OX254" s="546"/>
      <c r="OY254" s="546"/>
      <c r="OZ254" s="546"/>
      <c r="PA254" s="546"/>
      <c r="PB254" s="546"/>
      <c r="PC254" s="546"/>
      <c r="PD254" s="546"/>
      <c r="PE254" s="546"/>
      <c r="PF254" s="546"/>
      <c r="PG254" s="546"/>
      <c r="PH254" s="546"/>
      <c r="PI254" s="546"/>
      <c r="PJ254" s="546"/>
      <c r="PK254" s="546"/>
      <c r="PL254" s="546"/>
      <c r="PM254" s="546"/>
      <c r="PN254" s="546"/>
      <c r="PO254" s="546"/>
      <c r="PP254" s="546"/>
      <c r="PQ254" s="546"/>
      <c r="PR254" s="546"/>
      <c r="PS254" s="546"/>
      <c r="PT254" s="546"/>
      <c r="PU254" s="546"/>
      <c r="PV254" s="546"/>
      <c r="PW254" s="546"/>
      <c r="PX254" s="546"/>
      <c r="PY254" s="546"/>
      <c r="PZ254" s="546"/>
      <c r="QA254" s="546"/>
      <c r="QB254" s="546"/>
      <c r="QC254" s="546"/>
      <c r="QD254" s="546"/>
      <c r="QE254" s="546"/>
      <c r="QF254" s="546"/>
      <c r="QG254" s="546"/>
      <c r="QH254" s="546"/>
      <c r="QI254" s="546"/>
      <c r="QJ254" s="546"/>
      <c r="QK254" s="546"/>
      <c r="QL254" s="546"/>
      <c r="QM254" s="546"/>
      <c r="QN254" s="546"/>
      <c r="QO254" s="546"/>
      <c r="QP254" s="546"/>
      <c r="QQ254" s="546"/>
      <c r="QR254" s="546"/>
      <c r="QS254" s="546"/>
      <c r="QT254" s="546"/>
      <c r="QU254" s="546"/>
      <c r="QV254" s="546"/>
      <c r="QW254" s="546"/>
      <c r="QX254" s="546"/>
      <c r="QY254" s="546"/>
      <c r="QZ254" s="546"/>
      <c r="RA254" s="546"/>
      <c r="RB254" s="546"/>
      <c r="RC254" s="546"/>
      <c r="RD254" s="546"/>
      <c r="RE254" s="546"/>
      <c r="RF254" s="546"/>
      <c r="RG254" s="546"/>
      <c r="RH254" s="546"/>
      <c r="RI254" s="546"/>
      <c r="RJ254" s="546"/>
      <c r="RK254" s="546"/>
      <c r="RL254" s="546"/>
      <c r="RM254" s="546"/>
      <c r="RN254" s="546"/>
      <c r="RO254" s="546"/>
      <c r="RP254" s="546"/>
      <c r="RQ254" s="546"/>
      <c r="RR254" s="546"/>
      <c r="RS254" s="546"/>
      <c r="RT254" s="546"/>
      <c r="RU254" s="546"/>
      <c r="RV254" s="546"/>
      <c r="RW254" s="546"/>
      <c r="RX254" s="546"/>
      <c r="RY254" s="546"/>
      <c r="RZ254" s="546"/>
      <c r="SA254" s="546"/>
      <c r="SB254" s="546"/>
      <c r="SC254" s="546"/>
      <c r="SD254" s="546"/>
      <c r="SE254" s="546"/>
      <c r="SF254" s="546"/>
      <c r="SG254" s="546"/>
      <c r="SH254" s="546"/>
      <c r="SI254" s="546"/>
      <c r="SJ254" s="546"/>
      <c r="SK254" s="546"/>
      <c r="SL254" s="546"/>
      <c r="SM254" s="546"/>
      <c r="SN254" s="546"/>
      <c r="SO254" s="546"/>
      <c r="SP254" s="546"/>
      <c r="SQ254" s="546"/>
      <c r="SR254" s="546"/>
      <c r="SS254" s="546"/>
      <c r="ST254" s="546"/>
      <c r="SU254" s="546"/>
      <c r="SV254" s="546"/>
      <c r="SW254" s="546"/>
      <c r="SX254" s="546"/>
      <c r="SY254" s="546"/>
      <c r="SZ254" s="546"/>
      <c r="TA254" s="546"/>
      <c r="TB254" s="546"/>
      <c r="TC254" s="546"/>
      <c r="TD254" s="546"/>
      <c r="TE254" s="546"/>
      <c r="TF254" s="546"/>
      <c r="TG254" s="546"/>
      <c r="TH254" s="546"/>
      <c r="TI254" s="546"/>
      <c r="TJ254" s="546"/>
      <c r="TK254" s="546"/>
      <c r="TL254" s="546"/>
      <c r="TM254" s="546"/>
      <c r="TN254" s="546"/>
      <c r="TO254" s="546"/>
      <c r="TP254" s="546"/>
      <c r="TQ254" s="546"/>
      <c r="TR254" s="546"/>
      <c r="TS254" s="546"/>
      <c r="TT254" s="546"/>
      <c r="TU254" s="546"/>
      <c r="TV254" s="546"/>
      <c r="TW254" s="546"/>
      <c r="TX254" s="546"/>
      <c r="TY254" s="546"/>
      <c r="TZ254" s="546"/>
      <c r="UA254" s="546"/>
      <c r="UB254" s="546"/>
      <c r="UC254" s="546"/>
      <c r="UD254" s="546"/>
      <c r="UE254" s="546"/>
      <c r="UF254" s="546"/>
      <c r="UG254" s="546"/>
      <c r="UH254" s="546"/>
      <c r="UI254" s="546"/>
      <c r="UJ254" s="546"/>
      <c r="UK254" s="546"/>
      <c r="UL254" s="546"/>
      <c r="UM254" s="546"/>
      <c r="UN254" s="546"/>
      <c r="UO254" s="546"/>
      <c r="UP254" s="546"/>
      <c r="UQ254" s="546"/>
      <c r="UR254" s="546"/>
      <c r="US254" s="546"/>
      <c r="UT254" s="546"/>
      <c r="UU254" s="546"/>
      <c r="UV254" s="546"/>
      <c r="UW254" s="546"/>
      <c r="UX254" s="546"/>
      <c r="UY254" s="546"/>
      <c r="UZ254" s="546"/>
      <c r="VA254" s="546"/>
      <c r="VB254" s="546"/>
      <c r="VC254" s="546"/>
      <c r="VD254" s="546"/>
      <c r="VE254" s="546"/>
      <c r="VF254" s="546"/>
      <c r="VG254" s="546"/>
      <c r="VH254" s="546"/>
      <c r="VI254" s="546"/>
      <c r="VJ254" s="546"/>
      <c r="VK254" s="546"/>
      <c r="VL254" s="546"/>
      <c r="VM254" s="546"/>
      <c r="VN254" s="546"/>
      <c r="VO254" s="546"/>
      <c r="VP254" s="546"/>
      <c r="VQ254" s="546"/>
      <c r="VR254" s="546"/>
      <c r="VS254" s="546"/>
      <c r="VT254" s="546"/>
      <c r="VU254" s="546"/>
      <c r="VV254" s="546"/>
      <c r="VW254" s="546"/>
      <c r="VX254" s="546"/>
      <c r="VY254" s="546"/>
      <c r="VZ254" s="546"/>
      <c r="WA254" s="546"/>
      <c r="WB254" s="546"/>
      <c r="WC254" s="546"/>
      <c r="WD254" s="546"/>
      <c r="WE254" s="546"/>
      <c r="WF254" s="546"/>
      <c r="WG254" s="546"/>
      <c r="WH254" s="546"/>
      <c r="WI254" s="546"/>
      <c r="WJ254" s="546"/>
      <c r="WK254" s="546"/>
      <c r="WL254" s="546"/>
      <c r="WM254" s="546"/>
      <c r="WN254" s="546"/>
      <c r="WO254" s="546"/>
      <c r="WP254" s="546"/>
      <c r="WQ254" s="546"/>
      <c r="WR254" s="546"/>
      <c r="WS254" s="546"/>
      <c r="WT254" s="546"/>
      <c r="WU254" s="546"/>
      <c r="WV254" s="546"/>
      <c r="WW254" s="546"/>
      <c r="WX254" s="546"/>
      <c r="WY254" s="546"/>
      <c r="WZ254" s="546"/>
      <c r="XA254" s="546"/>
      <c r="XB254" s="546"/>
      <c r="XC254" s="546"/>
      <c r="XD254" s="546"/>
      <c r="XE254" s="546"/>
      <c r="XF254" s="546"/>
      <c r="XG254" s="546"/>
      <c r="XH254" s="546"/>
      <c r="XI254" s="546"/>
      <c r="XJ254" s="546"/>
      <c r="XK254" s="546"/>
      <c r="XL254" s="546"/>
      <c r="XM254" s="546"/>
      <c r="XN254" s="546"/>
      <c r="XO254" s="546"/>
      <c r="XP254" s="546"/>
      <c r="XQ254" s="546"/>
      <c r="XR254" s="546"/>
      <c r="XS254" s="546"/>
      <c r="XT254" s="546"/>
      <c r="XU254" s="546"/>
      <c r="XV254" s="546"/>
      <c r="XW254" s="546"/>
      <c r="XX254" s="546"/>
      <c r="XY254" s="546"/>
      <c r="XZ254" s="546"/>
      <c r="YA254" s="546"/>
      <c r="YB254" s="546"/>
      <c r="YC254" s="546"/>
      <c r="YD254" s="546"/>
      <c r="YE254" s="546"/>
      <c r="YF254" s="546"/>
      <c r="YG254" s="546"/>
      <c r="YH254" s="546"/>
      <c r="YI254" s="546"/>
      <c r="YJ254" s="546"/>
      <c r="YK254" s="546"/>
      <c r="YL254" s="546"/>
      <c r="YM254" s="546"/>
      <c r="YN254" s="546"/>
      <c r="YO254" s="546"/>
      <c r="YP254" s="546"/>
      <c r="YQ254" s="546"/>
      <c r="YR254" s="546"/>
      <c r="YS254" s="546"/>
      <c r="YT254" s="546"/>
      <c r="YU254" s="546"/>
      <c r="YV254" s="546"/>
      <c r="YW254" s="546"/>
      <c r="YX254" s="546"/>
      <c r="YY254" s="546"/>
      <c r="YZ254" s="546"/>
      <c r="ZA254" s="546"/>
      <c r="ZB254" s="546"/>
      <c r="ZC254" s="546"/>
      <c r="ZD254" s="546"/>
      <c r="ZE254" s="546"/>
      <c r="ZF254" s="546"/>
      <c r="ZG254" s="546"/>
      <c r="ZH254" s="546"/>
      <c r="ZI254" s="546"/>
      <c r="ZJ254" s="546"/>
      <c r="ZK254" s="546"/>
      <c r="ZL254" s="546"/>
      <c r="ZM254" s="546"/>
      <c r="ZN254" s="546"/>
      <c r="ZO254" s="546"/>
      <c r="ZP254" s="546"/>
      <c r="ZQ254" s="546"/>
      <c r="ZR254" s="546"/>
      <c r="ZS254" s="546"/>
      <c r="ZT254" s="546"/>
      <c r="ZU254" s="546"/>
      <c r="ZV254" s="546"/>
      <c r="ZW254" s="546"/>
      <c r="ZX254" s="546"/>
      <c r="ZY254" s="546"/>
      <c r="ZZ254" s="546"/>
      <c r="AAA254" s="546"/>
      <c r="AAB254" s="546"/>
      <c r="AAC254" s="546"/>
      <c r="AAD254" s="546"/>
      <c r="AAE254" s="546"/>
      <c r="AAF254" s="546"/>
      <c r="AAG254" s="546"/>
      <c r="AAH254" s="546"/>
      <c r="AAI254" s="546"/>
      <c r="AAJ254" s="546"/>
      <c r="AAK254" s="546"/>
      <c r="AAL254" s="546"/>
      <c r="AAM254" s="546"/>
      <c r="AAN254" s="546"/>
      <c r="AAO254" s="546"/>
      <c r="AAP254" s="546"/>
      <c r="AAQ254" s="546"/>
      <c r="AAR254" s="546"/>
      <c r="AAS254" s="546"/>
      <c r="AAT254" s="546"/>
      <c r="AAU254" s="546"/>
      <c r="AAV254" s="546"/>
      <c r="AAW254" s="546"/>
      <c r="AAX254" s="546"/>
      <c r="AAY254" s="546"/>
      <c r="AAZ254" s="546"/>
      <c r="ABA254" s="546"/>
      <c r="ABB254" s="546"/>
      <c r="ABC254" s="546"/>
      <c r="ABD254" s="546"/>
      <c r="ABE254" s="546"/>
      <c r="ABF254" s="546"/>
      <c r="ABG254" s="546"/>
      <c r="ABH254" s="546"/>
      <c r="ABI254" s="546"/>
      <c r="ABJ254" s="546"/>
      <c r="ABK254" s="546"/>
      <c r="ABL254" s="546"/>
      <c r="ABM254" s="546"/>
      <c r="ABN254" s="546"/>
      <c r="ABO254" s="546"/>
      <c r="ABP254" s="546"/>
      <c r="ABQ254" s="546"/>
      <c r="ABR254" s="546"/>
      <c r="ABS254" s="546"/>
      <c r="ABT254" s="546"/>
      <c r="ABU254" s="546"/>
      <c r="ABV254" s="546"/>
      <c r="ABW254" s="546"/>
      <c r="ABX254" s="546"/>
      <c r="ABY254" s="546"/>
      <c r="ABZ254" s="546"/>
      <c r="ACA254" s="546"/>
      <c r="ACB254" s="546"/>
      <c r="ACC254" s="546"/>
      <c r="ACD254" s="546"/>
      <c r="ACE254" s="546"/>
      <c r="ACF254" s="546"/>
      <c r="ACG254" s="546"/>
      <c r="ACH254" s="546"/>
      <c r="ACI254" s="546"/>
      <c r="ACJ254" s="546"/>
      <c r="ACK254" s="546"/>
      <c r="ACL254" s="546"/>
      <c r="ACM254" s="546"/>
      <c r="ACN254" s="546"/>
      <c r="ACO254" s="546"/>
      <c r="ACP254" s="546"/>
      <c r="ACQ254" s="546"/>
      <c r="ACR254" s="546"/>
      <c r="ACS254" s="546"/>
      <c r="ACT254" s="546"/>
      <c r="ACU254" s="546"/>
      <c r="ACV254" s="546"/>
      <c r="ACW254" s="546"/>
      <c r="ACX254" s="546"/>
      <c r="ACY254" s="546"/>
      <c r="ACZ254" s="546"/>
      <c r="ADA254" s="546"/>
      <c r="ADB254" s="546"/>
      <c r="ADC254" s="546"/>
      <c r="ADD254" s="546"/>
      <c r="ADE254" s="546"/>
      <c r="ADF254" s="546"/>
      <c r="ADG254" s="546"/>
      <c r="ADH254" s="546"/>
      <c r="ADI254" s="546"/>
      <c r="ADJ254" s="546"/>
      <c r="ADK254" s="546"/>
      <c r="ADL254" s="546"/>
      <c r="ADM254" s="546"/>
      <c r="ADN254" s="546"/>
      <c r="ADO254" s="546"/>
      <c r="ADP254" s="546"/>
      <c r="ADQ254" s="546"/>
      <c r="ADR254" s="546"/>
      <c r="ADS254" s="546"/>
      <c r="ADT254" s="546"/>
      <c r="ADU254" s="546"/>
      <c r="ADV254" s="546"/>
      <c r="ADW254" s="546"/>
      <c r="ADX254" s="546"/>
      <c r="ADY254" s="546"/>
      <c r="ADZ254" s="546"/>
      <c r="AEA254" s="546"/>
      <c r="AEB254" s="546"/>
      <c r="AEC254" s="546"/>
      <c r="AED254" s="546"/>
      <c r="AEE254" s="546"/>
      <c r="AEF254" s="546"/>
      <c r="AEG254" s="546"/>
      <c r="AEH254" s="546"/>
      <c r="AEI254" s="546"/>
      <c r="AEJ254" s="546"/>
      <c r="AEK254" s="546"/>
      <c r="AEL254" s="546"/>
      <c r="AEM254" s="546"/>
      <c r="AEN254" s="546"/>
      <c r="AEO254" s="546"/>
      <c r="AEP254" s="546"/>
      <c r="AEQ254" s="546"/>
      <c r="AER254" s="546"/>
      <c r="AES254" s="546"/>
      <c r="AET254" s="546"/>
      <c r="AEU254" s="546"/>
      <c r="AEV254" s="546"/>
      <c r="AEW254" s="546"/>
      <c r="AEX254" s="546"/>
      <c r="AEY254" s="546"/>
      <c r="AEZ254" s="546"/>
      <c r="AFA254" s="546"/>
      <c r="AFB254" s="546"/>
      <c r="AFC254" s="546"/>
      <c r="AFD254" s="546"/>
      <c r="AFE254" s="546"/>
      <c r="AFF254" s="546"/>
      <c r="AFG254" s="546"/>
      <c r="AFH254" s="546"/>
      <c r="AFI254" s="546"/>
      <c r="AFJ254" s="546"/>
      <c r="AFK254" s="546"/>
      <c r="AFL254" s="546"/>
      <c r="AFM254" s="546"/>
      <c r="AFN254" s="546"/>
      <c r="AFO254" s="546"/>
      <c r="AFP254" s="546"/>
      <c r="AFQ254" s="546"/>
      <c r="AFR254" s="546"/>
      <c r="AFS254" s="546"/>
      <c r="AFT254" s="546"/>
      <c r="AFU254" s="546"/>
      <c r="AFV254" s="546"/>
      <c r="AFW254" s="546"/>
      <c r="AFX254" s="546"/>
      <c r="AFY254" s="546"/>
      <c r="AFZ254" s="546"/>
      <c r="AGA254" s="546"/>
      <c r="AGB254" s="546"/>
      <c r="AGC254" s="546"/>
      <c r="AGD254" s="546"/>
      <c r="AGE254" s="546"/>
      <c r="AGF254" s="546"/>
      <c r="AGG254" s="546"/>
      <c r="AGH254" s="546"/>
      <c r="AGI254" s="546"/>
      <c r="AGJ254" s="546"/>
      <c r="AGK254" s="546"/>
      <c r="AGL254" s="546"/>
      <c r="AGM254" s="546"/>
      <c r="AGN254" s="546"/>
      <c r="AGO254" s="546"/>
      <c r="AGP254" s="546"/>
      <c r="AGQ254" s="546"/>
      <c r="AGR254" s="546"/>
      <c r="AGS254" s="546"/>
      <c r="AGT254" s="546"/>
      <c r="AGU254" s="546"/>
      <c r="AGV254" s="546"/>
      <c r="AGW254" s="546"/>
      <c r="AGX254" s="546"/>
      <c r="AGY254" s="546"/>
      <c r="AGZ254" s="546"/>
      <c r="AHA254" s="546"/>
      <c r="AHB254" s="546"/>
      <c r="AHC254" s="546"/>
      <c r="AHD254" s="546"/>
      <c r="AHE254" s="546"/>
      <c r="AHF254" s="546"/>
      <c r="AHG254" s="546"/>
      <c r="AHH254" s="546"/>
      <c r="AHI254" s="546"/>
      <c r="AHJ254" s="546"/>
      <c r="AHK254" s="546"/>
      <c r="AHL254" s="546"/>
      <c r="AHM254" s="546"/>
      <c r="AHN254" s="546"/>
      <c r="AHO254" s="546"/>
      <c r="AHP254" s="546"/>
      <c r="AHQ254" s="546"/>
      <c r="AHR254" s="546"/>
      <c r="AHS254" s="546"/>
      <c r="AHT254" s="546"/>
      <c r="AHU254" s="546"/>
      <c r="AHV254" s="546"/>
      <c r="AHW254" s="546"/>
      <c r="AHX254" s="546"/>
      <c r="AHY254" s="546"/>
      <c r="AHZ254" s="546"/>
      <c r="AIA254" s="546"/>
      <c r="AIB254" s="546"/>
      <c r="AIC254" s="546"/>
      <c r="AID254" s="546"/>
      <c r="AIE254" s="546"/>
      <c r="AIF254" s="546"/>
      <c r="AIG254" s="546"/>
      <c r="AIH254" s="546"/>
      <c r="AII254" s="546"/>
      <c r="AIJ254" s="546"/>
      <c r="AIK254" s="546"/>
      <c r="AIL254" s="546"/>
      <c r="AIM254" s="546"/>
      <c r="AIN254" s="546"/>
      <c r="AIO254" s="546"/>
      <c r="AIP254" s="546"/>
      <c r="AIQ254" s="546"/>
      <c r="AIR254" s="546"/>
      <c r="AIS254" s="546"/>
      <c r="AIT254" s="546"/>
      <c r="AIU254" s="546"/>
      <c r="AIV254" s="546"/>
      <c r="AIW254" s="546"/>
      <c r="AIX254" s="546"/>
      <c r="AIY254" s="546"/>
      <c r="AIZ254" s="546"/>
      <c r="AJA254" s="546"/>
      <c r="AJB254" s="546"/>
      <c r="AJC254" s="546"/>
      <c r="AJD254" s="546"/>
      <c r="AJE254" s="546"/>
      <c r="AJF254" s="546"/>
      <c r="AJG254" s="546"/>
      <c r="AJH254" s="546"/>
      <c r="AJI254" s="546"/>
      <c r="AJJ254" s="546"/>
      <c r="AJK254" s="546"/>
      <c r="AJL254" s="546"/>
      <c r="AJM254" s="546"/>
      <c r="AJN254" s="546"/>
      <c r="AJO254" s="546"/>
      <c r="AJP254" s="546"/>
      <c r="AJQ254" s="546"/>
      <c r="AJR254" s="546"/>
      <c r="AJS254" s="546"/>
      <c r="AJT254" s="546"/>
      <c r="AJU254" s="546"/>
      <c r="AJV254" s="546"/>
      <c r="AJW254" s="546"/>
      <c r="AJX254" s="546"/>
      <c r="AJY254" s="546"/>
      <c r="AJZ254" s="546"/>
      <c r="AKA254" s="546"/>
      <c r="AKB254" s="546"/>
      <c r="AKC254" s="546"/>
      <c r="AKD254" s="546"/>
      <c r="AKE254" s="546"/>
      <c r="AKF254" s="546"/>
      <c r="AKG254" s="546"/>
      <c r="AKH254" s="546"/>
      <c r="AKI254" s="546"/>
      <c r="AKJ254" s="546"/>
      <c r="AKK254" s="546"/>
      <c r="AKL254" s="546"/>
      <c r="AKM254" s="546"/>
      <c r="AKN254" s="546"/>
      <c r="AKO254" s="546"/>
      <c r="AKP254" s="546"/>
      <c r="AKQ254" s="546"/>
      <c r="AKR254" s="546"/>
      <c r="AKS254" s="546"/>
      <c r="AKT254" s="546"/>
      <c r="AKU254" s="546"/>
      <c r="AKV254" s="546"/>
      <c r="AKW254" s="546"/>
      <c r="AKX254" s="546"/>
      <c r="AKY254" s="546"/>
      <c r="AKZ254" s="546"/>
      <c r="ALA254" s="546"/>
      <c r="ALB254" s="546"/>
      <c r="ALC254" s="546"/>
      <c r="ALD254" s="546"/>
      <c r="ALE254" s="546"/>
      <c r="ALF254" s="546"/>
      <c r="ALG254" s="546"/>
      <c r="ALH254" s="546"/>
      <c r="ALI254" s="546"/>
      <c r="ALJ254" s="546"/>
      <c r="ALK254" s="546"/>
      <c r="ALL254" s="546"/>
      <c r="ALM254" s="546"/>
      <c r="ALN254" s="546"/>
      <c r="ALO254" s="546"/>
      <c r="ALP254" s="546"/>
      <c r="ALQ254" s="546"/>
      <c r="ALR254" s="546"/>
      <c r="ALS254" s="546"/>
      <c r="ALT254" s="546"/>
      <c r="ALU254" s="546"/>
      <c r="ALV254" s="546"/>
      <c r="ALW254" s="546"/>
      <c r="ALX254" s="546"/>
      <c r="ALY254" s="546"/>
      <c r="ALZ254" s="546"/>
      <c r="AMA254" s="546"/>
      <c r="AMB254" s="546"/>
    </row>
    <row r="255" spans="1:1016" ht="59.25" customHeight="1">
      <c r="A255" s="493" t="s">
        <v>542</v>
      </c>
      <c r="B255" s="559">
        <v>10726</v>
      </c>
      <c r="C255" s="528" t="s">
        <v>127</v>
      </c>
      <c r="D255" s="526" t="s">
        <v>543</v>
      </c>
      <c r="E255" s="493" t="s">
        <v>47</v>
      </c>
      <c r="F255" s="523">
        <v>1</v>
      </c>
      <c r="G255" s="497">
        <f t="shared" si="19"/>
        <v>1595.07</v>
      </c>
      <c r="H255" s="578">
        <f t="shared" si="21"/>
        <v>1595.07</v>
      </c>
      <c r="J255" s="547">
        <v>1259.83</v>
      </c>
      <c r="L255" s="466">
        <f t="shared" si="20"/>
        <v>1595.07</v>
      </c>
    </row>
    <row r="256" spans="1:1016" ht="59.25" customHeight="1">
      <c r="A256" s="493" t="s">
        <v>544</v>
      </c>
      <c r="B256" s="559"/>
      <c r="C256" s="528" t="s">
        <v>545</v>
      </c>
      <c r="D256" s="526" t="s">
        <v>518</v>
      </c>
      <c r="E256" s="493" t="s">
        <v>471</v>
      </c>
      <c r="F256" s="523">
        <v>1500</v>
      </c>
      <c r="G256" s="497">
        <f t="shared" si="19"/>
        <v>5.62</v>
      </c>
      <c r="H256" s="578">
        <f t="shared" si="21"/>
        <v>8430</v>
      </c>
      <c r="J256" s="547">
        <v>4.4400000000000004</v>
      </c>
      <c r="L256" s="466">
        <f t="shared" si="20"/>
        <v>5.62</v>
      </c>
    </row>
    <row r="257" spans="1:1016" ht="59.25" customHeight="1">
      <c r="A257" s="493" t="s">
        <v>546</v>
      </c>
      <c r="B257" s="559">
        <v>7164</v>
      </c>
      <c r="C257" s="528" t="s">
        <v>127</v>
      </c>
      <c r="D257" s="526" t="s">
        <v>547</v>
      </c>
      <c r="E257" s="493" t="s">
        <v>47</v>
      </c>
      <c r="F257" s="523">
        <v>32</v>
      </c>
      <c r="G257" s="497">
        <f t="shared" si="19"/>
        <v>24.76</v>
      </c>
      <c r="H257" s="578">
        <f t="shared" si="21"/>
        <v>792.32</v>
      </c>
      <c r="J257" s="547">
        <v>19.559999999999999</v>
      </c>
      <c r="L257" s="466">
        <f t="shared" si="20"/>
        <v>24.76</v>
      </c>
    </row>
    <row r="258" spans="1:1016" s="40" customFormat="1" ht="59.25" customHeight="1">
      <c r="A258" s="493" t="s">
        <v>548</v>
      </c>
      <c r="B258" s="557">
        <v>8493</v>
      </c>
      <c r="C258" s="528" t="s">
        <v>127</v>
      </c>
      <c r="D258" s="529" t="s">
        <v>549</v>
      </c>
      <c r="E258" s="528" t="s">
        <v>47</v>
      </c>
      <c r="F258" s="496">
        <v>1</v>
      </c>
      <c r="G258" s="497">
        <f t="shared" si="19"/>
        <v>1457.61</v>
      </c>
      <c r="H258" s="592">
        <f t="shared" si="21"/>
        <v>1457.61</v>
      </c>
      <c r="I258" s="550"/>
      <c r="J258" s="551">
        <v>1151.26</v>
      </c>
      <c r="K258" s="550"/>
      <c r="L258" s="466">
        <f t="shared" si="20"/>
        <v>1457.61</v>
      </c>
      <c r="M258" s="550"/>
      <c r="N258" s="550"/>
      <c r="O258" s="550"/>
      <c r="P258" s="550"/>
      <c r="Q258" s="550"/>
      <c r="R258" s="550"/>
      <c r="S258" s="550"/>
      <c r="T258" s="550"/>
      <c r="U258" s="550"/>
      <c r="V258" s="550"/>
      <c r="W258" s="550"/>
      <c r="X258" s="550"/>
      <c r="Y258" s="550"/>
      <c r="Z258" s="550"/>
      <c r="AA258" s="550"/>
      <c r="AB258" s="550"/>
      <c r="AC258" s="550"/>
      <c r="AD258" s="550"/>
      <c r="AE258" s="550"/>
      <c r="AF258" s="550"/>
      <c r="AG258" s="550"/>
      <c r="AH258" s="550"/>
      <c r="AI258" s="550"/>
      <c r="AJ258" s="550"/>
      <c r="AK258" s="550"/>
      <c r="AL258" s="550"/>
      <c r="AM258" s="550"/>
      <c r="AN258" s="550"/>
      <c r="AO258" s="550"/>
      <c r="AP258" s="550"/>
      <c r="AQ258" s="550"/>
      <c r="AR258" s="550"/>
      <c r="AS258" s="550"/>
      <c r="AT258" s="550"/>
      <c r="AU258" s="550"/>
      <c r="AV258" s="550"/>
      <c r="AW258" s="550"/>
      <c r="AX258" s="550"/>
      <c r="AY258" s="550"/>
      <c r="AZ258" s="550"/>
      <c r="BA258" s="550"/>
      <c r="BB258" s="550"/>
      <c r="BC258" s="550"/>
      <c r="BD258" s="550"/>
      <c r="BE258" s="550"/>
      <c r="BF258" s="550"/>
      <c r="BG258" s="550"/>
      <c r="BH258" s="550"/>
      <c r="BI258" s="550"/>
      <c r="BJ258" s="550"/>
      <c r="BK258" s="550"/>
      <c r="BL258" s="550"/>
      <c r="BM258" s="550"/>
      <c r="BN258" s="550"/>
      <c r="BO258" s="550"/>
      <c r="BP258" s="550"/>
      <c r="BQ258" s="550"/>
      <c r="BR258" s="550"/>
      <c r="BS258" s="550"/>
      <c r="BT258" s="550"/>
      <c r="BU258" s="550"/>
      <c r="BV258" s="550"/>
      <c r="BW258" s="550"/>
      <c r="BX258" s="550"/>
      <c r="BY258" s="550"/>
      <c r="BZ258" s="550"/>
      <c r="CA258" s="550"/>
      <c r="CB258" s="550"/>
      <c r="CC258" s="550"/>
      <c r="CD258" s="550"/>
      <c r="CE258" s="550"/>
      <c r="CF258" s="550"/>
      <c r="CG258" s="550"/>
      <c r="CH258" s="550"/>
      <c r="CI258" s="550"/>
      <c r="CJ258" s="550"/>
      <c r="CK258" s="550"/>
      <c r="CL258" s="550"/>
      <c r="CM258" s="550"/>
      <c r="CN258" s="550"/>
      <c r="CO258" s="550"/>
      <c r="CP258" s="550"/>
      <c r="CQ258" s="550"/>
      <c r="CR258" s="550"/>
      <c r="CS258" s="550"/>
      <c r="CT258" s="550"/>
      <c r="CU258" s="550"/>
      <c r="CV258" s="550"/>
      <c r="CW258" s="550"/>
      <c r="CX258" s="550"/>
      <c r="CY258" s="550"/>
      <c r="CZ258" s="550"/>
      <c r="DA258" s="550"/>
      <c r="DB258" s="550"/>
      <c r="DC258" s="550"/>
      <c r="DD258" s="550"/>
      <c r="DE258" s="550"/>
      <c r="DF258" s="550"/>
      <c r="DG258" s="550"/>
      <c r="DH258" s="550"/>
      <c r="DI258" s="550"/>
      <c r="DJ258" s="550"/>
      <c r="DK258" s="550"/>
      <c r="DL258" s="550"/>
      <c r="DM258" s="550"/>
      <c r="DN258" s="550"/>
      <c r="DO258" s="550"/>
      <c r="DP258" s="550"/>
      <c r="DQ258" s="550"/>
      <c r="DR258" s="550"/>
      <c r="DS258" s="550"/>
      <c r="DT258" s="550"/>
      <c r="DU258" s="550"/>
      <c r="DV258" s="550"/>
      <c r="DW258" s="550"/>
      <c r="DX258" s="550"/>
      <c r="DY258" s="550"/>
      <c r="DZ258" s="550"/>
      <c r="EA258" s="550"/>
      <c r="EB258" s="550"/>
      <c r="EC258" s="550"/>
      <c r="ED258" s="550"/>
      <c r="EE258" s="550"/>
      <c r="EF258" s="550"/>
      <c r="EG258" s="550"/>
      <c r="EH258" s="550"/>
      <c r="EI258" s="550"/>
      <c r="EJ258" s="550"/>
      <c r="EK258" s="550"/>
      <c r="EL258" s="550"/>
      <c r="EM258" s="550"/>
      <c r="EN258" s="550"/>
      <c r="EO258" s="550"/>
      <c r="EP258" s="550"/>
      <c r="EQ258" s="550"/>
      <c r="ER258" s="550"/>
      <c r="ES258" s="550"/>
      <c r="ET258" s="550"/>
      <c r="EU258" s="550"/>
      <c r="EV258" s="550"/>
      <c r="EW258" s="550"/>
      <c r="EX258" s="550"/>
      <c r="EY258" s="550"/>
      <c r="EZ258" s="550"/>
      <c r="FA258" s="550"/>
      <c r="FB258" s="550"/>
      <c r="FC258" s="550"/>
      <c r="FD258" s="550"/>
      <c r="FE258" s="550"/>
      <c r="FF258" s="550"/>
      <c r="FG258" s="550"/>
      <c r="FH258" s="550"/>
      <c r="FI258" s="550"/>
      <c r="FJ258" s="550"/>
      <c r="FK258" s="550"/>
      <c r="FL258" s="550"/>
      <c r="FM258" s="550"/>
      <c r="FN258" s="550"/>
      <c r="FO258" s="550"/>
      <c r="FP258" s="550"/>
      <c r="FQ258" s="550"/>
      <c r="FR258" s="550"/>
      <c r="FS258" s="550"/>
      <c r="FT258" s="550"/>
      <c r="FU258" s="550"/>
      <c r="FV258" s="550"/>
      <c r="FW258" s="550"/>
      <c r="FX258" s="550"/>
      <c r="FY258" s="550"/>
      <c r="FZ258" s="550"/>
      <c r="GA258" s="550"/>
      <c r="GB258" s="550"/>
      <c r="GC258" s="550"/>
      <c r="GD258" s="550"/>
      <c r="GE258" s="550"/>
      <c r="GF258" s="550"/>
      <c r="GG258" s="550"/>
      <c r="GH258" s="550"/>
      <c r="GI258" s="550"/>
      <c r="GJ258" s="550"/>
      <c r="GK258" s="550"/>
      <c r="GL258" s="550"/>
      <c r="GM258" s="550"/>
      <c r="GN258" s="550"/>
      <c r="GO258" s="550"/>
      <c r="GP258" s="550"/>
      <c r="GQ258" s="550"/>
      <c r="GR258" s="550"/>
      <c r="GS258" s="550"/>
      <c r="GT258" s="550"/>
      <c r="GU258" s="550"/>
      <c r="GV258" s="550"/>
      <c r="GW258" s="550"/>
      <c r="GX258" s="550"/>
      <c r="GY258" s="550"/>
      <c r="GZ258" s="550"/>
      <c r="HA258" s="550"/>
      <c r="HB258" s="550"/>
      <c r="HC258" s="550"/>
      <c r="HD258" s="550"/>
      <c r="HE258" s="550"/>
      <c r="HF258" s="550"/>
      <c r="HG258" s="550"/>
      <c r="HH258" s="550"/>
      <c r="HI258" s="550"/>
      <c r="HJ258" s="550"/>
      <c r="HK258" s="550"/>
      <c r="HL258" s="550"/>
      <c r="HM258" s="550"/>
      <c r="HN258" s="550"/>
      <c r="HO258" s="550"/>
      <c r="HP258" s="550"/>
      <c r="HQ258" s="550"/>
      <c r="HR258" s="550"/>
      <c r="HS258" s="550"/>
      <c r="HT258" s="550"/>
      <c r="HU258" s="550"/>
      <c r="HV258" s="550"/>
      <c r="HW258" s="550"/>
      <c r="HX258" s="550"/>
      <c r="HY258" s="550"/>
      <c r="HZ258" s="550"/>
      <c r="IA258" s="550"/>
      <c r="IB258" s="550"/>
      <c r="IC258" s="550"/>
      <c r="ID258" s="550"/>
      <c r="IE258" s="550"/>
      <c r="IF258" s="550"/>
      <c r="IG258" s="550"/>
      <c r="IH258" s="550"/>
      <c r="II258" s="550"/>
      <c r="IJ258" s="550"/>
      <c r="IK258" s="550"/>
      <c r="IL258" s="550"/>
      <c r="IM258" s="550"/>
      <c r="IN258" s="550"/>
      <c r="IO258" s="550"/>
      <c r="IP258" s="550"/>
      <c r="IQ258" s="550"/>
      <c r="IR258" s="550"/>
      <c r="IS258" s="550"/>
      <c r="IT258" s="550"/>
      <c r="IU258" s="550"/>
      <c r="IV258" s="550"/>
      <c r="IW258" s="550"/>
      <c r="IX258" s="550"/>
      <c r="IY258" s="550"/>
      <c r="IZ258" s="550"/>
      <c r="JA258" s="550"/>
      <c r="JB258" s="550"/>
      <c r="JC258" s="550"/>
      <c r="JD258" s="550"/>
      <c r="JE258" s="550"/>
      <c r="JF258" s="550"/>
      <c r="JG258" s="550"/>
      <c r="JH258" s="550"/>
      <c r="JI258" s="550"/>
      <c r="JJ258" s="550"/>
      <c r="JK258" s="550"/>
      <c r="JL258" s="550"/>
      <c r="JM258" s="550"/>
      <c r="JN258" s="550"/>
      <c r="JO258" s="550"/>
      <c r="JP258" s="550"/>
      <c r="JQ258" s="550"/>
      <c r="JR258" s="550"/>
      <c r="JS258" s="550"/>
      <c r="JT258" s="550"/>
      <c r="JU258" s="550"/>
      <c r="JV258" s="550"/>
      <c r="JW258" s="550"/>
      <c r="JX258" s="550"/>
      <c r="JY258" s="550"/>
      <c r="JZ258" s="550"/>
      <c r="KA258" s="550"/>
      <c r="KB258" s="550"/>
      <c r="KC258" s="550"/>
      <c r="KD258" s="550"/>
      <c r="KE258" s="550"/>
      <c r="KF258" s="550"/>
      <c r="KG258" s="550"/>
      <c r="KH258" s="550"/>
      <c r="KI258" s="550"/>
      <c r="KJ258" s="550"/>
      <c r="KK258" s="550"/>
      <c r="KL258" s="550"/>
      <c r="KM258" s="550"/>
      <c r="KN258" s="550"/>
      <c r="KO258" s="550"/>
      <c r="KP258" s="550"/>
      <c r="KQ258" s="550"/>
      <c r="KR258" s="550"/>
      <c r="KS258" s="550"/>
      <c r="KT258" s="550"/>
      <c r="KU258" s="550"/>
      <c r="KV258" s="550"/>
      <c r="KW258" s="550"/>
      <c r="KX258" s="550"/>
      <c r="KY258" s="550"/>
      <c r="KZ258" s="550"/>
      <c r="LA258" s="550"/>
      <c r="LB258" s="550"/>
      <c r="LC258" s="550"/>
      <c r="LD258" s="550"/>
      <c r="LE258" s="550"/>
      <c r="LF258" s="550"/>
      <c r="LG258" s="550"/>
      <c r="LH258" s="550"/>
      <c r="LI258" s="550"/>
      <c r="LJ258" s="550"/>
      <c r="LK258" s="550"/>
      <c r="LL258" s="550"/>
      <c r="LM258" s="550"/>
      <c r="LN258" s="550"/>
      <c r="LO258" s="550"/>
      <c r="LP258" s="550"/>
      <c r="LQ258" s="550"/>
      <c r="LR258" s="550"/>
      <c r="LS258" s="550"/>
      <c r="LT258" s="550"/>
      <c r="LU258" s="550"/>
      <c r="LV258" s="550"/>
      <c r="LW258" s="550"/>
      <c r="LX258" s="550"/>
      <c r="LY258" s="550"/>
      <c r="LZ258" s="550"/>
      <c r="MA258" s="550"/>
      <c r="MB258" s="550"/>
      <c r="MC258" s="550"/>
      <c r="MD258" s="550"/>
      <c r="ME258" s="550"/>
      <c r="MF258" s="550"/>
      <c r="MG258" s="550"/>
      <c r="MH258" s="550"/>
      <c r="MI258" s="550"/>
      <c r="MJ258" s="550"/>
      <c r="MK258" s="550"/>
      <c r="ML258" s="550"/>
      <c r="MM258" s="550"/>
      <c r="MN258" s="550"/>
      <c r="MO258" s="550"/>
      <c r="MP258" s="550"/>
      <c r="MQ258" s="550"/>
      <c r="MR258" s="550"/>
      <c r="MS258" s="550"/>
      <c r="MT258" s="550"/>
      <c r="MU258" s="550"/>
      <c r="MV258" s="550"/>
      <c r="MW258" s="550"/>
      <c r="MX258" s="550"/>
      <c r="MY258" s="550"/>
      <c r="MZ258" s="550"/>
      <c r="NA258" s="550"/>
      <c r="NB258" s="550"/>
      <c r="NC258" s="550"/>
      <c r="ND258" s="550"/>
      <c r="NE258" s="550"/>
      <c r="NF258" s="550"/>
      <c r="NG258" s="550"/>
      <c r="NH258" s="550"/>
      <c r="NI258" s="550"/>
      <c r="NJ258" s="550"/>
      <c r="NK258" s="550"/>
      <c r="NL258" s="550"/>
      <c r="NM258" s="550"/>
      <c r="NN258" s="550"/>
      <c r="NO258" s="550"/>
      <c r="NP258" s="550"/>
      <c r="NQ258" s="550"/>
      <c r="NR258" s="550"/>
      <c r="NS258" s="550"/>
      <c r="NT258" s="550"/>
      <c r="NU258" s="550"/>
      <c r="NV258" s="550"/>
      <c r="NW258" s="550"/>
      <c r="NX258" s="550"/>
      <c r="NY258" s="550"/>
      <c r="NZ258" s="550"/>
      <c r="OA258" s="550"/>
      <c r="OB258" s="550"/>
      <c r="OC258" s="550"/>
      <c r="OD258" s="550"/>
      <c r="OE258" s="550"/>
      <c r="OF258" s="550"/>
      <c r="OG258" s="550"/>
      <c r="OH258" s="550"/>
      <c r="OI258" s="550"/>
      <c r="OJ258" s="550"/>
      <c r="OK258" s="550"/>
      <c r="OL258" s="550"/>
      <c r="OM258" s="550"/>
      <c r="ON258" s="550"/>
      <c r="OO258" s="550"/>
      <c r="OP258" s="550"/>
      <c r="OQ258" s="550"/>
      <c r="OR258" s="550"/>
      <c r="OS258" s="550"/>
      <c r="OT258" s="550"/>
      <c r="OU258" s="550"/>
      <c r="OV258" s="550"/>
      <c r="OW258" s="550"/>
      <c r="OX258" s="550"/>
      <c r="OY258" s="550"/>
      <c r="OZ258" s="550"/>
      <c r="PA258" s="550"/>
      <c r="PB258" s="550"/>
      <c r="PC258" s="550"/>
      <c r="PD258" s="550"/>
      <c r="PE258" s="550"/>
      <c r="PF258" s="550"/>
      <c r="PG258" s="550"/>
      <c r="PH258" s="550"/>
      <c r="PI258" s="550"/>
      <c r="PJ258" s="550"/>
      <c r="PK258" s="550"/>
      <c r="PL258" s="550"/>
      <c r="PM258" s="550"/>
      <c r="PN258" s="550"/>
      <c r="PO258" s="550"/>
      <c r="PP258" s="550"/>
      <c r="PQ258" s="550"/>
      <c r="PR258" s="550"/>
      <c r="PS258" s="550"/>
      <c r="PT258" s="550"/>
      <c r="PU258" s="550"/>
      <c r="PV258" s="550"/>
      <c r="PW258" s="550"/>
      <c r="PX258" s="550"/>
      <c r="PY258" s="550"/>
      <c r="PZ258" s="550"/>
      <c r="QA258" s="550"/>
      <c r="QB258" s="550"/>
      <c r="QC258" s="550"/>
      <c r="QD258" s="550"/>
      <c r="QE258" s="550"/>
      <c r="QF258" s="550"/>
      <c r="QG258" s="550"/>
      <c r="QH258" s="550"/>
      <c r="QI258" s="550"/>
      <c r="QJ258" s="550"/>
      <c r="QK258" s="550"/>
      <c r="QL258" s="550"/>
      <c r="QM258" s="550"/>
      <c r="QN258" s="550"/>
      <c r="QO258" s="550"/>
      <c r="QP258" s="550"/>
      <c r="QQ258" s="550"/>
      <c r="QR258" s="550"/>
      <c r="QS258" s="550"/>
      <c r="QT258" s="550"/>
      <c r="QU258" s="550"/>
      <c r="QV258" s="550"/>
      <c r="QW258" s="550"/>
      <c r="QX258" s="550"/>
      <c r="QY258" s="550"/>
      <c r="QZ258" s="550"/>
      <c r="RA258" s="550"/>
      <c r="RB258" s="550"/>
      <c r="RC258" s="550"/>
      <c r="RD258" s="550"/>
      <c r="RE258" s="550"/>
      <c r="RF258" s="550"/>
      <c r="RG258" s="550"/>
      <c r="RH258" s="550"/>
      <c r="RI258" s="550"/>
      <c r="RJ258" s="550"/>
      <c r="RK258" s="550"/>
      <c r="RL258" s="550"/>
      <c r="RM258" s="550"/>
      <c r="RN258" s="550"/>
      <c r="RO258" s="550"/>
      <c r="RP258" s="550"/>
      <c r="RQ258" s="550"/>
      <c r="RR258" s="550"/>
      <c r="RS258" s="550"/>
      <c r="RT258" s="550"/>
      <c r="RU258" s="550"/>
      <c r="RV258" s="550"/>
      <c r="RW258" s="550"/>
      <c r="RX258" s="550"/>
      <c r="RY258" s="550"/>
      <c r="RZ258" s="550"/>
      <c r="SA258" s="550"/>
      <c r="SB258" s="550"/>
      <c r="SC258" s="550"/>
      <c r="SD258" s="550"/>
      <c r="SE258" s="550"/>
      <c r="SF258" s="550"/>
      <c r="SG258" s="550"/>
      <c r="SH258" s="550"/>
      <c r="SI258" s="550"/>
      <c r="SJ258" s="550"/>
      <c r="SK258" s="550"/>
      <c r="SL258" s="550"/>
      <c r="SM258" s="550"/>
      <c r="SN258" s="550"/>
      <c r="SO258" s="550"/>
      <c r="SP258" s="550"/>
      <c r="SQ258" s="550"/>
      <c r="SR258" s="550"/>
      <c r="SS258" s="550"/>
      <c r="ST258" s="550"/>
      <c r="SU258" s="550"/>
      <c r="SV258" s="550"/>
      <c r="SW258" s="550"/>
      <c r="SX258" s="550"/>
      <c r="SY258" s="550"/>
      <c r="SZ258" s="550"/>
      <c r="TA258" s="550"/>
      <c r="TB258" s="550"/>
      <c r="TC258" s="550"/>
      <c r="TD258" s="550"/>
      <c r="TE258" s="550"/>
      <c r="TF258" s="550"/>
      <c r="TG258" s="550"/>
      <c r="TH258" s="550"/>
      <c r="TI258" s="550"/>
      <c r="TJ258" s="550"/>
      <c r="TK258" s="550"/>
      <c r="TL258" s="550"/>
      <c r="TM258" s="550"/>
      <c r="TN258" s="550"/>
      <c r="TO258" s="550"/>
      <c r="TP258" s="550"/>
      <c r="TQ258" s="550"/>
      <c r="TR258" s="550"/>
      <c r="TS258" s="550"/>
      <c r="TT258" s="550"/>
      <c r="TU258" s="550"/>
      <c r="TV258" s="550"/>
      <c r="TW258" s="550"/>
      <c r="TX258" s="550"/>
      <c r="TY258" s="550"/>
      <c r="TZ258" s="550"/>
      <c r="UA258" s="550"/>
      <c r="UB258" s="550"/>
      <c r="UC258" s="550"/>
      <c r="UD258" s="550"/>
      <c r="UE258" s="550"/>
      <c r="UF258" s="550"/>
      <c r="UG258" s="550"/>
      <c r="UH258" s="550"/>
      <c r="UI258" s="550"/>
      <c r="UJ258" s="550"/>
      <c r="UK258" s="550"/>
      <c r="UL258" s="550"/>
      <c r="UM258" s="550"/>
      <c r="UN258" s="550"/>
      <c r="UO258" s="550"/>
      <c r="UP258" s="550"/>
      <c r="UQ258" s="550"/>
      <c r="UR258" s="550"/>
      <c r="US258" s="550"/>
      <c r="UT258" s="550"/>
      <c r="UU258" s="550"/>
      <c r="UV258" s="550"/>
      <c r="UW258" s="550"/>
      <c r="UX258" s="550"/>
      <c r="UY258" s="550"/>
      <c r="UZ258" s="550"/>
      <c r="VA258" s="550"/>
      <c r="VB258" s="550"/>
      <c r="VC258" s="550"/>
      <c r="VD258" s="550"/>
      <c r="VE258" s="550"/>
      <c r="VF258" s="550"/>
      <c r="VG258" s="550"/>
      <c r="VH258" s="550"/>
      <c r="VI258" s="550"/>
      <c r="VJ258" s="550"/>
      <c r="VK258" s="550"/>
      <c r="VL258" s="550"/>
      <c r="VM258" s="550"/>
      <c r="VN258" s="550"/>
      <c r="VO258" s="550"/>
      <c r="VP258" s="550"/>
      <c r="VQ258" s="550"/>
      <c r="VR258" s="550"/>
      <c r="VS258" s="550"/>
      <c r="VT258" s="550"/>
      <c r="VU258" s="550"/>
      <c r="VV258" s="550"/>
      <c r="VW258" s="550"/>
      <c r="VX258" s="550"/>
      <c r="VY258" s="550"/>
      <c r="VZ258" s="550"/>
      <c r="WA258" s="550"/>
      <c r="WB258" s="550"/>
      <c r="WC258" s="550"/>
      <c r="WD258" s="550"/>
      <c r="WE258" s="550"/>
      <c r="WF258" s="550"/>
      <c r="WG258" s="550"/>
      <c r="WH258" s="550"/>
      <c r="WI258" s="550"/>
      <c r="WJ258" s="550"/>
      <c r="WK258" s="550"/>
      <c r="WL258" s="550"/>
      <c r="WM258" s="550"/>
      <c r="WN258" s="550"/>
      <c r="WO258" s="550"/>
      <c r="WP258" s="550"/>
      <c r="WQ258" s="550"/>
      <c r="WR258" s="550"/>
      <c r="WS258" s="550"/>
      <c r="WT258" s="550"/>
      <c r="WU258" s="550"/>
      <c r="WV258" s="550"/>
      <c r="WW258" s="550"/>
      <c r="WX258" s="550"/>
      <c r="WY258" s="550"/>
      <c r="WZ258" s="550"/>
      <c r="XA258" s="550"/>
      <c r="XB258" s="550"/>
      <c r="XC258" s="550"/>
      <c r="XD258" s="550"/>
      <c r="XE258" s="550"/>
      <c r="XF258" s="550"/>
      <c r="XG258" s="550"/>
      <c r="XH258" s="550"/>
      <c r="XI258" s="550"/>
      <c r="XJ258" s="550"/>
      <c r="XK258" s="550"/>
      <c r="XL258" s="550"/>
      <c r="XM258" s="550"/>
      <c r="XN258" s="550"/>
      <c r="XO258" s="550"/>
      <c r="XP258" s="550"/>
      <c r="XQ258" s="550"/>
      <c r="XR258" s="550"/>
      <c r="XS258" s="550"/>
      <c r="XT258" s="550"/>
      <c r="XU258" s="550"/>
      <c r="XV258" s="550"/>
      <c r="XW258" s="550"/>
      <c r="XX258" s="550"/>
      <c r="XY258" s="550"/>
      <c r="XZ258" s="550"/>
      <c r="YA258" s="550"/>
      <c r="YB258" s="550"/>
      <c r="YC258" s="550"/>
      <c r="YD258" s="550"/>
      <c r="YE258" s="550"/>
      <c r="YF258" s="550"/>
      <c r="YG258" s="550"/>
      <c r="YH258" s="550"/>
      <c r="YI258" s="550"/>
      <c r="YJ258" s="550"/>
      <c r="YK258" s="550"/>
      <c r="YL258" s="550"/>
      <c r="YM258" s="550"/>
      <c r="YN258" s="550"/>
      <c r="YO258" s="550"/>
      <c r="YP258" s="550"/>
      <c r="YQ258" s="550"/>
      <c r="YR258" s="550"/>
      <c r="YS258" s="550"/>
      <c r="YT258" s="550"/>
      <c r="YU258" s="550"/>
      <c r="YV258" s="550"/>
      <c r="YW258" s="550"/>
      <c r="YX258" s="550"/>
      <c r="YY258" s="550"/>
      <c r="YZ258" s="550"/>
      <c r="ZA258" s="550"/>
      <c r="ZB258" s="550"/>
      <c r="ZC258" s="550"/>
      <c r="ZD258" s="550"/>
      <c r="ZE258" s="550"/>
      <c r="ZF258" s="550"/>
      <c r="ZG258" s="550"/>
      <c r="ZH258" s="550"/>
      <c r="ZI258" s="550"/>
      <c r="ZJ258" s="550"/>
      <c r="ZK258" s="550"/>
      <c r="ZL258" s="550"/>
      <c r="ZM258" s="550"/>
      <c r="ZN258" s="550"/>
      <c r="ZO258" s="550"/>
      <c r="ZP258" s="550"/>
      <c r="ZQ258" s="550"/>
      <c r="ZR258" s="550"/>
      <c r="ZS258" s="550"/>
      <c r="ZT258" s="550"/>
      <c r="ZU258" s="550"/>
      <c r="ZV258" s="550"/>
      <c r="ZW258" s="550"/>
      <c r="ZX258" s="550"/>
      <c r="ZY258" s="550"/>
      <c r="ZZ258" s="550"/>
      <c r="AAA258" s="550"/>
      <c r="AAB258" s="550"/>
      <c r="AAC258" s="550"/>
      <c r="AAD258" s="550"/>
      <c r="AAE258" s="550"/>
      <c r="AAF258" s="550"/>
      <c r="AAG258" s="550"/>
      <c r="AAH258" s="550"/>
      <c r="AAI258" s="550"/>
      <c r="AAJ258" s="550"/>
      <c r="AAK258" s="550"/>
      <c r="AAL258" s="550"/>
      <c r="AAM258" s="550"/>
      <c r="AAN258" s="550"/>
      <c r="AAO258" s="550"/>
      <c r="AAP258" s="550"/>
      <c r="AAQ258" s="550"/>
      <c r="AAR258" s="550"/>
      <c r="AAS258" s="550"/>
      <c r="AAT258" s="550"/>
      <c r="AAU258" s="550"/>
      <c r="AAV258" s="550"/>
      <c r="AAW258" s="550"/>
      <c r="AAX258" s="550"/>
      <c r="AAY258" s="550"/>
      <c r="AAZ258" s="550"/>
      <c r="ABA258" s="550"/>
      <c r="ABB258" s="550"/>
      <c r="ABC258" s="550"/>
      <c r="ABD258" s="550"/>
      <c r="ABE258" s="550"/>
      <c r="ABF258" s="550"/>
      <c r="ABG258" s="550"/>
      <c r="ABH258" s="550"/>
      <c r="ABI258" s="550"/>
      <c r="ABJ258" s="550"/>
      <c r="ABK258" s="550"/>
      <c r="ABL258" s="550"/>
      <c r="ABM258" s="550"/>
      <c r="ABN258" s="550"/>
      <c r="ABO258" s="550"/>
      <c r="ABP258" s="550"/>
      <c r="ABQ258" s="550"/>
      <c r="ABR258" s="550"/>
      <c r="ABS258" s="550"/>
      <c r="ABT258" s="550"/>
      <c r="ABU258" s="550"/>
      <c r="ABV258" s="550"/>
      <c r="ABW258" s="550"/>
      <c r="ABX258" s="550"/>
      <c r="ABY258" s="550"/>
      <c r="ABZ258" s="550"/>
      <c r="ACA258" s="550"/>
      <c r="ACB258" s="550"/>
      <c r="ACC258" s="550"/>
      <c r="ACD258" s="550"/>
      <c r="ACE258" s="550"/>
      <c r="ACF258" s="550"/>
      <c r="ACG258" s="550"/>
      <c r="ACH258" s="550"/>
      <c r="ACI258" s="550"/>
      <c r="ACJ258" s="550"/>
      <c r="ACK258" s="550"/>
      <c r="ACL258" s="550"/>
      <c r="ACM258" s="550"/>
      <c r="ACN258" s="550"/>
      <c r="ACO258" s="550"/>
      <c r="ACP258" s="550"/>
      <c r="ACQ258" s="550"/>
      <c r="ACR258" s="550"/>
      <c r="ACS258" s="550"/>
      <c r="ACT258" s="550"/>
      <c r="ACU258" s="550"/>
      <c r="ACV258" s="550"/>
      <c r="ACW258" s="550"/>
      <c r="ACX258" s="550"/>
      <c r="ACY258" s="550"/>
      <c r="ACZ258" s="550"/>
      <c r="ADA258" s="550"/>
      <c r="ADB258" s="550"/>
      <c r="ADC258" s="550"/>
      <c r="ADD258" s="550"/>
      <c r="ADE258" s="550"/>
      <c r="ADF258" s="550"/>
      <c r="ADG258" s="550"/>
      <c r="ADH258" s="550"/>
      <c r="ADI258" s="550"/>
      <c r="ADJ258" s="550"/>
      <c r="ADK258" s="550"/>
      <c r="ADL258" s="550"/>
      <c r="ADM258" s="550"/>
      <c r="ADN258" s="550"/>
      <c r="ADO258" s="550"/>
      <c r="ADP258" s="550"/>
      <c r="ADQ258" s="550"/>
      <c r="ADR258" s="550"/>
      <c r="ADS258" s="550"/>
      <c r="ADT258" s="550"/>
      <c r="ADU258" s="550"/>
      <c r="ADV258" s="550"/>
      <c r="ADW258" s="550"/>
      <c r="ADX258" s="550"/>
      <c r="ADY258" s="550"/>
      <c r="ADZ258" s="550"/>
      <c r="AEA258" s="550"/>
      <c r="AEB258" s="550"/>
      <c r="AEC258" s="550"/>
      <c r="AED258" s="550"/>
      <c r="AEE258" s="550"/>
      <c r="AEF258" s="550"/>
      <c r="AEG258" s="550"/>
      <c r="AEH258" s="550"/>
      <c r="AEI258" s="550"/>
      <c r="AEJ258" s="550"/>
      <c r="AEK258" s="550"/>
      <c r="AEL258" s="550"/>
      <c r="AEM258" s="550"/>
      <c r="AEN258" s="550"/>
      <c r="AEO258" s="550"/>
      <c r="AEP258" s="550"/>
      <c r="AEQ258" s="550"/>
      <c r="AER258" s="550"/>
      <c r="AES258" s="550"/>
      <c r="AET258" s="550"/>
      <c r="AEU258" s="550"/>
      <c r="AEV258" s="550"/>
      <c r="AEW258" s="550"/>
      <c r="AEX258" s="550"/>
      <c r="AEY258" s="550"/>
      <c r="AEZ258" s="550"/>
      <c r="AFA258" s="550"/>
      <c r="AFB258" s="550"/>
      <c r="AFC258" s="550"/>
      <c r="AFD258" s="550"/>
      <c r="AFE258" s="550"/>
      <c r="AFF258" s="550"/>
      <c r="AFG258" s="550"/>
      <c r="AFH258" s="550"/>
      <c r="AFI258" s="550"/>
      <c r="AFJ258" s="550"/>
      <c r="AFK258" s="550"/>
      <c r="AFL258" s="550"/>
      <c r="AFM258" s="550"/>
      <c r="AFN258" s="550"/>
      <c r="AFO258" s="550"/>
      <c r="AFP258" s="550"/>
      <c r="AFQ258" s="550"/>
      <c r="AFR258" s="550"/>
      <c r="AFS258" s="550"/>
      <c r="AFT258" s="550"/>
      <c r="AFU258" s="550"/>
      <c r="AFV258" s="550"/>
      <c r="AFW258" s="550"/>
      <c r="AFX258" s="550"/>
      <c r="AFY258" s="550"/>
      <c r="AFZ258" s="550"/>
      <c r="AGA258" s="550"/>
      <c r="AGB258" s="550"/>
      <c r="AGC258" s="550"/>
      <c r="AGD258" s="550"/>
      <c r="AGE258" s="550"/>
      <c r="AGF258" s="550"/>
      <c r="AGG258" s="550"/>
      <c r="AGH258" s="550"/>
      <c r="AGI258" s="550"/>
      <c r="AGJ258" s="550"/>
      <c r="AGK258" s="550"/>
      <c r="AGL258" s="550"/>
      <c r="AGM258" s="550"/>
      <c r="AGN258" s="550"/>
      <c r="AGO258" s="550"/>
      <c r="AGP258" s="550"/>
      <c r="AGQ258" s="550"/>
      <c r="AGR258" s="550"/>
      <c r="AGS258" s="550"/>
      <c r="AGT258" s="550"/>
      <c r="AGU258" s="550"/>
      <c r="AGV258" s="550"/>
      <c r="AGW258" s="550"/>
      <c r="AGX258" s="550"/>
      <c r="AGY258" s="550"/>
      <c r="AGZ258" s="550"/>
      <c r="AHA258" s="550"/>
      <c r="AHB258" s="550"/>
      <c r="AHC258" s="550"/>
      <c r="AHD258" s="550"/>
      <c r="AHE258" s="550"/>
      <c r="AHF258" s="550"/>
      <c r="AHG258" s="550"/>
      <c r="AHH258" s="550"/>
      <c r="AHI258" s="550"/>
      <c r="AHJ258" s="550"/>
      <c r="AHK258" s="550"/>
      <c r="AHL258" s="550"/>
      <c r="AHM258" s="550"/>
      <c r="AHN258" s="550"/>
      <c r="AHO258" s="550"/>
      <c r="AHP258" s="550"/>
      <c r="AHQ258" s="550"/>
      <c r="AHR258" s="550"/>
      <c r="AHS258" s="550"/>
      <c r="AHT258" s="550"/>
      <c r="AHU258" s="550"/>
      <c r="AHV258" s="550"/>
      <c r="AHW258" s="550"/>
      <c r="AHX258" s="550"/>
      <c r="AHY258" s="550"/>
      <c r="AHZ258" s="550"/>
      <c r="AIA258" s="550"/>
      <c r="AIB258" s="550"/>
      <c r="AIC258" s="550"/>
      <c r="AID258" s="550"/>
      <c r="AIE258" s="550"/>
      <c r="AIF258" s="550"/>
      <c r="AIG258" s="550"/>
      <c r="AIH258" s="550"/>
      <c r="AII258" s="550"/>
      <c r="AIJ258" s="550"/>
      <c r="AIK258" s="550"/>
      <c r="AIL258" s="550"/>
      <c r="AIM258" s="550"/>
      <c r="AIN258" s="550"/>
      <c r="AIO258" s="550"/>
      <c r="AIP258" s="550"/>
      <c r="AIQ258" s="550"/>
      <c r="AIR258" s="550"/>
      <c r="AIS258" s="550"/>
      <c r="AIT258" s="550"/>
      <c r="AIU258" s="550"/>
      <c r="AIV258" s="550"/>
      <c r="AIW258" s="550"/>
      <c r="AIX258" s="550"/>
      <c r="AIY258" s="550"/>
      <c r="AIZ258" s="550"/>
      <c r="AJA258" s="550"/>
      <c r="AJB258" s="550"/>
      <c r="AJC258" s="550"/>
      <c r="AJD258" s="550"/>
      <c r="AJE258" s="550"/>
      <c r="AJF258" s="550"/>
      <c r="AJG258" s="550"/>
      <c r="AJH258" s="550"/>
      <c r="AJI258" s="550"/>
      <c r="AJJ258" s="550"/>
      <c r="AJK258" s="550"/>
      <c r="AJL258" s="550"/>
      <c r="AJM258" s="550"/>
      <c r="AJN258" s="550"/>
      <c r="AJO258" s="550"/>
      <c r="AJP258" s="550"/>
      <c r="AJQ258" s="550"/>
      <c r="AJR258" s="550"/>
      <c r="AJS258" s="550"/>
      <c r="AJT258" s="550"/>
      <c r="AJU258" s="550"/>
      <c r="AJV258" s="550"/>
      <c r="AJW258" s="550"/>
      <c r="AJX258" s="550"/>
      <c r="AJY258" s="550"/>
      <c r="AJZ258" s="550"/>
      <c r="AKA258" s="550"/>
      <c r="AKB258" s="550"/>
      <c r="AKC258" s="550"/>
      <c r="AKD258" s="550"/>
      <c r="AKE258" s="550"/>
      <c r="AKF258" s="550"/>
      <c r="AKG258" s="550"/>
      <c r="AKH258" s="550"/>
      <c r="AKI258" s="550"/>
      <c r="AKJ258" s="550"/>
      <c r="AKK258" s="550"/>
      <c r="AKL258" s="550"/>
      <c r="AKM258" s="550"/>
      <c r="AKN258" s="550"/>
      <c r="AKO258" s="550"/>
      <c r="AKP258" s="550"/>
      <c r="AKQ258" s="550"/>
      <c r="AKR258" s="550"/>
      <c r="AKS258" s="550"/>
      <c r="AKT258" s="550"/>
      <c r="AKU258" s="550"/>
      <c r="AKV258" s="550"/>
      <c r="AKW258" s="550"/>
      <c r="AKX258" s="550"/>
      <c r="AKY258" s="550"/>
      <c r="AKZ258" s="550"/>
      <c r="ALA258" s="550"/>
      <c r="ALB258" s="550"/>
      <c r="ALC258" s="550"/>
      <c r="ALD258" s="550"/>
      <c r="ALE258" s="550"/>
      <c r="ALF258" s="550"/>
      <c r="ALG258" s="550"/>
      <c r="ALH258" s="550"/>
      <c r="ALI258" s="550"/>
      <c r="ALJ258" s="550"/>
      <c r="ALK258" s="550"/>
      <c r="ALL258" s="550"/>
      <c r="ALM258" s="550"/>
      <c r="ALN258" s="550"/>
      <c r="ALO258" s="550"/>
      <c r="ALP258" s="550"/>
      <c r="ALQ258" s="550"/>
      <c r="ALR258" s="550"/>
      <c r="ALS258" s="550"/>
      <c r="ALT258" s="550"/>
      <c r="ALU258" s="550"/>
      <c r="ALV258" s="550"/>
      <c r="ALW258" s="550"/>
      <c r="ALX258" s="550"/>
      <c r="ALY258" s="550"/>
      <c r="ALZ258" s="550"/>
      <c r="AMA258" s="550"/>
      <c r="AMB258" s="550"/>
    </row>
    <row r="259" spans="1:1016" s="458" customFormat="1" ht="38.1" customHeight="1">
      <c r="A259" s="509">
        <v>22</v>
      </c>
      <c r="B259" s="516"/>
      <c r="C259" s="518"/>
      <c r="D259" s="512" t="s">
        <v>550</v>
      </c>
      <c r="E259" s="519"/>
      <c r="F259" s="520"/>
      <c r="G259" s="499"/>
      <c r="H259" s="521" t="str">
        <f t="shared" si="21"/>
        <v/>
      </c>
      <c r="I259" s="546"/>
      <c r="J259" s="549"/>
      <c r="K259" s="546"/>
      <c r="L259" s="546">
        <f t="shared" si="20"/>
        <v>0</v>
      </c>
      <c r="M259" s="546"/>
      <c r="N259" s="546"/>
      <c r="O259" s="546"/>
      <c r="P259" s="546"/>
      <c r="Q259" s="546"/>
      <c r="R259" s="546"/>
      <c r="S259" s="546"/>
      <c r="T259" s="546"/>
      <c r="U259" s="546"/>
      <c r="V259" s="546"/>
      <c r="W259" s="546"/>
      <c r="X259" s="546"/>
      <c r="Y259" s="546"/>
      <c r="Z259" s="546"/>
      <c r="AA259" s="546"/>
      <c r="AB259" s="546"/>
      <c r="AC259" s="546"/>
      <c r="AD259" s="546"/>
      <c r="AE259" s="546"/>
      <c r="AF259" s="546"/>
      <c r="AG259" s="546"/>
      <c r="AH259" s="546"/>
      <c r="AI259" s="546"/>
      <c r="AJ259" s="546"/>
      <c r="AK259" s="546"/>
      <c r="AL259" s="546"/>
      <c r="AM259" s="546"/>
      <c r="AN259" s="546"/>
      <c r="AO259" s="546"/>
      <c r="AP259" s="546"/>
      <c r="AQ259" s="546"/>
      <c r="AR259" s="546"/>
      <c r="AS259" s="546"/>
      <c r="AT259" s="546"/>
      <c r="AU259" s="546"/>
      <c r="AV259" s="546"/>
      <c r="AW259" s="546"/>
      <c r="AX259" s="546"/>
      <c r="AY259" s="546"/>
      <c r="AZ259" s="546"/>
      <c r="BA259" s="546"/>
      <c r="BB259" s="546"/>
      <c r="BC259" s="546"/>
      <c r="BD259" s="546"/>
      <c r="BE259" s="546"/>
      <c r="BF259" s="546"/>
      <c r="BG259" s="546"/>
      <c r="BH259" s="546"/>
      <c r="BI259" s="546"/>
      <c r="BJ259" s="546"/>
      <c r="BK259" s="546"/>
      <c r="BL259" s="546"/>
      <c r="BM259" s="546"/>
      <c r="BN259" s="546"/>
      <c r="BO259" s="546"/>
      <c r="BP259" s="546"/>
      <c r="BQ259" s="546"/>
      <c r="BR259" s="546"/>
      <c r="BS259" s="546"/>
      <c r="BT259" s="546"/>
      <c r="BU259" s="546"/>
      <c r="BV259" s="546"/>
      <c r="BW259" s="546"/>
      <c r="BX259" s="546"/>
      <c r="BY259" s="546"/>
      <c r="BZ259" s="546"/>
      <c r="CA259" s="546"/>
      <c r="CB259" s="546"/>
      <c r="CC259" s="546"/>
      <c r="CD259" s="546"/>
      <c r="CE259" s="546"/>
      <c r="CF259" s="546"/>
      <c r="CG259" s="546"/>
      <c r="CH259" s="546"/>
      <c r="CI259" s="546"/>
      <c r="CJ259" s="546"/>
      <c r="CK259" s="546"/>
      <c r="CL259" s="546"/>
      <c r="CM259" s="546"/>
      <c r="CN259" s="546"/>
      <c r="CO259" s="546"/>
      <c r="CP259" s="546"/>
      <c r="CQ259" s="546"/>
      <c r="CR259" s="546"/>
      <c r="CS259" s="546"/>
      <c r="CT259" s="546"/>
      <c r="CU259" s="546"/>
      <c r="CV259" s="546"/>
      <c r="CW259" s="546"/>
      <c r="CX259" s="546"/>
      <c r="CY259" s="546"/>
      <c r="CZ259" s="546"/>
      <c r="DA259" s="546"/>
      <c r="DB259" s="546"/>
      <c r="DC259" s="546"/>
      <c r="DD259" s="546"/>
      <c r="DE259" s="546"/>
      <c r="DF259" s="546"/>
      <c r="DG259" s="546"/>
      <c r="DH259" s="546"/>
      <c r="DI259" s="546"/>
      <c r="DJ259" s="546"/>
      <c r="DK259" s="546"/>
      <c r="DL259" s="546"/>
      <c r="DM259" s="546"/>
      <c r="DN259" s="546"/>
      <c r="DO259" s="546"/>
      <c r="DP259" s="546"/>
      <c r="DQ259" s="546"/>
      <c r="DR259" s="546"/>
      <c r="DS259" s="546"/>
      <c r="DT259" s="546"/>
      <c r="DU259" s="546"/>
      <c r="DV259" s="546"/>
      <c r="DW259" s="546"/>
      <c r="DX259" s="546"/>
      <c r="DY259" s="546"/>
      <c r="DZ259" s="546"/>
      <c r="EA259" s="546"/>
      <c r="EB259" s="546"/>
      <c r="EC259" s="546"/>
      <c r="ED259" s="546"/>
      <c r="EE259" s="546"/>
      <c r="EF259" s="546"/>
      <c r="EG259" s="546"/>
      <c r="EH259" s="546"/>
      <c r="EI259" s="546"/>
      <c r="EJ259" s="546"/>
      <c r="EK259" s="546"/>
      <c r="EL259" s="546"/>
      <c r="EM259" s="546"/>
      <c r="EN259" s="546"/>
      <c r="EO259" s="546"/>
      <c r="EP259" s="546"/>
      <c r="EQ259" s="546"/>
      <c r="ER259" s="546"/>
      <c r="ES259" s="546"/>
      <c r="ET259" s="546"/>
      <c r="EU259" s="546"/>
      <c r="EV259" s="546"/>
      <c r="EW259" s="546"/>
      <c r="EX259" s="546"/>
      <c r="EY259" s="546"/>
      <c r="EZ259" s="546"/>
      <c r="FA259" s="546"/>
      <c r="FB259" s="546"/>
      <c r="FC259" s="546"/>
      <c r="FD259" s="546"/>
      <c r="FE259" s="546"/>
      <c r="FF259" s="546"/>
      <c r="FG259" s="546"/>
      <c r="FH259" s="546"/>
      <c r="FI259" s="546"/>
      <c r="FJ259" s="546"/>
      <c r="FK259" s="546"/>
      <c r="FL259" s="546"/>
      <c r="FM259" s="546"/>
      <c r="FN259" s="546"/>
      <c r="FO259" s="546"/>
      <c r="FP259" s="546"/>
      <c r="FQ259" s="546"/>
      <c r="FR259" s="546"/>
      <c r="FS259" s="546"/>
      <c r="FT259" s="546"/>
      <c r="FU259" s="546"/>
      <c r="FV259" s="546"/>
      <c r="FW259" s="546"/>
      <c r="FX259" s="546"/>
      <c r="FY259" s="546"/>
      <c r="FZ259" s="546"/>
      <c r="GA259" s="546"/>
      <c r="GB259" s="546"/>
      <c r="GC259" s="546"/>
      <c r="GD259" s="546"/>
      <c r="GE259" s="546"/>
      <c r="GF259" s="546"/>
      <c r="GG259" s="546"/>
      <c r="GH259" s="546"/>
      <c r="GI259" s="546"/>
      <c r="GJ259" s="546"/>
      <c r="GK259" s="546"/>
      <c r="GL259" s="546"/>
      <c r="GM259" s="546"/>
      <c r="GN259" s="546"/>
      <c r="GO259" s="546"/>
      <c r="GP259" s="546"/>
      <c r="GQ259" s="546"/>
      <c r="GR259" s="546"/>
      <c r="GS259" s="546"/>
      <c r="GT259" s="546"/>
      <c r="GU259" s="546"/>
      <c r="GV259" s="546"/>
      <c r="GW259" s="546"/>
      <c r="GX259" s="546"/>
      <c r="GY259" s="546"/>
      <c r="GZ259" s="546"/>
      <c r="HA259" s="546"/>
      <c r="HB259" s="546"/>
      <c r="HC259" s="546"/>
      <c r="HD259" s="546"/>
      <c r="HE259" s="546"/>
      <c r="HF259" s="546"/>
      <c r="HG259" s="546"/>
      <c r="HH259" s="546"/>
      <c r="HI259" s="546"/>
      <c r="HJ259" s="546"/>
      <c r="HK259" s="546"/>
      <c r="HL259" s="546"/>
      <c r="HM259" s="546"/>
      <c r="HN259" s="546"/>
      <c r="HO259" s="546"/>
      <c r="HP259" s="546"/>
      <c r="HQ259" s="546"/>
      <c r="HR259" s="546"/>
      <c r="HS259" s="546"/>
      <c r="HT259" s="546"/>
      <c r="HU259" s="546"/>
      <c r="HV259" s="546"/>
      <c r="HW259" s="546"/>
      <c r="HX259" s="546"/>
      <c r="HY259" s="546"/>
      <c r="HZ259" s="546"/>
      <c r="IA259" s="546"/>
      <c r="IB259" s="546"/>
      <c r="IC259" s="546"/>
      <c r="ID259" s="546"/>
      <c r="IE259" s="546"/>
      <c r="IF259" s="546"/>
      <c r="IG259" s="546"/>
      <c r="IH259" s="546"/>
      <c r="II259" s="546"/>
      <c r="IJ259" s="546"/>
      <c r="IK259" s="546"/>
      <c r="IL259" s="546"/>
      <c r="IM259" s="546"/>
      <c r="IN259" s="546"/>
      <c r="IO259" s="546"/>
      <c r="IP259" s="546"/>
      <c r="IQ259" s="546"/>
      <c r="IR259" s="546"/>
      <c r="IS259" s="546"/>
      <c r="IT259" s="546"/>
      <c r="IU259" s="546"/>
      <c r="IV259" s="546"/>
      <c r="IW259" s="546"/>
      <c r="IX259" s="546"/>
      <c r="IY259" s="546"/>
      <c r="IZ259" s="546"/>
      <c r="JA259" s="546"/>
      <c r="JB259" s="546"/>
      <c r="JC259" s="546"/>
      <c r="JD259" s="546"/>
      <c r="JE259" s="546"/>
      <c r="JF259" s="546"/>
      <c r="JG259" s="546"/>
      <c r="JH259" s="546"/>
      <c r="JI259" s="546"/>
      <c r="JJ259" s="546"/>
      <c r="JK259" s="546"/>
      <c r="JL259" s="546"/>
      <c r="JM259" s="546"/>
      <c r="JN259" s="546"/>
      <c r="JO259" s="546"/>
      <c r="JP259" s="546"/>
      <c r="JQ259" s="546"/>
      <c r="JR259" s="546"/>
      <c r="JS259" s="546"/>
      <c r="JT259" s="546"/>
      <c r="JU259" s="546"/>
      <c r="JV259" s="546"/>
      <c r="JW259" s="546"/>
      <c r="JX259" s="546"/>
      <c r="JY259" s="546"/>
      <c r="JZ259" s="546"/>
      <c r="KA259" s="546"/>
      <c r="KB259" s="546"/>
      <c r="KC259" s="546"/>
      <c r="KD259" s="546"/>
      <c r="KE259" s="546"/>
      <c r="KF259" s="546"/>
      <c r="KG259" s="546"/>
      <c r="KH259" s="546"/>
      <c r="KI259" s="546"/>
      <c r="KJ259" s="546"/>
      <c r="KK259" s="546"/>
      <c r="KL259" s="546"/>
      <c r="KM259" s="546"/>
      <c r="KN259" s="546"/>
      <c r="KO259" s="546"/>
      <c r="KP259" s="546"/>
      <c r="KQ259" s="546"/>
      <c r="KR259" s="546"/>
      <c r="KS259" s="546"/>
      <c r="KT259" s="546"/>
      <c r="KU259" s="546"/>
      <c r="KV259" s="546"/>
      <c r="KW259" s="546"/>
      <c r="KX259" s="546"/>
      <c r="KY259" s="546"/>
      <c r="KZ259" s="546"/>
      <c r="LA259" s="546"/>
      <c r="LB259" s="546"/>
      <c r="LC259" s="546"/>
      <c r="LD259" s="546"/>
      <c r="LE259" s="546"/>
      <c r="LF259" s="546"/>
      <c r="LG259" s="546"/>
      <c r="LH259" s="546"/>
      <c r="LI259" s="546"/>
      <c r="LJ259" s="546"/>
      <c r="LK259" s="546"/>
      <c r="LL259" s="546"/>
      <c r="LM259" s="546"/>
      <c r="LN259" s="546"/>
      <c r="LO259" s="546"/>
      <c r="LP259" s="546"/>
      <c r="LQ259" s="546"/>
      <c r="LR259" s="546"/>
      <c r="LS259" s="546"/>
      <c r="LT259" s="546"/>
      <c r="LU259" s="546"/>
      <c r="LV259" s="546"/>
      <c r="LW259" s="546"/>
      <c r="LX259" s="546"/>
      <c r="LY259" s="546"/>
      <c r="LZ259" s="546"/>
      <c r="MA259" s="546"/>
      <c r="MB259" s="546"/>
      <c r="MC259" s="546"/>
      <c r="MD259" s="546"/>
      <c r="ME259" s="546"/>
      <c r="MF259" s="546"/>
      <c r="MG259" s="546"/>
      <c r="MH259" s="546"/>
      <c r="MI259" s="546"/>
      <c r="MJ259" s="546"/>
      <c r="MK259" s="546"/>
      <c r="ML259" s="546"/>
      <c r="MM259" s="546"/>
      <c r="MN259" s="546"/>
      <c r="MO259" s="546"/>
      <c r="MP259" s="546"/>
      <c r="MQ259" s="546"/>
      <c r="MR259" s="546"/>
      <c r="MS259" s="546"/>
      <c r="MT259" s="546"/>
      <c r="MU259" s="546"/>
      <c r="MV259" s="546"/>
      <c r="MW259" s="546"/>
      <c r="MX259" s="546"/>
      <c r="MY259" s="546"/>
      <c r="MZ259" s="546"/>
      <c r="NA259" s="546"/>
      <c r="NB259" s="546"/>
      <c r="NC259" s="546"/>
      <c r="ND259" s="546"/>
      <c r="NE259" s="546"/>
      <c r="NF259" s="546"/>
      <c r="NG259" s="546"/>
      <c r="NH259" s="546"/>
      <c r="NI259" s="546"/>
      <c r="NJ259" s="546"/>
      <c r="NK259" s="546"/>
      <c r="NL259" s="546"/>
      <c r="NM259" s="546"/>
      <c r="NN259" s="546"/>
      <c r="NO259" s="546"/>
      <c r="NP259" s="546"/>
      <c r="NQ259" s="546"/>
      <c r="NR259" s="546"/>
      <c r="NS259" s="546"/>
      <c r="NT259" s="546"/>
      <c r="NU259" s="546"/>
      <c r="NV259" s="546"/>
      <c r="NW259" s="546"/>
      <c r="NX259" s="546"/>
      <c r="NY259" s="546"/>
      <c r="NZ259" s="546"/>
      <c r="OA259" s="546"/>
      <c r="OB259" s="546"/>
      <c r="OC259" s="546"/>
      <c r="OD259" s="546"/>
      <c r="OE259" s="546"/>
      <c r="OF259" s="546"/>
      <c r="OG259" s="546"/>
      <c r="OH259" s="546"/>
      <c r="OI259" s="546"/>
      <c r="OJ259" s="546"/>
      <c r="OK259" s="546"/>
      <c r="OL259" s="546"/>
      <c r="OM259" s="546"/>
      <c r="ON259" s="546"/>
      <c r="OO259" s="546"/>
      <c r="OP259" s="546"/>
      <c r="OQ259" s="546"/>
      <c r="OR259" s="546"/>
      <c r="OS259" s="546"/>
      <c r="OT259" s="546"/>
      <c r="OU259" s="546"/>
      <c r="OV259" s="546"/>
      <c r="OW259" s="546"/>
      <c r="OX259" s="546"/>
      <c r="OY259" s="546"/>
      <c r="OZ259" s="546"/>
      <c r="PA259" s="546"/>
      <c r="PB259" s="546"/>
      <c r="PC259" s="546"/>
      <c r="PD259" s="546"/>
      <c r="PE259" s="546"/>
      <c r="PF259" s="546"/>
      <c r="PG259" s="546"/>
      <c r="PH259" s="546"/>
      <c r="PI259" s="546"/>
      <c r="PJ259" s="546"/>
      <c r="PK259" s="546"/>
      <c r="PL259" s="546"/>
      <c r="PM259" s="546"/>
      <c r="PN259" s="546"/>
      <c r="PO259" s="546"/>
      <c r="PP259" s="546"/>
      <c r="PQ259" s="546"/>
      <c r="PR259" s="546"/>
      <c r="PS259" s="546"/>
      <c r="PT259" s="546"/>
      <c r="PU259" s="546"/>
      <c r="PV259" s="546"/>
      <c r="PW259" s="546"/>
      <c r="PX259" s="546"/>
      <c r="PY259" s="546"/>
      <c r="PZ259" s="546"/>
      <c r="QA259" s="546"/>
      <c r="QB259" s="546"/>
      <c r="QC259" s="546"/>
      <c r="QD259" s="546"/>
      <c r="QE259" s="546"/>
      <c r="QF259" s="546"/>
      <c r="QG259" s="546"/>
      <c r="QH259" s="546"/>
      <c r="QI259" s="546"/>
      <c r="QJ259" s="546"/>
      <c r="QK259" s="546"/>
      <c r="QL259" s="546"/>
      <c r="QM259" s="546"/>
      <c r="QN259" s="546"/>
      <c r="QO259" s="546"/>
      <c r="QP259" s="546"/>
      <c r="QQ259" s="546"/>
      <c r="QR259" s="546"/>
      <c r="QS259" s="546"/>
      <c r="QT259" s="546"/>
      <c r="QU259" s="546"/>
      <c r="QV259" s="546"/>
      <c r="QW259" s="546"/>
      <c r="QX259" s="546"/>
      <c r="QY259" s="546"/>
      <c r="QZ259" s="546"/>
      <c r="RA259" s="546"/>
      <c r="RB259" s="546"/>
      <c r="RC259" s="546"/>
      <c r="RD259" s="546"/>
      <c r="RE259" s="546"/>
      <c r="RF259" s="546"/>
      <c r="RG259" s="546"/>
      <c r="RH259" s="546"/>
      <c r="RI259" s="546"/>
      <c r="RJ259" s="546"/>
      <c r="RK259" s="546"/>
      <c r="RL259" s="546"/>
      <c r="RM259" s="546"/>
      <c r="RN259" s="546"/>
      <c r="RO259" s="546"/>
      <c r="RP259" s="546"/>
      <c r="RQ259" s="546"/>
      <c r="RR259" s="546"/>
      <c r="RS259" s="546"/>
      <c r="RT259" s="546"/>
      <c r="RU259" s="546"/>
      <c r="RV259" s="546"/>
      <c r="RW259" s="546"/>
      <c r="RX259" s="546"/>
      <c r="RY259" s="546"/>
      <c r="RZ259" s="546"/>
      <c r="SA259" s="546"/>
      <c r="SB259" s="546"/>
      <c r="SC259" s="546"/>
      <c r="SD259" s="546"/>
      <c r="SE259" s="546"/>
      <c r="SF259" s="546"/>
      <c r="SG259" s="546"/>
      <c r="SH259" s="546"/>
      <c r="SI259" s="546"/>
      <c r="SJ259" s="546"/>
      <c r="SK259" s="546"/>
      <c r="SL259" s="546"/>
      <c r="SM259" s="546"/>
      <c r="SN259" s="546"/>
      <c r="SO259" s="546"/>
      <c r="SP259" s="546"/>
      <c r="SQ259" s="546"/>
      <c r="SR259" s="546"/>
      <c r="SS259" s="546"/>
      <c r="ST259" s="546"/>
      <c r="SU259" s="546"/>
      <c r="SV259" s="546"/>
      <c r="SW259" s="546"/>
      <c r="SX259" s="546"/>
      <c r="SY259" s="546"/>
      <c r="SZ259" s="546"/>
      <c r="TA259" s="546"/>
      <c r="TB259" s="546"/>
      <c r="TC259" s="546"/>
      <c r="TD259" s="546"/>
      <c r="TE259" s="546"/>
      <c r="TF259" s="546"/>
      <c r="TG259" s="546"/>
      <c r="TH259" s="546"/>
      <c r="TI259" s="546"/>
      <c r="TJ259" s="546"/>
      <c r="TK259" s="546"/>
      <c r="TL259" s="546"/>
      <c r="TM259" s="546"/>
      <c r="TN259" s="546"/>
      <c r="TO259" s="546"/>
      <c r="TP259" s="546"/>
      <c r="TQ259" s="546"/>
      <c r="TR259" s="546"/>
      <c r="TS259" s="546"/>
      <c r="TT259" s="546"/>
      <c r="TU259" s="546"/>
      <c r="TV259" s="546"/>
      <c r="TW259" s="546"/>
      <c r="TX259" s="546"/>
      <c r="TY259" s="546"/>
      <c r="TZ259" s="546"/>
      <c r="UA259" s="546"/>
      <c r="UB259" s="546"/>
      <c r="UC259" s="546"/>
      <c r="UD259" s="546"/>
      <c r="UE259" s="546"/>
      <c r="UF259" s="546"/>
      <c r="UG259" s="546"/>
      <c r="UH259" s="546"/>
      <c r="UI259" s="546"/>
      <c r="UJ259" s="546"/>
      <c r="UK259" s="546"/>
      <c r="UL259" s="546"/>
      <c r="UM259" s="546"/>
      <c r="UN259" s="546"/>
      <c r="UO259" s="546"/>
      <c r="UP259" s="546"/>
      <c r="UQ259" s="546"/>
      <c r="UR259" s="546"/>
      <c r="US259" s="546"/>
      <c r="UT259" s="546"/>
      <c r="UU259" s="546"/>
      <c r="UV259" s="546"/>
      <c r="UW259" s="546"/>
      <c r="UX259" s="546"/>
      <c r="UY259" s="546"/>
      <c r="UZ259" s="546"/>
      <c r="VA259" s="546"/>
      <c r="VB259" s="546"/>
      <c r="VC259" s="546"/>
      <c r="VD259" s="546"/>
      <c r="VE259" s="546"/>
      <c r="VF259" s="546"/>
      <c r="VG259" s="546"/>
      <c r="VH259" s="546"/>
      <c r="VI259" s="546"/>
      <c r="VJ259" s="546"/>
      <c r="VK259" s="546"/>
      <c r="VL259" s="546"/>
      <c r="VM259" s="546"/>
      <c r="VN259" s="546"/>
      <c r="VO259" s="546"/>
      <c r="VP259" s="546"/>
      <c r="VQ259" s="546"/>
      <c r="VR259" s="546"/>
      <c r="VS259" s="546"/>
      <c r="VT259" s="546"/>
      <c r="VU259" s="546"/>
      <c r="VV259" s="546"/>
      <c r="VW259" s="546"/>
      <c r="VX259" s="546"/>
      <c r="VY259" s="546"/>
      <c r="VZ259" s="546"/>
      <c r="WA259" s="546"/>
      <c r="WB259" s="546"/>
      <c r="WC259" s="546"/>
      <c r="WD259" s="546"/>
      <c r="WE259" s="546"/>
      <c r="WF259" s="546"/>
      <c r="WG259" s="546"/>
      <c r="WH259" s="546"/>
      <c r="WI259" s="546"/>
      <c r="WJ259" s="546"/>
      <c r="WK259" s="546"/>
      <c r="WL259" s="546"/>
      <c r="WM259" s="546"/>
      <c r="WN259" s="546"/>
      <c r="WO259" s="546"/>
      <c r="WP259" s="546"/>
      <c r="WQ259" s="546"/>
      <c r="WR259" s="546"/>
      <c r="WS259" s="546"/>
      <c r="WT259" s="546"/>
      <c r="WU259" s="546"/>
      <c r="WV259" s="546"/>
      <c r="WW259" s="546"/>
      <c r="WX259" s="546"/>
      <c r="WY259" s="546"/>
      <c r="WZ259" s="546"/>
      <c r="XA259" s="546"/>
      <c r="XB259" s="546"/>
      <c r="XC259" s="546"/>
      <c r="XD259" s="546"/>
      <c r="XE259" s="546"/>
      <c r="XF259" s="546"/>
      <c r="XG259" s="546"/>
      <c r="XH259" s="546"/>
      <c r="XI259" s="546"/>
      <c r="XJ259" s="546"/>
      <c r="XK259" s="546"/>
      <c r="XL259" s="546"/>
      <c r="XM259" s="546"/>
      <c r="XN259" s="546"/>
      <c r="XO259" s="546"/>
      <c r="XP259" s="546"/>
      <c r="XQ259" s="546"/>
      <c r="XR259" s="546"/>
      <c r="XS259" s="546"/>
      <c r="XT259" s="546"/>
      <c r="XU259" s="546"/>
      <c r="XV259" s="546"/>
      <c r="XW259" s="546"/>
      <c r="XX259" s="546"/>
      <c r="XY259" s="546"/>
      <c r="XZ259" s="546"/>
      <c r="YA259" s="546"/>
      <c r="YB259" s="546"/>
      <c r="YC259" s="546"/>
      <c r="YD259" s="546"/>
      <c r="YE259" s="546"/>
      <c r="YF259" s="546"/>
      <c r="YG259" s="546"/>
      <c r="YH259" s="546"/>
      <c r="YI259" s="546"/>
      <c r="YJ259" s="546"/>
      <c r="YK259" s="546"/>
      <c r="YL259" s="546"/>
      <c r="YM259" s="546"/>
      <c r="YN259" s="546"/>
      <c r="YO259" s="546"/>
      <c r="YP259" s="546"/>
      <c r="YQ259" s="546"/>
      <c r="YR259" s="546"/>
      <c r="YS259" s="546"/>
      <c r="YT259" s="546"/>
      <c r="YU259" s="546"/>
      <c r="YV259" s="546"/>
      <c r="YW259" s="546"/>
      <c r="YX259" s="546"/>
      <c r="YY259" s="546"/>
      <c r="YZ259" s="546"/>
      <c r="ZA259" s="546"/>
      <c r="ZB259" s="546"/>
      <c r="ZC259" s="546"/>
      <c r="ZD259" s="546"/>
      <c r="ZE259" s="546"/>
      <c r="ZF259" s="546"/>
      <c r="ZG259" s="546"/>
      <c r="ZH259" s="546"/>
      <c r="ZI259" s="546"/>
      <c r="ZJ259" s="546"/>
      <c r="ZK259" s="546"/>
      <c r="ZL259" s="546"/>
      <c r="ZM259" s="546"/>
      <c r="ZN259" s="546"/>
      <c r="ZO259" s="546"/>
      <c r="ZP259" s="546"/>
      <c r="ZQ259" s="546"/>
      <c r="ZR259" s="546"/>
      <c r="ZS259" s="546"/>
      <c r="ZT259" s="546"/>
      <c r="ZU259" s="546"/>
      <c r="ZV259" s="546"/>
      <c r="ZW259" s="546"/>
      <c r="ZX259" s="546"/>
      <c r="ZY259" s="546"/>
      <c r="ZZ259" s="546"/>
      <c r="AAA259" s="546"/>
      <c r="AAB259" s="546"/>
      <c r="AAC259" s="546"/>
      <c r="AAD259" s="546"/>
      <c r="AAE259" s="546"/>
      <c r="AAF259" s="546"/>
      <c r="AAG259" s="546"/>
      <c r="AAH259" s="546"/>
      <c r="AAI259" s="546"/>
      <c r="AAJ259" s="546"/>
      <c r="AAK259" s="546"/>
      <c r="AAL259" s="546"/>
      <c r="AAM259" s="546"/>
      <c r="AAN259" s="546"/>
      <c r="AAO259" s="546"/>
      <c r="AAP259" s="546"/>
      <c r="AAQ259" s="546"/>
      <c r="AAR259" s="546"/>
      <c r="AAS259" s="546"/>
      <c r="AAT259" s="546"/>
      <c r="AAU259" s="546"/>
      <c r="AAV259" s="546"/>
      <c r="AAW259" s="546"/>
      <c r="AAX259" s="546"/>
      <c r="AAY259" s="546"/>
      <c r="AAZ259" s="546"/>
      <c r="ABA259" s="546"/>
      <c r="ABB259" s="546"/>
      <c r="ABC259" s="546"/>
      <c r="ABD259" s="546"/>
      <c r="ABE259" s="546"/>
      <c r="ABF259" s="546"/>
      <c r="ABG259" s="546"/>
      <c r="ABH259" s="546"/>
      <c r="ABI259" s="546"/>
      <c r="ABJ259" s="546"/>
      <c r="ABK259" s="546"/>
      <c r="ABL259" s="546"/>
      <c r="ABM259" s="546"/>
      <c r="ABN259" s="546"/>
      <c r="ABO259" s="546"/>
      <c r="ABP259" s="546"/>
      <c r="ABQ259" s="546"/>
      <c r="ABR259" s="546"/>
      <c r="ABS259" s="546"/>
      <c r="ABT259" s="546"/>
      <c r="ABU259" s="546"/>
      <c r="ABV259" s="546"/>
      <c r="ABW259" s="546"/>
      <c r="ABX259" s="546"/>
      <c r="ABY259" s="546"/>
      <c r="ABZ259" s="546"/>
      <c r="ACA259" s="546"/>
      <c r="ACB259" s="546"/>
      <c r="ACC259" s="546"/>
      <c r="ACD259" s="546"/>
      <c r="ACE259" s="546"/>
      <c r="ACF259" s="546"/>
      <c r="ACG259" s="546"/>
      <c r="ACH259" s="546"/>
      <c r="ACI259" s="546"/>
      <c r="ACJ259" s="546"/>
      <c r="ACK259" s="546"/>
      <c r="ACL259" s="546"/>
      <c r="ACM259" s="546"/>
      <c r="ACN259" s="546"/>
      <c r="ACO259" s="546"/>
      <c r="ACP259" s="546"/>
      <c r="ACQ259" s="546"/>
      <c r="ACR259" s="546"/>
      <c r="ACS259" s="546"/>
      <c r="ACT259" s="546"/>
      <c r="ACU259" s="546"/>
      <c r="ACV259" s="546"/>
      <c r="ACW259" s="546"/>
      <c r="ACX259" s="546"/>
      <c r="ACY259" s="546"/>
      <c r="ACZ259" s="546"/>
      <c r="ADA259" s="546"/>
      <c r="ADB259" s="546"/>
      <c r="ADC259" s="546"/>
      <c r="ADD259" s="546"/>
      <c r="ADE259" s="546"/>
      <c r="ADF259" s="546"/>
      <c r="ADG259" s="546"/>
      <c r="ADH259" s="546"/>
      <c r="ADI259" s="546"/>
      <c r="ADJ259" s="546"/>
      <c r="ADK259" s="546"/>
      <c r="ADL259" s="546"/>
      <c r="ADM259" s="546"/>
      <c r="ADN259" s="546"/>
      <c r="ADO259" s="546"/>
      <c r="ADP259" s="546"/>
      <c r="ADQ259" s="546"/>
      <c r="ADR259" s="546"/>
      <c r="ADS259" s="546"/>
      <c r="ADT259" s="546"/>
      <c r="ADU259" s="546"/>
      <c r="ADV259" s="546"/>
      <c r="ADW259" s="546"/>
      <c r="ADX259" s="546"/>
      <c r="ADY259" s="546"/>
      <c r="ADZ259" s="546"/>
      <c r="AEA259" s="546"/>
      <c r="AEB259" s="546"/>
      <c r="AEC259" s="546"/>
      <c r="AED259" s="546"/>
      <c r="AEE259" s="546"/>
      <c r="AEF259" s="546"/>
      <c r="AEG259" s="546"/>
      <c r="AEH259" s="546"/>
      <c r="AEI259" s="546"/>
      <c r="AEJ259" s="546"/>
      <c r="AEK259" s="546"/>
      <c r="AEL259" s="546"/>
      <c r="AEM259" s="546"/>
      <c r="AEN259" s="546"/>
      <c r="AEO259" s="546"/>
      <c r="AEP259" s="546"/>
      <c r="AEQ259" s="546"/>
      <c r="AER259" s="546"/>
      <c r="AES259" s="546"/>
      <c r="AET259" s="546"/>
      <c r="AEU259" s="546"/>
      <c r="AEV259" s="546"/>
      <c r="AEW259" s="546"/>
      <c r="AEX259" s="546"/>
      <c r="AEY259" s="546"/>
      <c r="AEZ259" s="546"/>
      <c r="AFA259" s="546"/>
      <c r="AFB259" s="546"/>
      <c r="AFC259" s="546"/>
      <c r="AFD259" s="546"/>
      <c r="AFE259" s="546"/>
      <c r="AFF259" s="546"/>
      <c r="AFG259" s="546"/>
      <c r="AFH259" s="546"/>
      <c r="AFI259" s="546"/>
      <c r="AFJ259" s="546"/>
      <c r="AFK259" s="546"/>
      <c r="AFL259" s="546"/>
      <c r="AFM259" s="546"/>
      <c r="AFN259" s="546"/>
      <c r="AFO259" s="546"/>
      <c r="AFP259" s="546"/>
      <c r="AFQ259" s="546"/>
      <c r="AFR259" s="546"/>
      <c r="AFS259" s="546"/>
      <c r="AFT259" s="546"/>
      <c r="AFU259" s="546"/>
      <c r="AFV259" s="546"/>
      <c r="AFW259" s="546"/>
      <c r="AFX259" s="546"/>
      <c r="AFY259" s="546"/>
      <c r="AFZ259" s="546"/>
      <c r="AGA259" s="546"/>
      <c r="AGB259" s="546"/>
      <c r="AGC259" s="546"/>
      <c r="AGD259" s="546"/>
      <c r="AGE259" s="546"/>
      <c r="AGF259" s="546"/>
      <c r="AGG259" s="546"/>
      <c r="AGH259" s="546"/>
      <c r="AGI259" s="546"/>
      <c r="AGJ259" s="546"/>
      <c r="AGK259" s="546"/>
      <c r="AGL259" s="546"/>
      <c r="AGM259" s="546"/>
      <c r="AGN259" s="546"/>
      <c r="AGO259" s="546"/>
      <c r="AGP259" s="546"/>
      <c r="AGQ259" s="546"/>
      <c r="AGR259" s="546"/>
      <c r="AGS259" s="546"/>
      <c r="AGT259" s="546"/>
      <c r="AGU259" s="546"/>
      <c r="AGV259" s="546"/>
      <c r="AGW259" s="546"/>
      <c r="AGX259" s="546"/>
      <c r="AGY259" s="546"/>
      <c r="AGZ259" s="546"/>
      <c r="AHA259" s="546"/>
      <c r="AHB259" s="546"/>
      <c r="AHC259" s="546"/>
      <c r="AHD259" s="546"/>
      <c r="AHE259" s="546"/>
      <c r="AHF259" s="546"/>
      <c r="AHG259" s="546"/>
      <c r="AHH259" s="546"/>
      <c r="AHI259" s="546"/>
      <c r="AHJ259" s="546"/>
      <c r="AHK259" s="546"/>
      <c r="AHL259" s="546"/>
      <c r="AHM259" s="546"/>
      <c r="AHN259" s="546"/>
      <c r="AHO259" s="546"/>
      <c r="AHP259" s="546"/>
      <c r="AHQ259" s="546"/>
      <c r="AHR259" s="546"/>
      <c r="AHS259" s="546"/>
      <c r="AHT259" s="546"/>
      <c r="AHU259" s="546"/>
      <c r="AHV259" s="546"/>
      <c r="AHW259" s="546"/>
      <c r="AHX259" s="546"/>
      <c r="AHY259" s="546"/>
      <c r="AHZ259" s="546"/>
      <c r="AIA259" s="546"/>
      <c r="AIB259" s="546"/>
      <c r="AIC259" s="546"/>
      <c r="AID259" s="546"/>
      <c r="AIE259" s="546"/>
      <c r="AIF259" s="546"/>
      <c r="AIG259" s="546"/>
      <c r="AIH259" s="546"/>
      <c r="AII259" s="546"/>
      <c r="AIJ259" s="546"/>
      <c r="AIK259" s="546"/>
      <c r="AIL259" s="546"/>
      <c r="AIM259" s="546"/>
      <c r="AIN259" s="546"/>
      <c r="AIO259" s="546"/>
      <c r="AIP259" s="546"/>
      <c r="AIQ259" s="546"/>
      <c r="AIR259" s="546"/>
      <c r="AIS259" s="546"/>
      <c r="AIT259" s="546"/>
      <c r="AIU259" s="546"/>
      <c r="AIV259" s="546"/>
      <c r="AIW259" s="546"/>
      <c r="AIX259" s="546"/>
      <c r="AIY259" s="546"/>
      <c r="AIZ259" s="546"/>
      <c r="AJA259" s="546"/>
      <c r="AJB259" s="546"/>
      <c r="AJC259" s="546"/>
      <c r="AJD259" s="546"/>
      <c r="AJE259" s="546"/>
      <c r="AJF259" s="546"/>
      <c r="AJG259" s="546"/>
      <c r="AJH259" s="546"/>
      <c r="AJI259" s="546"/>
      <c r="AJJ259" s="546"/>
      <c r="AJK259" s="546"/>
      <c r="AJL259" s="546"/>
      <c r="AJM259" s="546"/>
      <c r="AJN259" s="546"/>
      <c r="AJO259" s="546"/>
      <c r="AJP259" s="546"/>
      <c r="AJQ259" s="546"/>
      <c r="AJR259" s="546"/>
      <c r="AJS259" s="546"/>
      <c r="AJT259" s="546"/>
      <c r="AJU259" s="546"/>
      <c r="AJV259" s="546"/>
      <c r="AJW259" s="546"/>
      <c r="AJX259" s="546"/>
      <c r="AJY259" s="546"/>
      <c r="AJZ259" s="546"/>
      <c r="AKA259" s="546"/>
      <c r="AKB259" s="546"/>
      <c r="AKC259" s="546"/>
      <c r="AKD259" s="546"/>
      <c r="AKE259" s="546"/>
      <c r="AKF259" s="546"/>
      <c r="AKG259" s="546"/>
      <c r="AKH259" s="546"/>
      <c r="AKI259" s="546"/>
      <c r="AKJ259" s="546"/>
      <c r="AKK259" s="546"/>
      <c r="AKL259" s="546"/>
      <c r="AKM259" s="546"/>
      <c r="AKN259" s="546"/>
      <c r="AKO259" s="546"/>
      <c r="AKP259" s="546"/>
      <c r="AKQ259" s="546"/>
      <c r="AKR259" s="546"/>
      <c r="AKS259" s="546"/>
      <c r="AKT259" s="546"/>
      <c r="AKU259" s="546"/>
      <c r="AKV259" s="546"/>
      <c r="AKW259" s="546"/>
      <c r="AKX259" s="546"/>
      <c r="AKY259" s="546"/>
      <c r="AKZ259" s="546"/>
      <c r="ALA259" s="546"/>
      <c r="ALB259" s="546"/>
      <c r="ALC259" s="546"/>
      <c r="ALD259" s="546"/>
      <c r="ALE259" s="546"/>
      <c r="ALF259" s="546"/>
      <c r="ALG259" s="546"/>
      <c r="ALH259" s="546"/>
      <c r="ALI259" s="546"/>
      <c r="ALJ259" s="546"/>
      <c r="ALK259" s="546"/>
      <c r="ALL259" s="546"/>
      <c r="ALM259" s="546"/>
      <c r="ALN259" s="546"/>
      <c r="ALO259" s="546"/>
      <c r="ALP259" s="546"/>
      <c r="ALQ259" s="546"/>
      <c r="ALR259" s="546"/>
      <c r="ALS259" s="546"/>
      <c r="ALT259" s="546"/>
      <c r="ALU259" s="546"/>
      <c r="ALV259" s="546"/>
      <c r="ALW259" s="546"/>
      <c r="ALX259" s="546"/>
      <c r="ALY259" s="546"/>
      <c r="ALZ259" s="546"/>
      <c r="AMA259" s="546"/>
      <c r="AMB259" s="546"/>
    </row>
    <row r="260" spans="1:1016" s="458" customFormat="1" ht="38.1" customHeight="1">
      <c r="A260" s="509" t="s">
        <v>551</v>
      </c>
      <c r="B260" s="516"/>
      <c r="C260" s="518"/>
      <c r="D260" s="512" t="s">
        <v>552</v>
      </c>
      <c r="E260" s="519"/>
      <c r="F260" s="520"/>
      <c r="G260" s="499"/>
      <c r="H260" s="521" t="str">
        <f t="shared" si="21"/>
        <v/>
      </c>
      <c r="I260" s="546"/>
      <c r="J260" s="549"/>
      <c r="K260" s="546"/>
      <c r="L260" s="546">
        <f t="shared" si="20"/>
        <v>0</v>
      </c>
      <c r="M260" s="546"/>
      <c r="N260" s="546"/>
      <c r="O260" s="546"/>
      <c r="P260" s="546"/>
      <c r="Q260" s="546"/>
      <c r="R260" s="546"/>
      <c r="S260" s="546"/>
      <c r="T260" s="546"/>
      <c r="U260" s="546"/>
      <c r="V260" s="546"/>
      <c r="W260" s="546"/>
      <c r="X260" s="546"/>
      <c r="Y260" s="546"/>
      <c r="Z260" s="546"/>
      <c r="AA260" s="546"/>
      <c r="AB260" s="546"/>
      <c r="AC260" s="546"/>
      <c r="AD260" s="546"/>
      <c r="AE260" s="546"/>
      <c r="AF260" s="546"/>
      <c r="AG260" s="546"/>
      <c r="AH260" s="546"/>
      <c r="AI260" s="546"/>
      <c r="AJ260" s="546"/>
      <c r="AK260" s="546"/>
      <c r="AL260" s="546"/>
      <c r="AM260" s="546"/>
      <c r="AN260" s="546"/>
      <c r="AO260" s="546"/>
      <c r="AP260" s="546"/>
      <c r="AQ260" s="546"/>
      <c r="AR260" s="546"/>
      <c r="AS260" s="546"/>
      <c r="AT260" s="546"/>
      <c r="AU260" s="546"/>
      <c r="AV260" s="546"/>
      <c r="AW260" s="546"/>
      <c r="AX260" s="546"/>
      <c r="AY260" s="546"/>
      <c r="AZ260" s="546"/>
      <c r="BA260" s="546"/>
      <c r="BB260" s="546"/>
      <c r="BC260" s="546"/>
      <c r="BD260" s="546"/>
      <c r="BE260" s="546"/>
      <c r="BF260" s="546"/>
      <c r="BG260" s="546"/>
      <c r="BH260" s="546"/>
      <c r="BI260" s="546"/>
      <c r="BJ260" s="546"/>
      <c r="BK260" s="546"/>
      <c r="BL260" s="546"/>
      <c r="BM260" s="546"/>
      <c r="BN260" s="546"/>
      <c r="BO260" s="546"/>
      <c r="BP260" s="546"/>
      <c r="BQ260" s="546"/>
      <c r="BR260" s="546"/>
      <c r="BS260" s="546"/>
      <c r="BT260" s="546"/>
      <c r="BU260" s="546"/>
      <c r="BV260" s="546"/>
      <c r="BW260" s="546"/>
      <c r="BX260" s="546"/>
      <c r="BY260" s="546"/>
      <c r="BZ260" s="546"/>
      <c r="CA260" s="546"/>
      <c r="CB260" s="546"/>
      <c r="CC260" s="546"/>
      <c r="CD260" s="546"/>
      <c r="CE260" s="546"/>
      <c r="CF260" s="546"/>
      <c r="CG260" s="546"/>
      <c r="CH260" s="546"/>
      <c r="CI260" s="546"/>
      <c r="CJ260" s="546"/>
      <c r="CK260" s="546"/>
      <c r="CL260" s="546"/>
      <c r="CM260" s="546"/>
      <c r="CN260" s="546"/>
      <c r="CO260" s="546"/>
      <c r="CP260" s="546"/>
      <c r="CQ260" s="546"/>
      <c r="CR260" s="546"/>
      <c r="CS260" s="546"/>
      <c r="CT260" s="546"/>
      <c r="CU260" s="546"/>
      <c r="CV260" s="546"/>
      <c r="CW260" s="546"/>
      <c r="CX260" s="546"/>
      <c r="CY260" s="546"/>
      <c r="CZ260" s="546"/>
      <c r="DA260" s="546"/>
      <c r="DB260" s="546"/>
      <c r="DC260" s="546"/>
      <c r="DD260" s="546"/>
      <c r="DE260" s="546"/>
      <c r="DF260" s="546"/>
      <c r="DG260" s="546"/>
      <c r="DH260" s="546"/>
      <c r="DI260" s="546"/>
      <c r="DJ260" s="546"/>
      <c r="DK260" s="546"/>
      <c r="DL260" s="546"/>
      <c r="DM260" s="546"/>
      <c r="DN260" s="546"/>
      <c r="DO260" s="546"/>
      <c r="DP260" s="546"/>
      <c r="DQ260" s="546"/>
      <c r="DR260" s="546"/>
      <c r="DS260" s="546"/>
      <c r="DT260" s="546"/>
      <c r="DU260" s="546"/>
      <c r="DV260" s="546"/>
      <c r="DW260" s="546"/>
      <c r="DX260" s="546"/>
      <c r="DY260" s="546"/>
      <c r="DZ260" s="546"/>
      <c r="EA260" s="546"/>
      <c r="EB260" s="546"/>
      <c r="EC260" s="546"/>
      <c r="ED260" s="546"/>
      <c r="EE260" s="546"/>
      <c r="EF260" s="546"/>
      <c r="EG260" s="546"/>
      <c r="EH260" s="546"/>
      <c r="EI260" s="546"/>
      <c r="EJ260" s="546"/>
      <c r="EK260" s="546"/>
      <c r="EL260" s="546"/>
      <c r="EM260" s="546"/>
      <c r="EN260" s="546"/>
      <c r="EO260" s="546"/>
      <c r="EP260" s="546"/>
      <c r="EQ260" s="546"/>
      <c r="ER260" s="546"/>
      <c r="ES260" s="546"/>
      <c r="ET260" s="546"/>
      <c r="EU260" s="546"/>
      <c r="EV260" s="546"/>
      <c r="EW260" s="546"/>
      <c r="EX260" s="546"/>
      <c r="EY260" s="546"/>
      <c r="EZ260" s="546"/>
      <c r="FA260" s="546"/>
      <c r="FB260" s="546"/>
      <c r="FC260" s="546"/>
      <c r="FD260" s="546"/>
      <c r="FE260" s="546"/>
      <c r="FF260" s="546"/>
      <c r="FG260" s="546"/>
      <c r="FH260" s="546"/>
      <c r="FI260" s="546"/>
      <c r="FJ260" s="546"/>
      <c r="FK260" s="546"/>
      <c r="FL260" s="546"/>
      <c r="FM260" s="546"/>
      <c r="FN260" s="546"/>
      <c r="FO260" s="546"/>
      <c r="FP260" s="546"/>
      <c r="FQ260" s="546"/>
      <c r="FR260" s="546"/>
      <c r="FS260" s="546"/>
      <c r="FT260" s="546"/>
      <c r="FU260" s="546"/>
      <c r="FV260" s="546"/>
      <c r="FW260" s="546"/>
      <c r="FX260" s="546"/>
      <c r="FY260" s="546"/>
      <c r="FZ260" s="546"/>
      <c r="GA260" s="546"/>
      <c r="GB260" s="546"/>
      <c r="GC260" s="546"/>
      <c r="GD260" s="546"/>
      <c r="GE260" s="546"/>
      <c r="GF260" s="546"/>
      <c r="GG260" s="546"/>
      <c r="GH260" s="546"/>
      <c r="GI260" s="546"/>
      <c r="GJ260" s="546"/>
      <c r="GK260" s="546"/>
      <c r="GL260" s="546"/>
      <c r="GM260" s="546"/>
      <c r="GN260" s="546"/>
      <c r="GO260" s="546"/>
      <c r="GP260" s="546"/>
      <c r="GQ260" s="546"/>
      <c r="GR260" s="546"/>
      <c r="GS260" s="546"/>
      <c r="GT260" s="546"/>
      <c r="GU260" s="546"/>
      <c r="GV260" s="546"/>
      <c r="GW260" s="546"/>
      <c r="GX260" s="546"/>
      <c r="GY260" s="546"/>
      <c r="GZ260" s="546"/>
      <c r="HA260" s="546"/>
      <c r="HB260" s="546"/>
      <c r="HC260" s="546"/>
      <c r="HD260" s="546"/>
      <c r="HE260" s="546"/>
      <c r="HF260" s="546"/>
      <c r="HG260" s="546"/>
      <c r="HH260" s="546"/>
      <c r="HI260" s="546"/>
      <c r="HJ260" s="546"/>
      <c r="HK260" s="546"/>
      <c r="HL260" s="546"/>
      <c r="HM260" s="546"/>
      <c r="HN260" s="546"/>
      <c r="HO260" s="546"/>
      <c r="HP260" s="546"/>
      <c r="HQ260" s="546"/>
      <c r="HR260" s="546"/>
      <c r="HS260" s="546"/>
      <c r="HT260" s="546"/>
      <c r="HU260" s="546"/>
      <c r="HV260" s="546"/>
      <c r="HW260" s="546"/>
      <c r="HX260" s="546"/>
      <c r="HY260" s="546"/>
      <c r="HZ260" s="546"/>
      <c r="IA260" s="546"/>
      <c r="IB260" s="546"/>
      <c r="IC260" s="546"/>
      <c r="ID260" s="546"/>
      <c r="IE260" s="546"/>
      <c r="IF260" s="546"/>
      <c r="IG260" s="546"/>
      <c r="IH260" s="546"/>
      <c r="II260" s="546"/>
      <c r="IJ260" s="546"/>
      <c r="IK260" s="546"/>
      <c r="IL260" s="546"/>
      <c r="IM260" s="546"/>
      <c r="IN260" s="546"/>
      <c r="IO260" s="546"/>
      <c r="IP260" s="546"/>
      <c r="IQ260" s="546"/>
      <c r="IR260" s="546"/>
      <c r="IS260" s="546"/>
      <c r="IT260" s="546"/>
      <c r="IU260" s="546"/>
      <c r="IV260" s="546"/>
      <c r="IW260" s="546"/>
      <c r="IX260" s="546"/>
      <c r="IY260" s="546"/>
      <c r="IZ260" s="546"/>
      <c r="JA260" s="546"/>
      <c r="JB260" s="546"/>
      <c r="JC260" s="546"/>
      <c r="JD260" s="546"/>
      <c r="JE260" s="546"/>
      <c r="JF260" s="546"/>
      <c r="JG260" s="546"/>
      <c r="JH260" s="546"/>
      <c r="JI260" s="546"/>
      <c r="JJ260" s="546"/>
      <c r="JK260" s="546"/>
      <c r="JL260" s="546"/>
      <c r="JM260" s="546"/>
      <c r="JN260" s="546"/>
      <c r="JO260" s="546"/>
      <c r="JP260" s="546"/>
      <c r="JQ260" s="546"/>
      <c r="JR260" s="546"/>
      <c r="JS260" s="546"/>
      <c r="JT260" s="546"/>
      <c r="JU260" s="546"/>
      <c r="JV260" s="546"/>
      <c r="JW260" s="546"/>
      <c r="JX260" s="546"/>
      <c r="JY260" s="546"/>
      <c r="JZ260" s="546"/>
      <c r="KA260" s="546"/>
      <c r="KB260" s="546"/>
      <c r="KC260" s="546"/>
      <c r="KD260" s="546"/>
      <c r="KE260" s="546"/>
      <c r="KF260" s="546"/>
      <c r="KG260" s="546"/>
      <c r="KH260" s="546"/>
      <c r="KI260" s="546"/>
      <c r="KJ260" s="546"/>
      <c r="KK260" s="546"/>
      <c r="KL260" s="546"/>
      <c r="KM260" s="546"/>
      <c r="KN260" s="546"/>
      <c r="KO260" s="546"/>
      <c r="KP260" s="546"/>
      <c r="KQ260" s="546"/>
      <c r="KR260" s="546"/>
      <c r="KS260" s="546"/>
      <c r="KT260" s="546"/>
      <c r="KU260" s="546"/>
      <c r="KV260" s="546"/>
      <c r="KW260" s="546"/>
      <c r="KX260" s="546"/>
      <c r="KY260" s="546"/>
      <c r="KZ260" s="546"/>
      <c r="LA260" s="546"/>
      <c r="LB260" s="546"/>
      <c r="LC260" s="546"/>
      <c r="LD260" s="546"/>
      <c r="LE260" s="546"/>
      <c r="LF260" s="546"/>
      <c r="LG260" s="546"/>
      <c r="LH260" s="546"/>
      <c r="LI260" s="546"/>
      <c r="LJ260" s="546"/>
      <c r="LK260" s="546"/>
      <c r="LL260" s="546"/>
      <c r="LM260" s="546"/>
      <c r="LN260" s="546"/>
      <c r="LO260" s="546"/>
      <c r="LP260" s="546"/>
      <c r="LQ260" s="546"/>
      <c r="LR260" s="546"/>
      <c r="LS260" s="546"/>
      <c r="LT260" s="546"/>
      <c r="LU260" s="546"/>
      <c r="LV260" s="546"/>
      <c r="LW260" s="546"/>
      <c r="LX260" s="546"/>
      <c r="LY260" s="546"/>
      <c r="LZ260" s="546"/>
      <c r="MA260" s="546"/>
      <c r="MB260" s="546"/>
      <c r="MC260" s="546"/>
      <c r="MD260" s="546"/>
      <c r="ME260" s="546"/>
      <c r="MF260" s="546"/>
      <c r="MG260" s="546"/>
      <c r="MH260" s="546"/>
      <c r="MI260" s="546"/>
      <c r="MJ260" s="546"/>
      <c r="MK260" s="546"/>
      <c r="ML260" s="546"/>
      <c r="MM260" s="546"/>
      <c r="MN260" s="546"/>
      <c r="MO260" s="546"/>
      <c r="MP260" s="546"/>
      <c r="MQ260" s="546"/>
      <c r="MR260" s="546"/>
      <c r="MS260" s="546"/>
      <c r="MT260" s="546"/>
      <c r="MU260" s="546"/>
      <c r="MV260" s="546"/>
      <c r="MW260" s="546"/>
      <c r="MX260" s="546"/>
      <c r="MY260" s="546"/>
      <c r="MZ260" s="546"/>
      <c r="NA260" s="546"/>
      <c r="NB260" s="546"/>
      <c r="NC260" s="546"/>
      <c r="ND260" s="546"/>
      <c r="NE260" s="546"/>
      <c r="NF260" s="546"/>
      <c r="NG260" s="546"/>
      <c r="NH260" s="546"/>
      <c r="NI260" s="546"/>
      <c r="NJ260" s="546"/>
      <c r="NK260" s="546"/>
      <c r="NL260" s="546"/>
      <c r="NM260" s="546"/>
      <c r="NN260" s="546"/>
      <c r="NO260" s="546"/>
      <c r="NP260" s="546"/>
      <c r="NQ260" s="546"/>
      <c r="NR260" s="546"/>
      <c r="NS260" s="546"/>
      <c r="NT260" s="546"/>
      <c r="NU260" s="546"/>
      <c r="NV260" s="546"/>
      <c r="NW260" s="546"/>
      <c r="NX260" s="546"/>
      <c r="NY260" s="546"/>
      <c r="NZ260" s="546"/>
      <c r="OA260" s="546"/>
      <c r="OB260" s="546"/>
      <c r="OC260" s="546"/>
      <c r="OD260" s="546"/>
      <c r="OE260" s="546"/>
      <c r="OF260" s="546"/>
      <c r="OG260" s="546"/>
      <c r="OH260" s="546"/>
      <c r="OI260" s="546"/>
      <c r="OJ260" s="546"/>
      <c r="OK260" s="546"/>
      <c r="OL260" s="546"/>
      <c r="OM260" s="546"/>
      <c r="ON260" s="546"/>
      <c r="OO260" s="546"/>
      <c r="OP260" s="546"/>
      <c r="OQ260" s="546"/>
      <c r="OR260" s="546"/>
      <c r="OS260" s="546"/>
      <c r="OT260" s="546"/>
      <c r="OU260" s="546"/>
      <c r="OV260" s="546"/>
      <c r="OW260" s="546"/>
      <c r="OX260" s="546"/>
      <c r="OY260" s="546"/>
      <c r="OZ260" s="546"/>
      <c r="PA260" s="546"/>
      <c r="PB260" s="546"/>
      <c r="PC260" s="546"/>
      <c r="PD260" s="546"/>
      <c r="PE260" s="546"/>
      <c r="PF260" s="546"/>
      <c r="PG260" s="546"/>
      <c r="PH260" s="546"/>
      <c r="PI260" s="546"/>
      <c r="PJ260" s="546"/>
      <c r="PK260" s="546"/>
      <c r="PL260" s="546"/>
      <c r="PM260" s="546"/>
      <c r="PN260" s="546"/>
      <c r="PO260" s="546"/>
      <c r="PP260" s="546"/>
      <c r="PQ260" s="546"/>
      <c r="PR260" s="546"/>
      <c r="PS260" s="546"/>
      <c r="PT260" s="546"/>
      <c r="PU260" s="546"/>
      <c r="PV260" s="546"/>
      <c r="PW260" s="546"/>
      <c r="PX260" s="546"/>
      <c r="PY260" s="546"/>
      <c r="PZ260" s="546"/>
      <c r="QA260" s="546"/>
      <c r="QB260" s="546"/>
      <c r="QC260" s="546"/>
      <c r="QD260" s="546"/>
      <c r="QE260" s="546"/>
      <c r="QF260" s="546"/>
      <c r="QG260" s="546"/>
      <c r="QH260" s="546"/>
      <c r="QI260" s="546"/>
      <c r="QJ260" s="546"/>
      <c r="QK260" s="546"/>
      <c r="QL260" s="546"/>
      <c r="QM260" s="546"/>
      <c r="QN260" s="546"/>
      <c r="QO260" s="546"/>
      <c r="QP260" s="546"/>
      <c r="QQ260" s="546"/>
      <c r="QR260" s="546"/>
      <c r="QS260" s="546"/>
      <c r="QT260" s="546"/>
      <c r="QU260" s="546"/>
      <c r="QV260" s="546"/>
      <c r="QW260" s="546"/>
      <c r="QX260" s="546"/>
      <c r="QY260" s="546"/>
      <c r="QZ260" s="546"/>
      <c r="RA260" s="546"/>
      <c r="RB260" s="546"/>
      <c r="RC260" s="546"/>
      <c r="RD260" s="546"/>
      <c r="RE260" s="546"/>
      <c r="RF260" s="546"/>
      <c r="RG260" s="546"/>
      <c r="RH260" s="546"/>
      <c r="RI260" s="546"/>
      <c r="RJ260" s="546"/>
      <c r="RK260" s="546"/>
      <c r="RL260" s="546"/>
      <c r="RM260" s="546"/>
      <c r="RN260" s="546"/>
      <c r="RO260" s="546"/>
      <c r="RP260" s="546"/>
      <c r="RQ260" s="546"/>
      <c r="RR260" s="546"/>
      <c r="RS260" s="546"/>
      <c r="RT260" s="546"/>
      <c r="RU260" s="546"/>
      <c r="RV260" s="546"/>
      <c r="RW260" s="546"/>
      <c r="RX260" s="546"/>
      <c r="RY260" s="546"/>
      <c r="RZ260" s="546"/>
      <c r="SA260" s="546"/>
      <c r="SB260" s="546"/>
      <c r="SC260" s="546"/>
      <c r="SD260" s="546"/>
      <c r="SE260" s="546"/>
      <c r="SF260" s="546"/>
      <c r="SG260" s="546"/>
      <c r="SH260" s="546"/>
      <c r="SI260" s="546"/>
      <c r="SJ260" s="546"/>
      <c r="SK260" s="546"/>
      <c r="SL260" s="546"/>
      <c r="SM260" s="546"/>
      <c r="SN260" s="546"/>
      <c r="SO260" s="546"/>
      <c r="SP260" s="546"/>
      <c r="SQ260" s="546"/>
      <c r="SR260" s="546"/>
      <c r="SS260" s="546"/>
      <c r="ST260" s="546"/>
      <c r="SU260" s="546"/>
      <c r="SV260" s="546"/>
      <c r="SW260" s="546"/>
      <c r="SX260" s="546"/>
      <c r="SY260" s="546"/>
      <c r="SZ260" s="546"/>
      <c r="TA260" s="546"/>
      <c r="TB260" s="546"/>
      <c r="TC260" s="546"/>
      <c r="TD260" s="546"/>
      <c r="TE260" s="546"/>
      <c r="TF260" s="546"/>
      <c r="TG260" s="546"/>
      <c r="TH260" s="546"/>
      <c r="TI260" s="546"/>
      <c r="TJ260" s="546"/>
      <c r="TK260" s="546"/>
      <c r="TL260" s="546"/>
      <c r="TM260" s="546"/>
      <c r="TN260" s="546"/>
      <c r="TO260" s="546"/>
      <c r="TP260" s="546"/>
      <c r="TQ260" s="546"/>
      <c r="TR260" s="546"/>
      <c r="TS260" s="546"/>
      <c r="TT260" s="546"/>
      <c r="TU260" s="546"/>
      <c r="TV260" s="546"/>
      <c r="TW260" s="546"/>
      <c r="TX260" s="546"/>
      <c r="TY260" s="546"/>
      <c r="TZ260" s="546"/>
      <c r="UA260" s="546"/>
      <c r="UB260" s="546"/>
      <c r="UC260" s="546"/>
      <c r="UD260" s="546"/>
      <c r="UE260" s="546"/>
      <c r="UF260" s="546"/>
      <c r="UG260" s="546"/>
      <c r="UH260" s="546"/>
      <c r="UI260" s="546"/>
      <c r="UJ260" s="546"/>
      <c r="UK260" s="546"/>
      <c r="UL260" s="546"/>
      <c r="UM260" s="546"/>
      <c r="UN260" s="546"/>
      <c r="UO260" s="546"/>
      <c r="UP260" s="546"/>
      <c r="UQ260" s="546"/>
      <c r="UR260" s="546"/>
      <c r="US260" s="546"/>
      <c r="UT260" s="546"/>
      <c r="UU260" s="546"/>
      <c r="UV260" s="546"/>
      <c r="UW260" s="546"/>
      <c r="UX260" s="546"/>
      <c r="UY260" s="546"/>
      <c r="UZ260" s="546"/>
      <c r="VA260" s="546"/>
      <c r="VB260" s="546"/>
      <c r="VC260" s="546"/>
      <c r="VD260" s="546"/>
      <c r="VE260" s="546"/>
      <c r="VF260" s="546"/>
      <c r="VG260" s="546"/>
      <c r="VH260" s="546"/>
      <c r="VI260" s="546"/>
      <c r="VJ260" s="546"/>
      <c r="VK260" s="546"/>
      <c r="VL260" s="546"/>
      <c r="VM260" s="546"/>
      <c r="VN260" s="546"/>
      <c r="VO260" s="546"/>
      <c r="VP260" s="546"/>
      <c r="VQ260" s="546"/>
      <c r="VR260" s="546"/>
      <c r="VS260" s="546"/>
      <c r="VT260" s="546"/>
      <c r="VU260" s="546"/>
      <c r="VV260" s="546"/>
      <c r="VW260" s="546"/>
      <c r="VX260" s="546"/>
      <c r="VY260" s="546"/>
      <c r="VZ260" s="546"/>
      <c r="WA260" s="546"/>
      <c r="WB260" s="546"/>
      <c r="WC260" s="546"/>
      <c r="WD260" s="546"/>
      <c r="WE260" s="546"/>
      <c r="WF260" s="546"/>
      <c r="WG260" s="546"/>
      <c r="WH260" s="546"/>
      <c r="WI260" s="546"/>
      <c r="WJ260" s="546"/>
      <c r="WK260" s="546"/>
      <c r="WL260" s="546"/>
      <c r="WM260" s="546"/>
      <c r="WN260" s="546"/>
      <c r="WO260" s="546"/>
      <c r="WP260" s="546"/>
      <c r="WQ260" s="546"/>
      <c r="WR260" s="546"/>
      <c r="WS260" s="546"/>
      <c r="WT260" s="546"/>
      <c r="WU260" s="546"/>
      <c r="WV260" s="546"/>
      <c r="WW260" s="546"/>
      <c r="WX260" s="546"/>
      <c r="WY260" s="546"/>
      <c r="WZ260" s="546"/>
      <c r="XA260" s="546"/>
      <c r="XB260" s="546"/>
      <c r="XC260" s="546"/>
      <c r="XD260" s="546"/>
      <c r="XE260" s="546"/>
      <c r="XF260" s="546"/>
      <c r="XG260" s="546"/>
      <c r="XH260" s="546"/>
      <c r="XI260" s="546"/>
      <c r="XJ260" s="546"/>
      <c r="XK260" s="546"/>
      <c r="XL260" s="546"/>
      <c r="XM260" s="546"/>
      <c r="XN260" s="546"/>
      <c r="XO260" s="546"/>
      <c r="XP260" s="546"/>
      <c r="XQ260" s="546"/>
      <c r="XR260" s="546"/>
      <c r="XS260" s="546"/>
      <c r="XT260" s="546"/>
      <c r="XU260" s="546"/>
      <c r="XV260" s="546"/>
      <c r="XW260" s="546"/>
      <c r="XX260" s="546"/>
      <c r="XY260" s="546"/>
      <c r="XZ260" s="546"/>
      <c r="YA260" s="546"/>
      <c r="YB260" s="546"/>
      <c r="YC260" s="546"/>
      <c r="YD260" s="546"/>
      <c r="YE260" s="546"/>
      <c r="YF260" s="546"/>
      <c r="YG260" s="546"/>
      <c r="YH260" s="546"/>
      <c r="YI260" s="546"/>
      <c r="YJ260" s="546"/>
      <c r="YK260" s="546"/>
      <c r="YL260" s="546"/>
      <c r="YM260" s="546"/>
      <c r="YN260" s="546"/>
      <c r="YO260" s="546"/>
      <c r="YP260" s="546"/>
      <c r="YQ260" s="546"/>
      <c r="YR260" s="546"/>
      <c r="YS260" s="546"/>
      <c r="YT260" s="546"/>
      <c r="YU260" s="546"/>
      <c r="YV260" s="546"/>
      <c r="YW260" s="546"/>
      <c r="YX260" s="546"/>
      <c r="YY260" s="546"/>
      <c r="YZ260" s="546"/>
      <c r="ZA260" s="546"/>
      <c r="ZB260" s="546"/>
      <c r="ZC260" s="546"/>
      <c r="ZD260" s="546"/>
      <c r="ZE260" s="546"/>
      <c r="ZF260" s="546"/>
      <c r="ZG260" s="546"/>
      <c r="ZH260" s="546"/>
      <c r="ZI260" s="546"/>
      <c r="ZJ260" s="546"/>
      <c r="ZK260" s="546"/>
      <c r="ZL260" s="546"/>
      <c r="ZM260" s="546"/>
      <c r="ZN260" s="546"/>
      <c r="ZO260" s="546"/>
      <c r="ZP260" s="546"/>
      <c r="ZQ260" s="546"/>
      <c r="ZR260" s="546"/>
      <c r="ZS260" s="546"/>
      <c r="ZT260" s="546"/>
      <c r="ZU260" s="546"/>
      <c r="ZV260" s="546"/>
      <c r="ZW260" s="546"/>
      <c r="ZX260" s="546"/>
      <c r="ZY260" s="546"/>
      <c r="ZZ260" s="546"/>
      <c r="AAA260" s="546"/>
      <c r="AAB260" s="546"/>
      <c r="AAC260" s="546"/>
      <c r="AAD260" s="546"/>
      <c r="AAE260" s="546"/>
      <c r="AAF260" s="546"/>
      <c r="AAG260" s="546"/>
      <c r="AAH260" s="546"/>
      <c r="AAI260" s="546"/>
      <c r="AAJ260" s="546"/>
      <c r="AAK260" s="546"/>
      <c r="AAL260" s="546"/>
      <c r="AAM260" s="546"/>
      <c r="AAN260" s="546"/>
      <c r="AAO260" s="546"/>
      <c r="AAP260" s="546"/>
      <c r="AAQ260" s="546"/>
      <c r="AAR260" s="546"/>
      <c r="AAS260" s="546"/>
      <c r="AAT260" s="546"/>
      <c r="AAU260" s="546"/>
      <c r="AAV260" s="546"/>
      <c r="AAW260" s="546"/>
      <c r="AAX260" s="546"/>
      <c r="AAY260" s="546"/>
      <c r="AAZ260" s="546"/>
      <c r="ABA260" s="546"/>
      <c r="ABB260" s="546"/>
      <c r="ABC260" s="546"/>
      <c r="ABD260" s="546"/>
      <c r="ABE260" s="546"/>
      <c r="ABF260" s="546"/>
      <c r="ABG260" s="546"/>
      <c r="ABH260" s="546"/>
      <c r="ABI260" s="546"/>
      <c r="ABJ260" s="546"/>
      <c r="ABK260" s="546"/>
      <c r="ABL260" s="546"/>
      <c r="ABM260" s="546"/>
      <c r="ABN260" s="546"/>
      <c r="ABO260" s="546"/>
      <c r="ABP260" s="546"/>
      <c r="ABQ260" s="546"/>
      <c r="ABR260" s="546"/>
      <c r="ABS260" s="546"/>
      <c r="ABT260" s="546"/>
      <c r="ABU260" s="546"/>
      <c r="ABV260" s="546"/>
      <c r="ABW260" s="546"/>
      <c r="ABX260" s="546"/>
      <c r="ABY260" s="546"/>
      <c r="ABZ260" s="546"/>
      <c r="ACA260" s="546"/>
      <c r="ACB260" s="546"/>
      <c r="ACC260" s="546"/>
      <c r="ACD260" s="546"/>
      <c r="ACE260" s="546"/>
      <c r="ACF260" s="546"/>
      <c r="ACG260" s="546"/>
      <c r="ACH260" s="546"/>
      <c r="ACI260" s="546"/>
      <c r="ACJ260" s="546"/>
      <c r="ACK260" s="546"/>
      <c r="ACL260" s="546"/>
      <c r="ACM260" s="546"/>
      <c r="ACN260" s="546"/>
      <c r="ACO260" s="546"/>
      <c r="ACP260" s="546"/>
      <c r="ACQ260" s="546"/>
      <c r="ACR260" s="546"/>
      <c r="ACS260" s="546"/>
      <c r="ACT260" s="546"/>
      <c r="ACU260" s="546"/>
      <c r="ACV260" s="546"/>
      <c r="ACW260" s="546"/>
      <c r="ACX260" s="546"/>
      <c r="ACY260" s="546"/>
      <c r="ACZ260" s="546"/>
      <c r="ADA260" s="546"/>
      <c r="ADB260" s="546"/>
      <c r="ADC260" s="546"/>
      <c r="ADD260" s="546"/>
      <c r="ADE260" s="546"/>
      <c r="ADF260" s="546"/>
      <c r="ADG260" s="546"/>
      <c r="ADH260" s="546"/>
      <c r="ADI260" s="546"/>
      <c r="ADJ260" s="546"/>
      <c r="ADK260" s="546"/>
      <c r="ADL260" s="546"/>
      <c r="ADM260" s="546"/>
      <c r="ADN260" s="546"/>
      <c r="ADO260" s="546"/>
      <c r="ADP260" s="546"/>
      <c r="ADQ260" s="546"/>
      <c r="ADR260" s="546"/>
      <c r="ADS260" s="546"/>
      <c r="ADT260" s="546"/>
      <c r="ADU260" s="546"/>
      <c r="ADV260" s="546"/>
      <c r="ADW260" s="546"/>
      <c r="ADX260" s="546"/>
      <c r="ADY260" s="546"/>
      <c r="ADZ260" s="546"/>
      <c r="AEA260" s="546"/>
      <c r="AEB260" s="546"/>
      <c r="AEC260" s="546"/>
      <c r="AED260" s="546"/>
      <c r="AEE260" s="546"/>
      <c r="AEF260" s="546"/>
      <c r="AEG260" s="546"/>
      <c r="AEH260" s="546"/>
      <c r="AEI260" s="546"/>
      <c r="AEJ260" s="546"/>
      <c r="AEK260" s="546"/>
      <c r="AEL260" s="546"/>
      <c r="AEM260" s="546"/>
      <c r="AEN260" s="546"/>
      <c r="AEO260" s="546"/>
      <c r="AEP260" s="546"/>
      <c r="AEQ260" s="546"/>
      <c r="AER260" s="546"/>
      <c r="AES260" s="546"/>
      <c r="AET260" s="546"/>
      <c r="AEU260" s="546"/>
      <c r="AEV260" s="546"/>
      <c r="AEW260" s="546"/>
      <c r="AEX260" s="546"/>
      <c r="AEY260" s="546"/>
      <c r="AEZ260" s="546"/>
      <c r="AFA260" s="546"/>
      <c r="AFB260" s="546"/>
      <c r="AFC260" s="546"/>
      <c r="AFD260" s="546"/>
      <c r="AFE260" s="546"/>
      <c r="AFF260" s="546"/>
      <c r="AFG260" s="546"/>
      <c r="AFH260" s="546"/>
      <c r="AFI260" s="546"/>
      <c r="AFJ260" s="546"/>
      <c r="AFK260" s="546"/>
      <c r="AFL260" s="546"/>
      <c r="AFM260" s="546"/>
      <c r="AFN260" s="546"/>
      <c r="AFO260" s="546"/>
      <c r="AFP260" s="546"/>
      <c r="AFQ260" s="546"/>
      <c r="AFR260" s="546"/>
      <c r="AFS260" s="546"/>
      <c r="AFT260" s="546"/>
      <c r="AFU260" s="546"/>
      <c r="AFV260" s="546"/>
      <c r="AFW260" s="546"/>
      <c r="AFX260" s="546"/>
      <c r="AFY260" s="546"/>
      <c r="AFZ260" s="546"/>
      <c r="AGA260" s="546"/>
      <c r="AGB260" s="546"/>
      <c r="AGC260" s="546"/>
      <c r="AGD260" s="546"/>
      <c r="AGE260" s="546"/>
      <c r="AGF260" s="546"/>
      <c r="AGG260" s="546"/>
      <c r="AGH260" s="546"/>
      <c r="AGI260" s="546"/>
      <c r="AGJ260" s="546"/>
      <c r="AGK260" s="546"/>
      <c r="AGL260" s="546"/>
      <c r="AGM260" s="546"/>
      <c r="AGN260" s="546"/>
      <c r="AGO260" s="546"/>
      <c r="AGP260" s="546"/>
      <c r="AGQ260" s="546"/>
      <c r="AGR260" s="546"/>
      <c r="AGS260" s="546"/>
      <c r="AGT260" s="546"/>
      <c r="AGU260" s="546"/>
      <c r="AGV260" s="546"/>
      <c r="AGW260" s="546"/>
      <c r="AGX260" s="546"/>
      <c r="AGY260" s="546"/>
      <c r="AGZ260" s="546"/>
      <c r="AHA260" s="546"/>
      <c r="AHB260" s="546"/>
      <c r="AHC260" s="546"/>
      <c r="AHD260" s="546"/>
      <c r="AHE260" s="546"/>
      <c r="AHF260" s="546"/>
      <c r="AHG260" s="546"/>
      <c r="AHH260" s="546"/>
      <c r="AHI260" s="546"/>
      <c r="AHJ260" s="546"/>
      <c r="AHK260" s="546"/>
      <c r="AHL260" s="546"/>
      <c r="AHM260" s="546"/>
      <c r="AHN260" s="546"/>
      <c r="AHO260" s="546"/>
      <c r="AHP260" s="546"/>
      <c r="AHQ260" s="546"/>
      <c r="AHR260" s="546"/>
      <c r="AHS260" s="546"/>
      <c r="AHT260" s="546"/>
      <c r="AHU260" s="546"/>
      <c r="AHV260" s="546"/>
      <c r="AHW260" s="546"/>
      <c r="AHX260" s="546"/>
      <c r="AHY260" s="546"/>
      <c r="AHZ260" s="546"/>
      <c r="AIA260" s="546"/>
      <c r="AIB260" s="546"/>
      <c r="AIC260" s="546"/>
      <c r="AID260" s="546"/>
      <c r="AIE260" s="546"/>
      <c r="AIF260" s="546"/>
      <c r="AIG260" s="546"/>
      <c r="AIH260" s="546"/>
      <c r="AII260" s="546"/>
      <c r="AIJ260" s="546"/>
      <c r="AIK260" s="546"/>
      <c r="AIL260" s="546"/>
      <c r="AIM260" s="546"/>
      <c r="AIN260" s="546"/>
      <c r="AIO260" s="546"/>
      <c r="AIP260" s="546"/>
      <c r="AIQ260" s="546"/>
      <c r="AIR260" s="546"/>
      <c r="AIS260" s="546"/>
      <c r="AIT260" s="546"/>
      <c r="AIU260" s="546"/>
      <c r="AIV260" s="546"/>
      <c r="AIW260" s="546"/>
      <c r="AIX260" s="546"/>
      <c r="AIY260" s="546"/>
      <c r="AIZ260" s="546"/>
      <c r="AJA260" s="546"/>
      <c r="AJB260" s="546"/>
      <c r="AJC260" s="546"/>
      <c r="AJD260" s="546"/>
      <c r="AJE260" s="546"/>
      <c r="AJF260" s="546"/>
      <c r="AJG260" s="546"/>
      <c r="AJH260" s="546"/>
      <c r="AJI260" s="546"/>
      <c r="AJJ260" s="546"/>
      <c r="AJK260" s="546"/>
      <c r="AJL260" s="546"/>
      <c r="AJM260" s="546"/>
      <c r="AJN260" s="546"/>
      <c r="AJO260" s="546"/>
      <c r="AJP260" s="546"/>
      <c r="AJQ260" s="546"/>
      <c r="AJR260" s="546"/>
      <c r="AJS260" s="546"/>
      <c r="AJT260" s="546"/>
      <c r="AJU260" s="546"/>
      <c r="AJV260" s="546"/>
      <c r="AJW260" s="546"/>
      <c r="AJX260" s="546"/>
      <c r="AJY260" s="546"/>
      <c r="AJZ260" s="546"/>
      <c r="AKA260" s="546"/>
      <c r="AKB260" s="546"/>
      <c r="AKC260" s="546"/>
      <c r="AKD260" s="546"/>
      <c r="AKE260" s="546"/>
      <c r="AKF260" s="546"/>
      <c r="AKG260" s="546"/>
      <c r="AKH260" s="546"/>
      <c r="AKI260" s="546"/>
      <c r="AKJ260" s="546"/>
      <c r="AKK260" s="546"/>
      <c r="AKL260" s="546"/>
      <c r="AKM260" s="546"/>
      <c r="AKN260" s="546"/>
      <c r="AKO260" s="546"/>
      <c r="AKP260" s="546"/>
      <c r="AKQ260" s="546"/>
      <c r="AKR260" s="546"/>
      <c r="AKS260" s="546"/>
      <c r="AKT260" s="546"/>
      <c r="AKU260" s="546"/>
      <c r="AKV260" s="546"/>
      <c r="AKW260" s="546"/>
      <c r="AKX260" s="546"/>
      <c r="AKY260" s="546"/>
      <c r="AKZ260" s="546"/>
      <c r="ALA260" s="546"/>
      <c r="ALB260" s="546"/>
      <c r="ALC260" s="546"/>
      <c r="ALD260" s="546"/>
      <c r="ALE260" s="546"/>
      <c r="ALF260" s="546"/>
      <c r="ALG260" s="546"/>
      <c r="ALH260" s="546"/>
      <c r="ALI260" s="546"/>
      <c r="ALJ260" s="546"/>
      <c r="ALK260" s="546"/>
      <c r="ALL260" s="546"/>
      <c r="ALM260" s="546"/>
      <c r="ALN260" s="546"/>
      <c r="ALO260" s="546"/>
      <c r="ALP260" s="546"/>
      <c r="ALQ260" s="546"/>
      <c r="ALR260" s="546"/>
      <c r="ALS260" s="546"/>
      <c r="ALT260" s="546"/>
      <c r="ALU260" s="546"/>
      <c r="ALV260" s="546"/>
      <c r="ALW260" s="546"/>
      <c r="ALX260" s="546"/>
      <c r="ALY260" s="546"/>
      <c r="ALZ260" s="546"/>
      <c r="AMA260" s="546"/>
      <c r="AMB260" s="546"/>
    </row>
    <row r="261" spans="1:1016" ht="59.25" customHeight="1">
      <c r="A261" s="525" t="s">
        <v>553</v>
      </c>
      <c r="B261" s="561">
        <v>170101</v>
      </c>
      <c r="C261" s="503" t="s">
        <v>27</v>
      </c>
      <c r="D261" s="562" t="s">
        <v>554</v>
      </c>
      <c r="E261" s="493" t="s">
        <v>47</v>
      </c>
      <c r="F261" s="523">
        <v>5</v>
      </c>
      <c r="G261" s="497">
        <f t="shared" si="19"/>
        <v>586.44000000000005</v>
      </c>
      <c r="H261" s="498">
        <f t="shared" si="21"/>
        <v>2932.2000000000003</v>
      </c>
      <c r="J261" s="547">
        <v>463.19</v>
      </c>
      <c r="L261" s="466">
        <f t="shared" si="20"/>
        <v>586.44000000000005</v>
      </c>
    </row>
    <row r="262" spans="1:1016" ht="59.25" customHeight="1">
      <c r="A262" s="525" t="s">
        <v>555</v>
      </c>
      <c r="B262" s="593"/>
      <c r="C262" s="559" t="s">
        <v>556</v>
      </c>
      <c r="D262" s="536" t="s">
        <v>557</v>
      </c>
      <c r="E262" s="493" t="s">
        <v>47</v>
      </c>
      <c r="F262" s="523">
        <v>12</v>
      </c>
      <c r="G262" s="497">
        <f t="shared" si="19"/>
        <v>150.31</v>
      </c>
      <c r="H262" s="498">
        <f t="shared" si="21"/>
        <v>1803.72</v>
      </c>
      <c r="J262" s="547">
        <v>118.72</v>
      </c>
      <c r="L262" s="466">
        <f t="shared" si="20"/>
        <v>150.31</v>
      </c>
    </row>
    <row r="263" spans="1:1016" ht="42" customHeight="1">
      <c r="A263" s="525" t="s">
        <v>558</v>
      </c>
      <c r="B263" s="593"/>
      <c r="C263" s="559" t="s">
        <v>556</v>
      </c>
      <c r="D263" s="536" t="s">
        <v>559</v>
      </c>
      <c r="E263" s="493" t="s">
        <v>47</v>
      </c>
      <c r="F263" s="523">
        <v>13</v>
      </c>
      <c r="G263" s="497">
        <f t="shared" si="19"/>
        <v>117.42</v>
      </c>
      <c r="H263" s="498">
        <f t="shared" si="21"/>
        <v>1526.46</v>
      </c>
      <c r="J263" s="547">
        <v>92.74</v>
      </c>
      <c r="L263" s="466">
        <f t="shared" si="20"/>
        <v>117.42</v>
      </c>
    </row>
    <row r="264" spans="1:1016" ht="42" customHeight="1">
      <c r="A264" s="525" t="s">
        <v>560</v>
      </c>
      <c r="B264" s="593"/>
      <c r="C264" s="559" t="s">
        <v>556</v>
      </c>
      <c r="D264" s="536" t="s">
        <v>561</v>
      </c>
      <c r="E264" s="493" t="s">
        <v>47</v>
      </c>
      <c r="F264" s="523">
        <v>15</v>
      </c>
      <c r="G264" s="497">
        <f t="shared" si="19"/>
        <v>172.25</v>
      </c>
      <c r="H264" s="498">
        <f t="shared" si="21"/>
        <v>2583.75</v>
      </c>
      <c r="J264" s="547">
        <v>136.05000000000001</v>
      </c>
      <c r="L264" s="466">
        <f t="shared" si="20"/>
        <v>172.25</v>
      </c>
    </row>
    <row r="265" spans="1:1016" ht="59.25" customHeight="1">
      <c r="A265" s="525" t="s">
        <v>562</v>
      </c>
      <c r="B265" s="561">
        <v>170114</v>
      </c>
      <c r="C265" s="503" t="s">
        <v>27</v>
      </c>
      <c r="D265" s="562" t="s">
        <v>563</v>
      </c>
      <c r="E265" s="493" t="s">
        <v>47</v>
      </c>
      <c r="F265" s="523">
        <v>12</v>
      </c>
      <c r="G265" s="497">
        <f t="shared" si="19"/>
        <v>627.58000000000004</v>
      </c>
      <c r="H265" s="498">
        <f t="shared" si="21"/>
        <v>7530.9600000000009</v>
      </c>
      <c r="J265" s="547">
        <v>495.68</v>
      </c>
      <c r="L265" s="466">
        <f t="shared" si="20"/>
        <v>627.58000000000004</v>
      </c>
    </row>
    <row r="266" spans="1:1016" ht="59.25" customHeight="1">
      <c r="A266" s="525" t="s">
        <v>564</v>
      </c>
      <c r="B266" s="561">
        <v>170132</v>
      </c>
      <c r="C266" s="503" t="s">
        <v>27</v>
      </c>
      <c r="D266" s="562" t="s">
        <v>565</v>
      </c>
      <c r="E266" s="493" t="s">
        <v>47</v>
      </c>
      <c r="F266" s="523">
        <v>4</v>
      </c>
      <c r="G266" s="497">
        <f t="shared" si="19"/>
        <v>1660.63</v>
      </c>
      <c r="H266" s="498">
        <f t="shared" si="21"/>
        <v>6642.52</v>
      </c>
      <c r="J266" s="547">
        <v>1311.61</v>
      </c>
      <c r="L266" s="466">
        <f t="shared" si="20"/>
        <v>1660.63</v>
      </c>
    </row>
    <row r="267" spans="1:1016" ht="59.25" customHeight="1">
      <c r="A267" s="525" t="s">
        <v>566</v>
      </c>
      <c r="B267" s="561">
        <v>170133</v>
      </c>
      <c r="C267" s="503" t="s">
        <v>27</v>
      </c>
      <c r="D267" s="562" t="s">
        <v>567</v>
      </c>
      <c r="E267" s="493" t="s">
        <v>47</v>
      </c>
      <c r="F267" s="523">
        <v>14</v>
      </c>
      <c r="G267" s="497">
        <f t="shared" si="19"/>
        <v>378.48</v>
      </c>
      <c r="H267" s="498">
        <f t="shared" si="21"/>
        <v>5298.72</v>
      </c>
      <c r="J267" s="547">
        <v>298.93</v>
      </c>
      <c r="L267" s="466">
        <f t="shared" si="20"/>
        <v>378.48</v>
      </c>
    </row>
    <row r="268" spans="1:1016" ht="59.25" customHeight="1">
      <c r="A268" s="525" t="s">
        <v>568</v>
      </c>
      <c r="B268" s="561">
        <v>170134</v>
      </c>
      <c r="C268" s="503" t="s">
        <v>27</v>
      </c>
      <c r="D268" s="562" t="s">
        <v>569</v>
      </c>
      <c r="E268" s="493" t="s">
        <v>47</v>
      </c>
      <c r="F268" s="523">
        <v>4</v>
      </c>
      <c r="G268" s="497">
        <f t="shared" si="19"/>
        <v>567.9</v>
      </c>
      <c r="H268" s="498">
        <f t="shared" si="21"/>
        <v>2271.6</v>
      </c>
      <c r="J268" s="547">
        <v>448.54</v>
      </c>
      <c r="L268" s="466">
        <f t="shared" si="20"/>
        <v>567.9</v>
      </c>
    </row>
    <row r="269" spans="1:1016" ht="66.75" customHeight="1">
      <c r="A269" s="525" t="s">
        <v>570</v>
      </c>
      <c r="B269" s="561">
        <v>95472</v>
      </c>
      <c r="C269" s="503" t="s">
        <v>117</v>
      </c>
      <c r="D269" s="562" t="s">
        <v>571</v>
      </c>
      <c r="E269" s="493" t="s">
        <v>47</v>
      </c>
      <c r="F269" s="523">
        <v>4</v>
      </c>
      <c r="G269" s="497">
        <f t="shared" si="19"/>
        <v>839.93</v>
      </c>
      <c r="H269" s="498">
        <f t="shared" si="21"/>
        <v>3359.72</v>
      </c>
      <c r="J269" s="547">
        <v>663.4</v>
      </c>
      <c r="L269" s="466">
        <f t="shared" si="20"/>
        <v>839.93</v>
      </c>
    </row>
    <row r="270" spans="1:1016" ht="59.25" customHeight="1">
      <c r="A270" s="525" t="s">
        <v>572</v>
      </c>
      <c r="C270" s="561" t="s">
        <v>556</v>
      </c>
      <c r="D270" s="536" t="s">
        <v>573</v>
      </c>
      <c r="E270" s="493" t="s">
        <v>47</v>
      </c>
      <c r="F270" s="523">
        <v>2</v>
      </c>
      <c r="G270" s="497">
        <f t="shared" si="19"/>
        <v>722.66</v>
      </c>
      <c r="H270" s="498">
        <f t="shared" si="21"/>
        <v>1445.32</v>
      </c>
      <c r="J270" s="547">
        <v>570.78</v>
      </c>
      <c r="L270" s="466">
        <f t="shared" si="20"/>
        <v>722.66</v>
      </c>
    </row>
    <row r="271" spans="1:1016" s="458" customFormat="1" ht="36.950000000000003" customHeight="1">
      <c r="A271" s="509" t="s">
        <v>574</v>
      </c>
      <c r="B271" s="516"/>
      <c r="C271" s="518"/>
      <c r="D271" s="512" t="s">
        <v>575</v>
      </c>
      <c r="E271" s="519"/>
      <c r="F271" s="520"/>
      <c r="G271" s="499"/>
      <c r="H271" s="521" t="str">
        <f t="shared" si="21"/>
        <v/>
      </c>
      <c r="I271" s="546"/>
      <c r="J271" s="549"/>
      <c r="K271" s="546"/>
      <c r="L271" s="546">
        <f t="shared" si="20"/>
        <v>0</v>
      </c>
      <c r="M271" s="546"/>
      <c r="N271" s="546"/>
      <c r="O271" s="546"/>
      <c r="P271" s="546"/>
      <c r="Q271" s="546"/>
      <c r="R271" s="546"/>
      <c r="S271" s="546"/>
      <c r="T271" s="546"/>
      <c r="U271" s="546"/>
      <c r="V271" s="546"/>
      <c r="W271" s="546"/>
      <c r="X271" s="546"/>
      <c r="Y271" s="546"/>
      <c r="Z271" s="546"/>
      <c r="AA271" s="546"/>
      <c r="AB271" s="546"/>
      <c r="AC271" s="546"/>
      <c r="AD271" s="546"/>
      <c r="AE271" s="546"/>
      <c r="AF271" s="546"/>
      <c r="AG271" s="546"/>
      <c r="AH271" s="546"/>
      <c r="AI271" s="546"/>
      <c r="AJ271" s="546"/>
      <c r="AK271" s="546"/>
      <c r="AL271" s="546"/>
      <c r="AM271" s="546"/>
      <c r="AN271" s="546"/>
      <c r="AO271" s="546"/>
      <c r="AP271" s="546"/>
      <c r="AQ271" s="546"/>
      <c r="AR271" s="546"/>
      <c r="AS271" s="546"/>
      <c r="AT271" s="546"/>
      <c r="AU271" s="546"/>
      <c r="AV271" s="546"/>
      <c r="AW271" s="546"/>
      <c r="AX271" s="546"/>
      <c r="AY271" s="546"/>
      <c r="AZ271" s="546"/>
      <c r="BA271" s="546"/>
      <c r="BB271" s="546"/>
      <c r="BC271" s="546"/>
      <c r="BD271" s="546"/>
      <c r="BE271" s="546"/>
      <c r="BF271" s="546"/>
      <c r="BG271" s="546"/>
      <c r="BH271" s="546"/>
      <c r="BI271" s="546"/>
      <c r="BJ271" s="546"/>
      <c r="BK271" s="546"/>
      <c r="BL271" s="546"/>
      <c r="BM271" s="546"/>
      <c r="BN271" s="546"/>
      <c r="BO271" s="546"/>
      <c r="BP271" s="546"/>
      <c r="BQ271" s="546"/>
      <c r="BR271" s="546"/>
      <c r="BS271" s="546"/>
      <c r="BT271" s="546"/>
      <c r="BU271" s="546"/>
      <c r="BV271" s="546"/>
      <c r="BW271" s="546"/>
      <c r="BX271" s="546"/>
      <c r="BY271" s="546"/>
      <c r="BZ271" s="546"/>
      <c r="CA271" s="546"/>
      <c r="CB271" s="546"/>
      <c r="CC271" s="546"/>
      <c r="CD271" s="546"/>
      <c r="CE271" s="546"/>
      <c r="CF271" s="546"/>
      <c r="CG271" s="546"/>
      <c r="CH271" s="546"/>
      <c r="CI271" s="546"/>
      <c r="CJ271" s="546"/>
      <c r="CK271" s="546"/>
      <c r="CL271" s="546"/>
      <c r="CM271" s="546"/>
      <c r="CN271" s="546"/>
      <c r="CO271" s="546"/>
      <c r="CP271" s="546"/>
      <c r="CQ271" s="546"/>
      <c r="CR271" s="546"/>
      <c r="CS271" s="546"/>
      <c r="CT271" s="546"/>
      <c r="CU271" s="546"/>
      <c r="CV271" s="546"/>
      <c r="CW271" s="546"/>
      <c r="CX271" s="546"/>
      <c r="CY271" s="546"/>
      <c r="CZ271" s="546"/>
      <c r="DA271" s="546"/>
      <c r="DB271" s="546"/>
      <c r="DC271" s="546"/>
      <c r="DD271" s="546"/>
      <c r="DE271" s="546"/>
      <c r="DF271" s="546"/>
      <c r="DG271" s="546"/>
      <c r="DH271" s="546"/>
      <c r="DI271" s="546"/>
      <c r="DJ271" s="546"/>
      <c r="DK271" s="546"/>
      <c r="DL271" s="546"/>
      <c r="DM271" s="546"/>
      <c r="DN271" s="546"/>
      <c r="DO271" s="546"/>
      <c r="DP271" s="546"/>
      <c r="DQ271" s="546"/>
      <c r="DR271" s="546"/>
      <c r="DS271" s="546"/>
      <c r="DT271" s="546"/>
      <c r="DU271" s="546"/>
      <c r="DV271" s="546"/>
      <c r="DW271" s="546"/>
      <c r="DX271" s="546"/>
      <c r="DY271" s="546"/>
      <c r="DZ271" s="546"/>
      <c r="EA271" s="546"/>
      <c r="EB271" s="546"/>
      <c r="EC271" s="546"/>
      <c r="ED271" s="546"/>
      <c r="EE271" s="546"/>
      <c r="EF271" s="546"/>
      <c r="EG271" s="546"/>
      <c r="EH271" s="546"/>
      <c r="EI271" s="546"/>
      <c r="EJ271" s="546"/>
      <c r="EK271" s="546"/>
      <c r="EL271" s="546"/>
      <c r="EM271" s="546"/>
      <c r="EN271" s="546"/>
      <c r="EO271" s="546"/>
      <c r="EP271" s="546"/>
      <c r="EQ271" s="546"/>
      <c r="ER271" s="546"/>
      <c r="ES271" s="546"/>
      <c r="ET271" s="546"/>
      <c r="EU271" s="546"/>
      <c r="EV271" s="546"/>
      <c r="EW271" s="546"/>
      <c r="EX271" s="546"/>
      <c r="EY271" s="546"/>
      <c r="EZ271" s="546"/>
      <c r="FA271" s="546"/>
      <c r="FB271" s="546"/>
      <c r="FC271" s="546"/>
      <c r="FD271" s="546"/>
      <c r="FE271" s="546"/>
      <c r="FF271" s="546"/>
      <c r="FG271" s="546"/>
      <c r="FH271" s="546"/>
      <c r="FI271" s="546"/>
      <c r="FJ271" s="546"/>
      <c r="FK271" s="546"/>
      <c r="FL271" s="546"/>
      <c r="FM271" s="546"/>
      <c r="FN271" s="546"/>
      <c r="FO271" s="546"/>
      <c r="FP271" s="546"/>
      <c r="FQ271" s="546"/>
      <c r="FR271" s="546"/>
      <c r="FS271" s="546"/>
      <c r="FT271" s="546"/>
      <c r="FU271" s="546"/>
      <c r="FV271" s="546"/>
      <c r="FW271" s="546"/>
      <c r="FX271" s="546"/>
      <c r="FY271" s="546"/>
      <c r="FZ271" s="546"/>
      <c r="GA271" s="546"/>
      <c r="GB271" s="546"/>
      <c r="GC271" s="546"/>
      <c r="GD271" s="546"/>
      <c r="GE271" s="546"/>
      <c r="GF271" s="546"/>
      <c r="GG271" s="546"/>
      <c r="GH271" s="546"/>
      <c r="GI271" s="546"/>
      <c r="GJ271" s="546"/>
      <c r="GK271" s="546"/>
      <c r="GL271" s="546"/>
      <c r="GM271" s="546"/>
      <c r="GN271" s="546"/>
      <c r="GO271" s="546"/>
      <c r="GP271" s="546"/>
      <c r="GQ271" s="546"/>
      <c r="GR271" s="546"/>
      <c r="GS271" s="546"/>
      <c r="GT271" s="546"/>
      <c r="GU271" s="546"/>
      <c r="GV271" s="546"/>
      <c r="GW271" s="546"/>
      <c r="GX271" s="546"/>
      <c r="GY271" s="546"/>
      <c r="GZ271" s="546"/>
      <c r="HA271" s="546"/>
      <c r="HB271" s="546"/>
      <c r="HC271" s="546"/>
      <c r="HD271" s="546"/>
      <c r="HE271" s="546"/>
      <c r="HF271" s="546"/>
      <c r="HG271" s="546"/>
      <c r="HH271" s="546"/>
      <c r="HI271" s="546"/>
      <c r="HJ271" s="546"/>
      <c r="HK271" s="546"/>
      <c r="HL271" s="546"/>
      <c r="HM271" s="546"/>
      <c r="HN271" s="546"/>
      <c r="HO271" s="546"/>
      <c r="HP271" s="546"/>
      <c r="HQ271" s="546"/>
      <c r="HR271" s="546"/>
      <c r="HS271" s="546"/>
      <c r="HT271" s="546"/>
      <c r="HU271" s="546"/>
      <c r="HV271" s="546"/>
      <c r="HW271" s="546"/>
      <c r="HX271" s="546"/>
      <c r="HY271" s="546"/>
      <c r="HZ271" s="546"/>
      <c r="IA271" s="546"/>
      <c r="IB271" s="546"/>
      <c r="IC271" s="546"/>
      <c r="ID271" s="546"/>
      <c r="IE271" s="546"/>
      <c r="IF271" s="546"/>
      <c r="IG271" s="546"/>
      <c r="IH271" s="546"/>
      <c r="II271" s="546"/>
      <c r="IJ271" s="546"/>
      <c r="IK271" s="546"/>
      <c r="IL271" s="546"/>
      <c r="IM271" s="546"/>
      <c r="IN271" s="546"/>
      <c r="IO271" s="546"/>
      <c r="IP271" s="546"/>
      <c r="IQ271" s="546"/>
      <c r="IR271" s="546"/>
      <c r="IS271" s="546"/>
      <c r="IT271" s="546"/>
      <c r="IU271" s="546"/>
      <c r="IV271" s="546"/>
      <c r="IW271" s="546"/>
      <c r="IX271" s="546"/>
      <c r="IY271" s="546"/>
      <c r="IZ271" s="546"/>
      <c r="JA271" s="546"/>
      <c r="JB271" s="546"/>
      <c r="JC271" s="546"/>
      <c r="JD271" s="546"/>
      <c r="JE271" s="546"/>
      <c r="JF271" s="546"/>
      <c r="JG271" s="546"/>
      <c r="JH271" s="546"/>
      <c r="JI271" s="546"/>
      <c r="JJ271" s="546"/>
      <c r="JK271" s="546"/>
      <c r="JL271" s="546"/>
      <c r="JM271" s="546"/>
      <c r="JN271" s="546"/>
      <c r="JO271" s="546"/>
      <c r="JP271" s="546"/>
      <c r="JQ271" s="546"/>
      <c r="JR271" s="546"/>
      <c r="JS271" s="546"/>
      <c r="JT271" s="546"/>
      <c r="JU271" s="546"/>
      <c r="JV271" s="546"/>
      <c r="JW271" s="546"/>
      <c r="JX271" s="546"/>
      <c r="JY271" s="546"/>
      <c r="JZ271" s="546"/>
      <c r="KA271" s="546"/>
      <c r="KB271" s="546"/>
      <c r="KC271" s="546"/>
      <c r="KD271" s="546"/>
      <c r="KE271" s="546"/>
      <c r="KF271" s="546"/>
      <c r="KG271" s="546"/>
      <c r="KH271" s="546"/>
      <c r="KI271" s="546"/>
      <c r="KJ271" s="546"/>
      <c r="KK271" s="546"/>
      <c r="KL271" s="546"/>
      <c r="KM271" s="546"/>
      <c r="KN271" s="546"/>
      <c r="KO271" s="546"/>
      <c r="KP271" s="546"/>
      <c r="KQ271" s="546"/>
      <c r="KR271" s="546"/>
      <c r="KS271" s="546"/>
      <c r="KT271" s="546"/>
      <c r="KU271" s="546"/>
      <c r="KV271" s="546"/>
      <c r="KW271" s="546"/>
      <c r="KX271" s="546"/>
      <c r="KY271" s="546"/>
      <c r="KZ271" s="546"/>
      <c r="LA271" s="546"/>
      <c r="LB271" s="546"/>
      <c r="LC271" s="546"/>
      <c r="LD271" s="546"/>
      <c r="LE271" s="546"/>
      <c r="LF271" s="546"/>
      <c r="LG271" s="546"/>
      <c r="LH271" s="546"/>
      <c r="LI271" s="546"/>
      <c r="LJ271" s="546"/>
      <c r="LK271" s="546"/>
      <c r="LL271" s="546"/>
      <c r="LM271" s="546"/>
      <c r="LN271" s="546"/>
      <c r="LO271" s="546"/>
      <c r="LP271" s="546"/>
      <c r="LQ271" s="546"/>
      <c r="LR271" s="546"/>
      <c r="LS271" s="546"/>
      <c r="LT271" s="546"/>
      <c r="LU271" s="546"/>
      <c r="LV271" s="546"/>
      <c r="LW271" s="546"/>
      <c r="LX271" s="546"/>
      <c r="LY271" s="546"/>
      <c r="LZ271" s="546"/>
      <c r="MA271" s="546"/>
      <c r="MB271" s="546"/>
      <c r="MC271" s="546"/>
      <c r="MD271" s="546"/>
      <c r="ME271" s="546"/>
      <c r="MF271" s="546"/>
      <c r="MG271" s="546"/>
      <c r="MH271" s="546"/>
      <c r="MI271" s="546"/>
      <c r="MJ271" s="546"/>
      <c r="MK271" s="546"/>
      <c r="ML271" s="546"/>
      <c r="MM271" s="546"/>
      <c r="MN271" s="546"/>
      <c r="MO271" s="546"/>
      <c r="MP271" s="546"/>
      <c r="MQ271" s="546"/>
      <c r="MR271" s="546"/>
      <c r="MS271" s="546"/>
      <c r="MT271" s="546"/>
      <c r="MU271" s="546"/>
      <c r="MV271" s="546"/>
      <c r="MW271" s="546"/>
      <c r="MX271" s="546"/>
      <c r="MY271" s="546"/>
      <c r="MZ271" s="546"/>
      <c r="NA271" s="546"/>
      <c r="NB271" s="546"/>
      <c r="NC271" s="546"/>
      <c r="ND271" s="546"/>
      <c r="NE271" s="546"/>
      <c r="NF271" s="546"/>
      <c r="NG271" s="546"/>
      <c r="NH271" s="546"/>
      <c r="NI271" s="546"/>
      <c r="NJ271" s="546"/>
      <c r="NK271" s="546"/>
      <c r="NL271" s="546"/>
      <c r="NM271" s="546"/>
      <c r="NN271" s="546"/>
      <c r="NO271" s="546"/>
      <c r="NP271" s="546"/>
      <c r="NQ271" s="546"/>
      <c r="NR271" s="546"/>
      <c r="NS271" s="546"/>
      <c r="NT271" s="546"/>
      <c r="NU271" s="546"/>
      <c r="NV271" s="546"/>
      <c r="NW271" s="546"/>
      <c r="NX271" s="546"/>
      <c r="NY271" s="546"/>
      <c r="NZ271" s="546"/>
      <c r="OA271" s="546"/>
      <c r="OB271" s="546"/>
      <c r="OC271" s="546"/>
      <c r="OD271" s="546"/>
      <c r="OE271" s="546"/>
      <c r="OF271" s="546"/>
      <c r="OG271" s="546"/>
      <c r="OH271" s="546"/>
      <c r="OI271" s="546"/>
      <c r="OJ271" s="546"/>
      <c r="OK271" s="546"/>
      <c r="OL271" s="546"/>
      <c r="OM271" s="546"/>
      <c r="ON271" s="546"/>
      <c r="OO271" s="546"/>
      <c r="OP271" s="546"/>
      <c r="OQ271" s="546"/>
      <c r="OR271" s="546"/>
      <c r="OS271" s="546"/>
      <c r="OT271" s="546"/>
      <c r="OU271" s="546"/>
      <c r="OV271" s="546"/>
      <c r="OW271" s="546"/>
      <c r="OX271" s="546"/>
      <c r="OY271" s="546"/>
      <c r="OZ271" s="546"/>
      <c r="PA271" s="546"/>
      <c r="PB271" s="546"/>
      <c r="PC271" s="546"/>
      <c r="PD271" s="546"/>
      <c r="PE271" s="546"/>
      <c r="PF271" s="546"/>
      <c r="PG271" s="546"/>
      <c r="PH271" s="546"/>
      <c r="PI271" s="546"/>
      <c r="PJ271" s="546"/>
      <c r="PK271" s="546"/>
      <c r="PL271" s="546"/>
      <c r="PM271" s="546"/>
      <c r="PN271" s="546"/>
      <c r="PO271" s="546"/>
      <c r="PP271" s="546"/>
      <c r="PQ271" s="546"/>
      <c r="PR271" s="546"/>
      <c r="PS271" s="546"/>
      <c r="PT271" s="546"/>
      <c r="PU271" s="546"/>
      <c r="PV271" s="546"/>
      <c r="PW271" s="546"/>
      <c r="PX271" s="546"/>
      <c r="PY271" s="546"/>
      <c r="PZ271" s="546"/>
      <c r="QA271" s="546"/>
      <c r="QB271" s="546"/>
      <c r="QC271" s="546"/>
      <c r="QD271" s="546"/>
      <c r="QE271" s="546"/>
      <c r="QF271" s="546"/>
      <c r="QG271" s="546"/>
      <c r="QH271" s="546"/>
      <c r="QI271" s="546"/>
      <c r="QJ271" s="546"/>
      <c r="QK271" s="546"/>
      <c r="QL271" s="546"/>
      <c r="QM271" s="546"/>
      <c r="QN271" s="546"/>
      <c r="QO271" s="546"/>
      <c r="QP271" s="546"/>
      <c r="QQ271" s="546"/>
      <c r="QR271" s="546"/>
      <c r="QS271" s="546"/>
      <c r="QT271" s="546"/>
      <c r="QU271" s="546"/>
      <c r="QV271" s="546"/>
      <c r="QW271" s="546"/>
      <c r="QX271" s="546"/>
      <c r="QY271" s="546"/>
      <c r="QZ271" s="546"/>
      <c r="RA271" s="546"/>
      <c r="RB271" s="546"/>
      <c r="RC271" s="546"/>
      <c r="RD271" s="546"/>
      <c r="RE271" s="546"/>
      <c r="RF271" s="546"/>
      <c r="RG271" s="546"/>
      <c r="RH271" s="546"/>
      <c r="RI271" s="546"/>
      <c r="RJ271" s="546"/>
      <c r="RK271" s="546"/>
      <c r="RL271" s="546"/>
      <c r="RM271" s="546"/>
      <c r="RN271" s="546"/>
      <c r="RO271" s="546"/>
      <c r="RP271" s="546"/>
      <c r="RQ271" s="546"/>
      <c r="RR271" s="546"/>
      <c r="RS271" s="546"/>
      <c r="RT271" s="546"/>
      <c r="RU271" s="546"/>
      <c r="RV271" s="546"/>
      <c r="RW271" s="546"/>
      <c r="RX271" s="546"/>
      <c r="RY271" s="546"/>
      <c r="RZ271" s="546"/>
      <c r="SA271" s="546"/>
      <c r="SB271" s="546"/>
      <c r="SC271" s="546"/>
      <c r="SD271" s="546"/>
      <c r="SE271" s="546"/>
      <c r="SF271" s="546"/>
      <c r="SG271" s="546"/>
      <c r="SH271" s="546"/>
      <c r="SI271" s="546"/>
      <c r="SJ271" s="546"/>
      <c r="SK271" s="546"/>
      <c r="SL271" s="546"/>
      <c r="SM271" s="546"/>
      <c r="SN271" s="546"/>
      <c r="SO271" s="546"/>
      <c r="SP271" s="546"/>
      <c r="SQ271" s="546"/>
      <c r="SR271" s="546"/>
      <c r="SS271" s="546"/>
      <c r="ST271" s="546"/>
      <c r="SU271" s="546"/>
      <c r="SV271" s="546"/>
      <c r="SW271" s="546"/>
      <c r="SX271" s="546"/>
      <c r="SY271" s="546"/>
      <c r="SZ271" s="546"/>
      <c r="TA271" s="546"/>
      <c r="TB271" s="546"/>
      <c r="TC271" s="546"/>
      <c r="TD271" s="546"/>
      <c r="TE271" s="546"/>
      <c r="TF271" s="546"/>
      <c r="TG271" s="546"/>
      <c r="TH271" s="546"/>
      <c r="TI271" s="546"/>
      <c r="TJ271" s="546"/>
      <c r="TK271" s="546"/>
      <c r="TL271" s="546"/>
      <c r="TM271" s="546"/>
      <c r="TN271" s="546"/>
      <c r="TO271" s="546"/>
      <c r="TP271" s="546"/>
      <c r="TQ271" s="546"/>
      <c r="TR271" s="546"/>
      <c r="TS271" s="546"/>
      <c r="TT271" s="546"/>
      <c r="TU271" s="546"/>
      <c r="TV271" s="546"/>
      <c r="TW271" s="546"/>
      <c r="TX271" s="546"/>
      <c r="TY271" s="546"/>
      <c r="TZ271" s="546"/>
      <c r="UA271" s="546"/>
      <c r="UB271" s="546"/>
      <c r="UC271" s="546"/>
      <c r="UD271" s="546"/>
      <c r="UE271" s="546"/>
      <c r="UF271" s="546"/>
      <c r="UG271" s="546"/>
      <c r="UH271" s="546"/>
      <c r="UI271" s="546"/>
      <c r="UJ271" s="546"/>
      <c r="UK271" s="546"/>
      <c r="UL271" s="546"/>
      <c r="UM271" s="546"/>
      <c r="UN271" s="546"/>
      <c r="UO271" s="546"/>
      <c r="UP271" s="546"/>
      <c r="UQ271" s="546"/>
      <c r="UR271" s="546"/>
      <c r="US271" s="546"/>
      <c r="UT271" s="546"/>
      <c r="UU271" s="546"/>
      <c r="UV271" s="546"/>
      <c r="UW271" s="546"/>
      <c r="UX271" s="546"/>
      <c r="UY271" s="546"/>
      <c r="UZ271" s="546"/>
      <c r="VA271" s="546"/>
      <c r="VB271" s="546"/>
      <c r="VC271" s="546"/>
      <c r="VD271" s="546"/>
      <c r="VE271" s="546"/>
      <c r="VF271" s="546"/>
      <c r="VG271" s="546"/>
      <c r="VH271" s="546"/>
      <c r="VI271" s="546"/>
      <c r="VJ271" s="546"/>
      <c r="VK271" s="546"/>
      <c r="VL271" s="546"/>
      <c r="VM271" s="546"/>
      <c r="VN271" s="546"/>
      <c r="VO271" s="546"/>
      <c r="VP271" s="546"/>
      <c r="VQ271" s="546"/>
      <c r="VR271" s="546"/>
      <c r="VS271" s="546"/>
      <c r="VT271" s="546"/>
      <c r="VU271" s="546"/>
      <c r="VV271" s="546"/>
      <c r="VW271" s="546"/>
      <c r="VX271" s="546"/>
      <c r="VY271" s="546"/>
      <c r="VZ271" s="546"/>
      <c r="WA271" s="546"/>
      <c r="WB271" s="546"/>
      <c r="WC271" s="546"/>
      <c r="WD271" s="546"/>
      <c r="WE271" s="546"/>
      <c r="WF271" s="546"/>
      <c r="WG271" s="546"/>
      <c r="WH271" s="546"/>
      <c r="WI271" s="546"/>
      <c r="WJ271" s="546"/>
      <c r="WK271" s="546"/>
      <c r="WL271" s="546"/>
      <c r="WM271" s="546"/>
      <c r="WN271" s="546"/>
      <c r="WO271" s="546"/>
      <c r="WP271" s="546"/>
      <c r="WQ271" s="546"/>
      <c r="WR271" s="546"/>
      <c r="WS271" s="546"/>
      <c r="WT271" s="546"/>
      <c r="WU271" s="546"/>
      <c r="WV271" s="546"/>
      <c r="WW271" s="546"/>
      <c r="WX271" s="546"/>
      <c r="WY271" s="546"/>
      <c r="WZ271" s="546"/>
      <c r="XA271" s="546"/>
      <c r="XB271" s="546"/>
      <c r="XC271" s="546"/>
      <c r="XD271" s="546"/>
      <c r="XE271" s="546"/>
      <c r="XF271" s="546"/>
      <c r="XG271" s="546"/>
      <c r="XH271" s="546"/>
      <c r="XI271" s="546"/>
      <c r="XJ271" s="546"/>
      <c r="XK271" s="546"/>
      <c r="XL271" s="546"/>
      <c r="XM271" s="546"/>
      <c r="XN271" s="546"/>
      <c r="XO271" s="546"/>
      <c r="XP271" s="546"/>
      <c r="XQ271" s="546"/>
      <c r="XR271" s="546"/>
      <c r="XS271" s="546"/>
      <c r="XT271" s="546"/>
      <c r="XU271" s="546"/>
      <c r="XV271" s="546"/>
      <c r="XW271" s="546"/>
      <c r="XX271" s="546"/>
      <c r="XY271" s="546"/>
      <c r="XZ271" s="546"/>
      <c r="YA271" s="546"/>
      <c r="YB271" s="546"/>
      <c r="YC271" s="546"/>
      <c r="YD271" s="546"/>
      <c r="YE271" s="546"/>
      <c r="YF271" s="546"/>
      <c r="YG271" s="546"/>
      <c r="YH271" s="546"/>
      <c r="YI271" s="546"/>
      <c r="YJ271" s="546"/>
      <c r="YK271" s="546"/>
      <c r="YL271" s="546"/>
      <c r="YM271" s="546"/>
      <c r="YN271" s="546"/>
      <c r="YO271" s="546"/>
      <c r="YP271" s="546"/>
      <c r="YQ271" s="546"/>
      <c r="YR271" s="546"/>
      <c r="YS271" s="546"/>
      <c r="YT271" s="546"/>
      <c r="YU271" s="546"/>
      <c r="YV271" s="546"/>
      <c r="YW271" s="546"/>
      <c r="YX271" s="546"/>
      <c r="YY271" s="546"/>
      <c r="YZ271" s="546"/>
      <c r="ZA271" s="546"/>
      <c r="ZB271" s="546"/>
      <c r="ZC271" s="546"/>
      <c r="ZD271" s="546"/>
      <c r="ZE271" s="546"/>
      <c r="ZF271" s="546"/>
      <c r="ZG271" s="546"/>
      <c r="ZH271" s="546"/>
      <c r="ZI271" s="546"/>
      <c r="ZJ271" s="546"/>
      <c r="ZK271" s="546"/>
      <c r="ZL271" s="546"/>
      <c r="ZM271" s="546"/>
      <c r="ZN271" s="546"/>
      <c r="ZO271" s="546"/>
      <c r="ZP271" s="546"/>
      <c r="ZQ271" s="546"/>
      <c r="ZR271" s="546"/>
      <c r="ZS271" s="546"/>
      <c r="ZT271" s="546"/>
      <c r="ZU271" s="546"/>
      <c r="ZV271" s="546"/>
      <c r="ZW271" s="546"/>
      <c r="ZX271" s="546"/>
      <c r="ZY271" s="546"/>
      <c r="ZZ271" s="546"/>
      <c r="AAA271" s="546"/>
      <c r="AAB271" s="546"/>
      <c r="AAC271" s="546"/>
      <c r="AAD271" s="546"/>
      <c r="AAE271" s="546"/>
      <c r="AAF271" s="546"/>
      <c r="AAG271" s="546"/>
      <c r="AAH271" s="546"/>
      <c r="AAI271" s="546"/>
      <c r="AAJ271" s="546"/>
      <c r="AAK271" s="546"/>
      <c r="AAL271" s="546"/>
      <c r="AAM271" s="546"/>
      <c r="AAN271" s="546"/>
      <c r="AAO271" s="546"/>
      <c r="AAP271" s="546"/>
      <c r="AAQ271" s="546"/>
      <c r="AAR271" s="546"/>
      <c r="AAS271" s="546"/>
      <c r="AAT271" s="546"/>
      <c r="AAU271" s="546"/>
      <c r="AAV271" s="546"/>
      <c r="AAW271" s="546"/>
      <c r="AAX271" s="546"/>
      <c r="AAY271" s="546"/>
      <c r="AAZ271" s="546"/>
      <c r="ABA271" s="546"/>
      <c r="ABB271" s="546"/>
      <c r="ABC271" s="546"/>
      <c r="ABD271" s="546"/>
      <c r="ABE271" s="546"/>
      <c r="ABF271" s="546"/>
      <c r="ABG271" s="546"/>
      <c r="ABH271" s="546"/>
      <c r="ABI271" s="546"/>
      <c r="ABJ271" s="546"/>
      <c r="ABK271" s="546"/>
      <c r="ABL271" s="546"/>
      <c r="ABM271" s="546"/>
      <c r="ABN271" s="546"/>
      <c r="ABO271" s="546"/>
      <c r="ABP271" s="546"/>
      <c r="ABQ271" s="546"/>
      <c r="ABR271" s="546"/>
      <c r="ABS271" s="546"/>
      <c r="ABT271" s="546"/>
      <c r="ABU271" s="546"/>
      <c r="ABV271" s="546"/>
      <c r="ABW271" s="546"/>
      <c r="ABX271" s="546"/>
      <c r="ABY271" s="546"/>
      <c r="ABZ271" s="546"/>
      <c r="ACA271" s="546"/>
      <c r="ACB271" s="546"/>
      <c r="ACC271" s="546"/>
      <c r="ACD271" s="546"/>
      <c r="ACE271" s="546"/>
      <c r="ACF271" s="546"/>
      <c r="ACG271" s="546"/>
      <c r="ACH271" s="546"/>
      <c r="ACI271" s="546"/>
      <c r="ACJ271" s="546"/>
      <c r="ACK271" s="546"/>
      <c r="ACL271" s="546"/>
      <c r="ACM271" s="546"/>
      <c r="ACN271" s="546"/>
      <c r="ACO271" s="546"/>
      <c r="ACP271" s="546"/>
      <c r="ACQ271" s="546"/>
      <c r="ACR271" s="546"/>
      <c r="ACS271" s="546"/>
      <c r="ACT271" s="546"/>
      <c r="ACU271" s="546"/>
      <c r="ACV271" s="546"/>
      <c r="ACW271" s="546"/>
      <c r="ACX271" s="546"/>
      <c r="ACY271" s="546"/>
      <c r="ACZ271" s="546"/>
      <c r="ADA271" s="546"/>
      <c r="ADB271" s="546"/>
      <c r="ADC271" s="546"/>
      <c r="ADD271" s="546"/>
      <c r="ADE271" s="546"/>
      <c r="ADF271" s="546"/>
      <c r="ADG271" s="546"/>
      <c r="ADH271" s="546"/>
      <c r="ADI271" s="546"/>
      <c r="ADJ271" s="546"/>
      <c r="ADK271" s="546"/>
      <c r="ADL271" s="546"/>
      <c r="ADM271" s="546"/>
      <c r="ADN271" s="546"/>
      <c r="ADO271" s="546"/>
      <c r="ADP271" s="546"/>
      <c r="ADQ271" s="546"/>
      <c r="ADR271" s="546"/>
      <c r="ADS271" s="546"/>
      <c r="ADT271" s="546"/>
      <c r="ADU271" s="546"/>
      <c r="ADV271" s="546"/>
      <c r="ADW271" s="546"/>
      <c r="ADX271" s="546"/>
      <c r="ADY271" s="546"/>
      <c r="ADZ271" s="546"/>
      <c r="AEA271" s="546"/>
      <c r="AEB271" s="546"/>
      <c r="AEC271" s="546"/>
      <c r="AED271" s="546"/>
      <c r="AEE271" s="546"/>
      <c r="AEF271" s="546"/>
      <c r="AEG271" s="546"/>
      <c r="AEH271" s="546"/>
      <c r="AEI271" s="546"/>
      <c r="AEJ271" s="546"/>
      <c r="AEK271" s="546"/>
      <c r="AEL271" s="546"/>
      <c r="AEM271" s="546"/>
      <c r="AEN271" s="546"/>
      <c r="AEO271" s="546"/>
      <c r="AEP271" s="546"/>
      <c r="AEQ271" s="546"/>
      <c r="AER271" s="546"/>
      <c r="AES271" s="546"/>
      <c r="AET271" s="546"/>
      <c r="AEU271" s="546"/>
      <c r="AEV271" s="546"/>
      <c r="AEW271" s="546"/>
      <c r="AEX271" s="546"/>
      <c r="AEY271" s="546"/>
      <c r="AEZ271" s="546"/>
      <c r="AFA271" s="546"/>
      <c r="AFB271" s="546"/>
      <c r="AFC271" s="546"/>
      <c r="AFD271" s="546"/>
      <c r="AFE271" s="546"/>
      <c r="AFF271" s="546"/>
      <c r="AFG271" s="546"/>
      <c r="AFH271" s="546"/>
      <c r="AFI271" s="546"/>
      <c r="AFJ271" s="546"/>
      <c r="AFK271" s="546"/>
      <c r="AFL271" s="546"/>
      <c r="AFM271" s="546"/>
      <c r="AFN271" s="546"/>
      <c r="AFO271" s="546"/>
      <c r="AFP271" s="546"/>
      <c r="AFQ271" s="546"/>
      <c r="AFR271" s="546"/>
      <c r="AFS271" s="546"/>
      <c r="AFT271" s="546"/>
      <c r="AFU271" s="546"/>
      <c r="AFV271" s="546"/>
      <c r="AFW271" s="546"/>
      <c r="AFX271" s="546"/>
      <c r="AFY271" s="546"/>
      <c r="AFZ271" s="546"/>
      <c r="AGA271" s="546"/>
      <c r="AGB271" s="546"/>
      <c r="AGC271" s="546"/>
      <c r="AGD271" s="546"/>
      <c r="AGE271" s="546"/>
      <c r="AGF271" s="546"/>
      <c r="AGG271" s="546"/>
      <c r="AGH271" s="546"/>
      <c r="AGI271" s="546"/>
      <c r="AGJ271" s="546"/>
      <c r="AGK271" s="546"/>
      <c r="AGL271" s="546"/>
      <c r="AGM271" s="546"/>
      <c r="AGN271" s="546"/>
      <c r="AGO271" s="546"/>
      <c r="AGP271" s="546"/>
      <c r="AGQ271" s="546"/>
      <c r="AGR271" s="546"/>
      <c r="AGS271" s="546"/>
      <c r="AGT271" s="546"/>
      <c r="AGU271" s="546"/>
      <c r="AGV271" s="546"/>
      <c r="AGW271" s="546"/>
      <c r="AGX271" s="546"/>
      <c r="AGY271" s="546"/>
      <c r="AGZ271" s="546"/>
      <c r="AHA271" s="546"/>
      <c r="AHB271" s="546"/>
      <c r="AHC271" s="546"/>
      <c r="AHD271" s="546"/>
      <c r="AHE271" s="546"/>
      <c r="AHF271" s="546"/>
      <c r="AHG271" s="546"/>
      <c r="AHH271" s="546"/>
      <c r="AHI271" s="546"/>
      <c r="AHJ271" s="546"/>
      <c r="AHK271" s="546"/>
      <c r="AHL271" s="546"/>
      <c r="AHM271" s="546"/>
      <c r="AHN271" s="546"/>
      <c r="AHO271" s="546"/>
      <c r="AHP271" s="546"/>
      <c r="AHQ271" s="546"/>
      <c r="AHR271" s="546"/>
      <c r="AHS271" s="546"/>
      <c r="AHT271" s="546"/>
      <c r="AHU271" s="546"/>
      <c r="AHV271" s="546"/>
      <c r="AHW271" s="546"/>
      <c r="AHX271" s="546"/>
      <c r="AHY271" s="546"/>
      <c r="AHZ271" s="546"/>
      <c r="AIA271" s="546"/>
      <c r="AIB271" s="546"/>
      <c r="AIC271" s="546"/>
      <c r="AID271" s="546"/>
      <c r="AIE271" s="546"/>
      <c r="AIF271" s="546"/>
      <c r="AIG271" s="546"/>
      <c r="AIH271" s="546"/>
      <c r="AII271" s="546"/>
      <c r="AIJ271" s="546"/>
      <c r="AIK271" s="546"/>
      <c r="AIL271" s="546"/>
      <c r="AIM271" s="546"/>
      <c r="AIN271" s="546"/>
      <c r="AIO271" s="546"/>
      <c r="AIP271" s="546"/>
      <c r="AIQ271" s="546"/>
      <c r="AIR271" s="546"/>
      <c r="AIS271" s="546"/>
      <c r="AIT271" s="546"/>
      <c r="AIU271" s="546"/>
      <c r="AIV271" s="546"/>
      <c r="AIW271" s="546"/>
      <c r="AIX271" s="546"/>
      <c r="AIY271" s="546"/>
      <c r="AIZ271" s="546"/>
      <c r="AJA271" s="546"/>
      <c r="AJB271" s="546"/>
      <c r="AJC271" s="546"/>
      <c r="AJD271" s="546"/>
      <c r="AJE271" s="546"/>
      <c r="AJF271" s="546"/>
      <c r="AJG271" s="546"/>
      <c r="AJH271" s="546"/>
      <c r="AJI271" s="546"/>
      <c r="AJJ271" s="546"/>
      <c r="AJK271" s="546"/>
      <c r="AJL271" s="546"/>
      <c r="AJM271" s="546"/>
      <c r="AJN271" s="546"/>
      <c r="AJO271" s="546"/>
      <c r="AJP271" s="546"/>
      <c r="AJQ271" s="546"/>
      <c r="AJR271" s="546"/>
      <c r="AJS271" s="546"/>
      <c r="AJT271" s="546"/>
      <c r="AJU271" s="546"/>
      <c r="AJV271" s="546"/>
      <c r="AJW271" s="546"/>
      <c r="AJX271" s="546"/>
      <c r="AJY271" s="546"/>
      <c r="AJZ271" s="546"/>
      <c r="AKA271" s="546"/>
      <c r="AKB271" s="546"/>
      <c r="AKC271" s="546"/>
      <c r="AKD271" s="546"/>
      <c r="AKE271" s="546"/>
      <c r="AKF271" s="546"/>
      <c r="AKG271" s="546"/>
      <c r="AKH271" s="546"/>
      <c r="AKI271" s="546"/>
      <c r="AKJ271" s="546"/>
      <c r="AKK271" s="546"/>
      <c r="AKL271" s="546"/>
      <c r="AKM271" s="546"/>
      <c r="AKN271" s="546"/>
      <c r="AKO271" s="546"/>
      <c r="AKP271" s="546"/>
      <c r="AKQ271" s="546"/>
      <c r="AKR271" s="546"/>
      <c r="AKS271" s="546"/>
      <c r="AKT271" s="546"/>
      <c r="AKU271" s="546"/>
      <c r="AKV271" s="546"/>
      <c r="AKW271" s="546"/>
      <c r="AKX271" s="546"/>
      <c r="AKY271" s="546"/>
      <c r="AKZ271" s="546"/>
      <c r="ALA271" s="546"/>
      <c r="ALB271" s="546"/>
      <c r="ALC271" s="546"/>
      <c r="ALD271" s="546"/>
      <c r="ALE271" s="546"/>
      <c r="ALF271" s="546"/>
      <c r="ALG271" s="546"/>
      <c r="ALH271" s="546"/>
      <c r="ALI271" s="546"/>
      <c r="ALJ271" s="546"/>
      <c r="ALK271" s="546"/>
      <c r="ALL271" s="546"/>
      <c r="ALM271" s="546"/>
      <c r="ALN271" s="546"/>
      <c r="ALO271" s="546"/>
      <c r="ALP271" s="546"/>
      <c r="ALQ271" s="546"/>
      <c r="ALR271" s="546"/>
      <c r="ALS271" s="546"/>
      <c r="ALT271" s="546"/>
      <c r="ALU271" s="546"/>
      <c r="ALV271" s="546"/>
      <c r="ALW271" s="546"/>
      <c r="ALX271" s="546"/>
      <c r="ALY271" s="546"/>
      <c r="ALZ271" s="546"/>
      <c r="AMA271" s="546"/>
      <c r="AMB271" s="546"/>
    </row>
    <row r="272" spans="1:1016" ht="45" customHeight="1">
      <c r="A272" s="525" t="s">
        <v>576</v>
      </c>
      <c r="B272" s="561">
        <v>11736</v>
      </c>
      <c r="C272" s="503" t="s">
        <v>127</v>
      </c>
      <c r="D272" s="562" t="s">
        <v>577</v>
      </c>
      <c r="E272" s="493" t="s">
        <v>86</v>
      </c>
      <c r="F272" s="523">
        <v>22.97</v>
      </c>
      <c r="G272" s="497">
        <f t="shared" si="19"/>
        <v>440.94</v>
      </c>
      <c r="H272" s="498">
        <f t="shared" si="21"/>
        <v>10128.391799999999</v>
      </c>
      <c r="J272" s="547">
        <v>348.27</v>
      </c>
      <c r="L272" s="466">
        <f t="shared" si="20"/>
        <v>440.94</v>
      </c>
    </row>
    <row r="273" spans="1:1016" s="458" customFormat="1" ht="42" customHeight="1">
      <c r="A273" s="509" t="s">
        <v>578</v>
      </c>
      <c r="B273" s="516"/>
      <c r="C273" s="518"/>
      <c r="D273" s="512" t="s">
        <v>579</v>
      </c>
      <c r="E273" s="519"/>
      <c r="F273" s="520"/>
      <c r="G273" s="499"/>
      <c r="H273" s="521" t="str">
        <f t="shared" si="21"/>
        <v/>
      </c>
      <c r="I273" s="546"/>
      <c r="J273" s="549"/>
      <c r="K273" s="546"/>
      <c r="L273" s="546">
        <f t="shared" si="20"/>
        <v>0</v>
      </c>
      <c r="M273" s="546"/>
      <c r="N273" s="546"/>
      <c r="O273" s="546"/>
      <c r="P273" s="546"/>
      <c r="Q273" s="546"/>
      <c r="R273" s="546"/>
      <c r="S273" s="546"/>
      <c r="T273" s="546"/>
      <c r="U273" s="546"/>
      <c r="V273" s="546"/>
      <c r="W273" s="546"/>
      <c r="X273" s="546"/>
      <c r="Y273" s="546"/>
      <c r="Z273" s="546"/>
      <c r="AA273" s="546"/>
      <c r="AB273" s="546"/>
      <c r="AC273" s="546"/>
      <c r="AD273" s="546"/>
      <c r="AE273" s="546"/>
      <c r="AF273" s="546"/>
      <c r="AG273" s="546"/>
      <c r="AH273" s="546"/>
      <c r="AI273" s="546"/>
      <c r="AJ273" s="546"/>
      <c r="AK273" s="546"/>
      <c r="AL273" s="546"/>
      <c r="AM273" s="546"/>
      <c r="AN273" s="546"/>
      <c r="AO273" s="546"/>
      <c r="AP273" s="546"/>
      <c r="AQ273" s="546"/>
      <c r="AR273" s="546"/>
      <c r="AS273" s="546"/>
      <c r="AT273" s="546"/>
      <c r="AU273" s="546"/>
      <c r="AV273" s="546"/>
      <c r="AW273" s="546"/>
      <c r="AX273" s="546"/>
      <c r="AY273" s="546"/>
      <c r="AZ273" s="546"/>
      <c r="BA273" s="546"/>
      <c r="BB273" s="546"/>
      <c r="BC273" s="546"/>
      <c r="BD273" s="546"/>
      <c r="BE273" s="546"/>
      <c r="BF273" s="546"/>
      <c r="BG273" s="546"/>
      <c r="BH273" s="546"/>
      <c r="BI273" s="546"/>
      <c r="BJ273" s="546"/>
      <c r="BK273" s="546"/>
      <c r="BL273" s="546"/>
      <c r="BM273" s="546"/>
      <c r="BN273" s="546"/>
      <c r="BO273" s="546"/>
      <c r="BP273" s="546"/>
      <c r="BQ273" s="546"/>
      <c r="BR273" s="546"/>
      <c r="BS273" s="546"/>
      <c r="BT273" s="546"/>
      <c r="BU273" s="546"/>
      <c r="BV273" s="546"/>
      <c r="BW273" s="546"/>
      <c r="BX273" s="546"/>
      <c r="BY273" s="546"/>
      <c r="BZ273" s="546"/>
      <c r="CA273" s="546"/>
      <c r="CB273" s="546"/>
      <c r="CC273" s="546"/>
      <c r="CD273" s="546"/>
      <c r="CE273" s="546"/>
      <c r="CF273" s="546"/>
      <c r="CG273" s="546"/>
      <c r="CH273" s="546"/>
      <c r="CI273" s="546"/>
      <c r="CJ273" s="546"/>
      <c r="CK273" s="546"/>
      <c r="CL273" s="546"/>
      <c r="CM273" s="546"/>
      <c r="CN273" s="546"/>
      <c r="CO273" s="546"/>
      <c r="CP273" s="546"/>
      <c r="CQ273" s="546"/>
      <c r="CR273" s="546"/>
      <c r="CS273" s="546"/>
      <c r="CT273" s="546"/>
      <c r="CU273" s="546"/>
      <c r="CV273" s="546"/>
      <c r="CW273" s="546"/>
      <c r="CX273" s="546"/>
      <c r="CY273" s="546"/>
      <c r="CZ273" s="546"/>
      <c r="DA273" s="546"/>
      <c r="DB273" s="546"/>
      <c r="DC273" s="546"/>
      <c r="DD273" s="546"/>
      <c r="DE273" s="546"/>
      <c r="DF273" s="546"/>
      <c r="DG273" s="546"/>
      <c r="DH273" s="546"/>
      <c r="DI273" s="546"/>
      <c r="DJ273" s="546"/>
      <c r="DK273" s="546"/>
      <c r="DL273" s="546"/>
      <c r="DM273" s="546"/>
      <c r="DN273" s="546"/>
      <c r="DO273" s="546"/>
      <c r="DP273" s="546"/>
      <c r="DQ273" s="546"/>
      <c r="DR273" s="546"/>
      <c r="DS273" s="546"/>
      <c r="DT273" s="546"/>
      <c r="DU273" s="546"/>
      <c r="DV273" s="546"/>
      <c r="DW273" s="546"/>
      <c r="DX273" s="546"/>
      <c r="DY273" s="546"/>
      <c r="DZ273" s="546"/>
      <c r="EA273" s="546"/>
      <c r="EB273" s="546"/>
      <c r="EC273" s="546"/>
      <c r="ED273" s="546"/>
      <c r="EE273" s="546"/>
      <c r="EF273" s="546"/>
      <c r="EG273" s="546"/>
      <c r="EH273" s="546"/>
      <c r="EI273" s="546"/>
      <c r="EJ273" s="546"/>
      <c r="EK273" s="546"/>
      <c r="EL273" s="546"/>
      <c r="EM273" s="546"/>
      <c r="EN273" s="546"/>
      <c r="EO273" s="546"/>
      <c r="EP273" s="546"/>
      <c r="EQ273" s="546"/>
      <c r="ER273" s="546"/>
      <c r="ES273" s="546"/>
      <c r="ET273" s="546"/>
      <c r="EU273" s="546"/>
      <c r="EV273" s="546"/>
      <c r="EW273" s="546"/>
      <c r="EX273" s="546"/>
      <c r="EY273" s="546"/>
      <c r="EZ273" s="546"/>
      <c r="FA273" s="546"/>
      <c r="FB273" s="546"/>
      <c r="FC273" s="546"/>
      <c r="FD273" s="546"/>
      <c r="FE273" s="546"/>
      <c r="FF273" s="546"/>
      <c r="FG273" s="546"/>
      <c r="FH273" s="546"/>
      <c r="FI273" s="546"/>
      <c r="FJ273" s="546"/>
      <c r="FK273" s="546"/>
      <c r="FL273" s="546"/>
      <c r="FM273" s="546"/>
      <c r="FN273" s="546"/>
      <c r="FO273" s="546"/>
      <c r="FP273" s="546"/>
      <c r="FQ273" s="546"/>
      <c r="FR273" s="546"/>
      <c r="FS273" s="546"/>
      <c r="FT273" s="546"/>
      <c r="FU273" s="546"/>
      <c r="FV273" s="546"/>
      <c r="FW273" s="546"/>
      <c r="FX273" s="546"/>
      <c r="FY273" s="546"/>
      <c r="FZ273" s="546"/>
      <c r="GA273" s="546"/>
      <c r="GB273" s="546"/>
      <c r="GC273" s="546"/>
      <c r="GD273" s="546"/>
      <c r="GE273" s="546"/>
      <c r="GF273" s="546"/>
      <c r="GG273" s="546"/>
      <c r="GH273" s="546"/>
      <c r="GI273" s="546"/>
      <c r="GJ273" s="546"/>
      <c r="GK273" s="546"/>
      <c r="GL273" s="546"/>
      <c r="GM273" s="546"/>
      <c r="GN273" s="546"/>
      <c r="GO273" s="546"/>
      <c r="GP273" s="546"/>
      <c r="GQ273" s="546"/>
      <c r="GR273" s="546"/>
      <c r="GS273" s="546"/>
      <c r="GT273" s="546"/>
      <c r="GU273" s="546"/>
      <c r="GV273" s="546"/>
      <c r="GW273" s="546"/>
      <c r="GX273" s="546"/>
      <c r="GY273" s="546"/>
      <c r="GZ273" s="546"/>
      <c r="HA273" s="546"/>
      <c r="HB273" s="546"/>
      <c r="HC273" s="546"/>
      <c r="HD273" s="546"/>
      <c r="HE273" s="546"/>
      <c r="HF273" s="546"/>
      <c r="HG273" s="546"/>
      <c r="HH273" s="546"/>
      <c r="HI273" s="546"/>
      <c r="HJ273" s="546"/>
      <c r="HK273" s="546"/>
      <c r="HL273" s="546"/>
      <c r="HM273" s="546"/>
      <c r="HN273" s="546"/>
      <c r="HO273" s="546"/>
      <c r="HP273" s="546"/>
      <c r="HQ273" s="546"/>
      <c r="HR273" s="546"/>
      <c r="HS273" s="546"/>
      <c r="HT273" s="546"/>
      <c r="HU273" s="546"/>
      <c r="HV273" s="546"/>
      <c r="HW273" s="546"/>
      <c r="HX273" s="546"/>
      <c r="HY273" s="546"/>
      <c r="HZ273" s="546"/>
      <c r="IA273" s="546"/>
      <c r="IB273" s="546"/>
      <c r="IC273" s="546"/>
      <c r="ID273" s="546"/>
      <c r="IE273" s="546"/>
      <c r="IF273" s="546"/>
      <c r="IG273" s="546"/>
      <c r="IH273" s="546"/>
      <c r="II273" s="546"/>
      <c r="IJ273" s="546"/>
      <c r="IK273" s="546"/>
      <c r="IL273" s="546"/>
      <c r="IM273" s="546"/>
      <c r="IN273" s="546"/>
      <c r="IO273" s="546"/>
      <c r="IP273" s="546"/>
      <c r="IQ273" s="546"/>
      <c r="IR273" s="546"/>
      <c r="IS273" s="546"/>
      <c r="IT273" s="546"/>
      <c r="IU273" s="546"/>
      <c r="IV273" s="546"/>
      <c r="IW273" s="546"/>
      <c r="IX273" s="546"/>
      <c r="IY273" s="546"/>
      <c r="IZ273" s="546"/>
      <c r="JA273" s="546"/>
      <c r="JB273" s="546"/>
      <c r="JC273" s="546"/>
      <c r="JD273" s="546"/>
      <c r="JE273" s="546"/>
      <c r="JF273" s="546"/>
      <c r="JG273" s="546"/>
      <c r="JH273" s="546"/>
      <c r="JI273" s="546"/>
      <c r="JJ273" s="546"/>
      <c r="JK273" s="546"/>
      <c r="JL273" s="546"/>
      <c r="JM273" s="546"/>
      <c r="JN273" s="546"/>
      <c r="JO273" s="546"/>
      <c r="JP273" s="546"/>
      <c r="JQ273" s="546"/>
      <c r="JR273" s="546"/>
      <c r="JS273" s="546"/>
      <c r="JT273" s="546"/>
      <c r="JU273" s="546"/>
      <c r="JV273" s="546"/>
      <c r="JW273" s="546"/>
      <c r="JX273" s="546"/>
      <c r="JY273" s="546"/>
      <c r="JZ273" s="546"/>
      <c r="KA273" s="546"/>
      <c r="KB273" s="546"/>
      <c r="KC273" s="546"/>
      <c r="KD273" s="546"/>
      <c r="KE273" s="546"/>
      <c r="KF273" s="546"/>
      <c r="KG273" s="546"/>
      <c r="KH273" s="546"/>
      <c r="KI273" s="546"/>
      <c r="KJ273" s="546"/>
      <c r="KK273" s="546"/>
      <c r="KL273" s="546"/>
      <c r="KM273" s="546"/>
      <c r="KN273" s="546"/>
      <c r="KO273" s="546"/>
      <c r="KP273" s="546"/>
      <c r="KQ273" s="546"/>
      <c r="KR273" s="546"/>
      <c r="KS273" s="546"/>
      <c r="KT273" s="546"/>
      <c r="KU273" s="546"/>
      <c r="KV273" s="546"/>
      <c r="KW273" s="546"/>
      <c r="KX273" s="546"/>
      <c r="KY273" s="546"/>
      <c r="KZ273" s="546"/>
      <c r="LA273" s="546"/>
      <c r="LB273" s="546"/>
      <c r="LC273" s="546"/>
      <c r="LD273" s="546"/>
      <c r="LE273" s="546"/>
      <c r="LF273" s="546"/>
      <c r="LG273" s="546"/>
      <c r="LH273" s="546"/>
      <c r="LI273" s="546"/>
      <c r="LJ273" s="546"/>
      <c r="LK273" s="546"/>
      <c r="LL273" s="546"/>
      <c r="LM273" s="546"/>
      <c r="LN273" s="546"/>
      <c r="LO273" s="546"/>
      <c r="LP273" s="546"/>
      <c r="LQ273" s="546"/>
      <c r="LR273" s="546"/>
      <c r="LS273" s="546"/>
      <c r="LT273" s="546"/>
      <c r="LU273" s="546"/>
      <c r="LV273" s="546"/>
      <c r="LW273" s="546"/>
      <c r="LX273" s="546"/>
      <c r="LY273" s="546"/>
      <c r="LZ273" s="546"/>
      <c r="MA273" s="546"/>
      <c r="MB273" s="546"/>
      <c r="MC273" s="546"/>
      <c r="MD273" s="546"/>
      <c r="ME273" s="546"/>
      <c r="MF273" s="546"/>
      <c r="MG273" s="546"/>
      <c r="MH273" s="546"/>
      <c r="MI273" s="546"/>
      <c r="MJ273" s="546"/>
      <c r="MK273" s="546"/>
      <c r="ML273" s="546"/>
      <c r="MM273" s="546"/>
      <c r="MN273" s="546"/>
      <c r="MO273" s="546"/>
      <c r="MP273" s="546"/>
      <c r="MQ273" s="546"/>
      <c r="MR273" s="546"/>
      <c r="MS273" s="546"/>
      <c r="MT273" s="546"/>
      <c r="MU273" s="546"/>
      <c r="MV273" s="546"/>
      <c r="MW273" s="546"/>
      <c r="MX273" s="546"/>
      <c r="MY273" s="546"/>
      <c r="MZ273" s="546"/>
      <c r="NA273" s="546"/>
      <c r="NB273" s="546"/>
      <c r="NC273" s="546"/>
      <c r="ND273" s="546"/>
      <c r="NE273" s="546"/>
      <c r="NF273" s="546"/>
      <c r="NG273" s="546"/>
      <c r="NH273" s="546"/>
      <c r="NI273" s="546"/>
      <c r="NJ273" s="546"/>
      <c r="NK273" s="546"/>
      <c r="NL273" s="546"/>
      <c r="NM273" s="546"/>
      <c r="NN273" s="546"/>
      <c r="NO273" s="546"/>
      <c r="NP273" s="546"/>
      <c r="NQ273" s="546"/>
      <c r="NR273" s="546"/>
      <c r="NS273" s="546"/>
      <c r="NT273" s="546"/>
      <c r="NU273" s="546"/>
      <c r="NV273" s="546"/>
      <c r="NW273" s="546"/>
      <c r="NX273" s="546"/>
      <c r="NY273" s="546"/>
      <c r="NZ273" s="546"/>
      <c r="OA273" s="546"/>
      <c r="OB273" s="546"/>
      <c r="OC273" s="546"/>
      <c r="OD273" s="546"/>
      <c r="OE273" s="546"/>
      <c r="OF273" s="546"/>
      <c r="OG273" s="546"/>
      <c r="OH273" s="546"/>
      <c r="OI273" s="546"/>
      <c r="OJ273" s="546"/>
      <c r="OK273" s="546"/>
      <c r="OL273" s="546"/>
      <c r="OM273" s="546"/>
      <c r="ON273" s="546"/>
      <c r="OO273" s="546"/>
      <c r="OP273" s="546"/>
      <c r="OQ273" s="546"/>
      <c r="OR273" s="546"/>
      <c r="OS273" s="546"/>
      <c r="OT273" s="546"/>
      <c r="OU273" s="546"/>
      <c r="OV273" s="546"/>
      <c r="OW273" s="546"/>
      <c r="OX273" s="546"/>
      <c r="OY273" s="546"/>
      <c r="OZ273" s="546"/>
      <c r="PA273" s="546"/>
      <c r="PB273" s="546"/>
      <c r="PC273" s="546"/>
      <c r="PD273" s="546"/>
      <c r="PE273" s="546"/>
      <c r="PF273" s="546"/>
      <c r="PG273" s="546"/>
      <c r="PH273" s="546"/>
      <c r="PI273" s="546"/>
      <c r="PJ273" s="546"/>
      <c r="PK273" s="546"/>
      <c r="PL273" s="546"/>
      <c r="PM273" s="546"/>
      <c r="PN273" s="546"/>
      <c r="PO273" s="546"/>
      <c r="PP273" s="546"/>
      <c r="PQ273" s="546"/>
      <c r="PR273" s="546"/>
      <c r="PS273" s="546"/>
      <c r="PT273" s="546"/>
      <c r="PU273" s="546"/>
      <c r="PV273" s="546"/>
      <c r="PW273" s="546"/>
      <c r="PX273" s="546"/>
      <c r="PY273" s="546"/>
      <c r="PZ273" s="546"/>
      <c r="QA273" s="546"/>
      <c r="QB273" s="546"/>
      <c r="QC273" s="546"/>
      <c r="QD273" s="546"/>
      <c r="QE273" s="546"/>
      <c r="QF273" s="546"/>
      <c r="QG273" s="546"/>
      <c r="QH273" s="546"/>
      <c r="QI273" s="546"/>
      <c r="QJ273" s="546"/>
      <c r="QK273" s="546"/>
      <c r="QL273" s="546"/>
      <c r="QM273" s="546"/>
      <c r="QN273" s="546"/>
      <c r="QO273" s="546"/>
      <c r="QP273" s="546"/>
      <c r="QQ273" s="546"/>
      <c r="QR273" s="546"/>
      <c r="QS273" s="546"/>
      <c r="QT273" s="546"/>
      <c r="QU273" s="546"/>
      <c r="QV273" s="546"/>
      <c r="QW273" s="546"/>
      <c r="QX273" s="546"/>
      <c r="QY273" s="546"/>
      <c r="QZ273" s="546"/>
      <c r="RA273" s="546"/>
      <c r="RB273" s="546"/>
      <c r="RC273" s="546"/>
      <c r="RD273" s="546"/>
      <c r="RE273" s="546"/>
      <c r="RF273" s="546"/>
      <c r="RG273" s="546"/>
      <c r="RH273" s="546"/>
      <c r="RI273" s="546"/>
      <c r="RJ273" s="546"/>
      <c r="RK273" s="546"/>
      <c r="RL273" s="546"/>
      <c r="RM273" s="546"/>
      <c r="RN273" s="546"/>
      <c r="RO273" s="546"/>
      <c r="RP273" s="546"/>
      <c r="RQ273" s="546"/>
      <c r="RR273" s="546"/>
      <c r="RS273" s="546"/>
      <c r="RT273" s="546"/>
      <c r="RU273" s="546"/>
      <c r="RV273" s="546"/>
      <c r="RW273" s="546"/>
      <c r="RX273" s="546"/>
      <c r="RY273" s="546"/>
      <c r="RZ273" s="546"/>
      <c r="SA273" s="546"/>
      <c r="SB273" s="546"/>
      <c r="SC273" s="546"/>
      <c r="SD273" s="546"/>
      <c r="SE273" s="546"/>
      <c r="SF273" s="546"/>
      <c r="SG273" s="546"/>
      <c r="SH273" s="546"/>
      <c r="SI273" s="546"/>
      <c r="SJ273" s="546"/>
      <c r="SK273" s="546"/>
      <c r="SL273" s="546"/>
      <c r="SM273" s="546"/>
      <c r="SN273" s="546"/>
      <c r="SO273" s="546"/>
      <c r="SP273" s="546"/>
      <c r="SQ273" s="546"/>
      <c r="SR273" s="546"/>
      <c r="SS273" s="546"/>
      <c r="ST273" s="546"/>
      <c r="SU273" s="546"/>
      <c r="SV273" s="546"/>
      <c r="SW273" s="546"/>
      <c r="SX273" s="546"/>
      <c r="SY273" s="546"/>
      <c r="SZ273" s="546"/>
      <c r="TA273" s="546"/>
      <c r="TB273" s="546"/>
      <c r="TC273" s="546"/>
      <c r="TD273" s="546"/>
      <c r="TE273" s="546"/>
      <c r="TF273" s="546"/>
      <c r="TG273" s="546"/>
      <c r="TH273" s="546"/>
      <c r="TI273" s="546"/>
      <c r="TJ273" s="546"/>
      <c r="TK273" s="546"/>
      <c r="TL273" s="546"/>
      <c r="TM273" s="546"/>
      <c r="TN273" s="546"/>
      <c r="TO273" s="546"/>
      <c r="TP273" s="546"/>
      <c r="TQ273" s="546"/>
      <c r="TR273" s="546"/>
      <c r="TS273" s="546"/>
      <c r="TT273" s="546"/>
      <c r="TU273" s="546"/>
      <c r="TV273" s="546"/>
      <c r="TW273" s="546"/>
      <c r="TX273" s="546"/>
      <c r="TY273" s="546"/>
      <c r="TZ273" s="546"/>
      <c r="UA273" s="546"/>
      <c r="UB273" s="546"/>
      <c r="UC273" s="546"/>
      <c r="UD273" s="546"/>
      <c r="UE273" s="546"/>
      <c r="UF273" s="546"/>
      <c r="UG273" s="546"/>
      <c r="UH273" s="546"/>
      <c r="UI273" s="546"/>
      <c r="UJ273" s="546"/>
      <c r="UK273" s="546"/>
      <c r="UL273" s="546"/>
      <c r="UM273" s="546"/>
      <c r="UN273" s="546"/>
      <c r="UO273" s="546"/>
      <c r="UP273" s="546"/>
      <c r="UQ273" s="546"/>
      <c r="UR273" s="546"/>
      <c r="US273" s="546"/>
      <c r="UT273" s="546"/>
      <c r="UU273" s="546"/>
      <c r="UV273" s="546"/>
      <c r="UW273" s="546"/>
      <c r="UX273" s="546"/>
      <c r="UY273" s="546"/>
      <c r="UZ273" s="546"/>
      <c r="VA273" s="546"/>
      <c r="VB273" s="546"/>
      <c r="VC273" s="546"/>
      <c r="VD273" s="546"/>
      <c r="VE273" s="546"/>
      <c r="VF273" s="546"/>
      <c r="VG273" s="546"/>
      <c r="VH273" s="546"/>
      <c r="VI273" s="546"/>
      <c r="VJ273" s="546"/>
      <c r="VK273" s="546"/>
      <c r="VL273" s="546"/>
      <c r="VM273" s="546"/>
      <c r="VN273" s="546"/>
      <c r="VO273" s="546"/>
      <c r="VP273" s="546"/>
      <c r="VQ273" s="546"/>
      <c r="VR273" s="546"/>
      <c r="VS273" s="546"/>
      <c r="VT273" s="546"/>
      <c r="VU273" s="546"/>
      <c r="VV273" s="546"/>
      <c r="VW273" s="546"/>
      <c r="VX273" s="546"/>
      <c r="VY273" s="546"/>
      <c r="VZ273" s="546"/>
      <c r="WA273" s="546"/>
      <c r="WB273" s="546"/>
      <c r="WC273" s="546"/>
      <c r="WD273" s="546"/>
      <c r="WE273" s="546"/>
      <c r="WF273" s="546"/>
      <c r="WG273" s="546"/>
      <c r="WH273" s="546"/>
      <c r="WI273" s="546"/>
      <c r="WJ273" s="546"/>
      <c r="WK273" s="546"/>
      <c r="WL273" s="546"/>
      <c r="WM273" s="546"/>
      <c r="WN273" s="546"/>
      <c r="WO273" s="546"/>
      <c r="WP273" s="546"/>
      <c r="WQ273" s="546"/>
      <c r="WR273" s="546"/>
      <c r="WS273" s="546"/>
      <c r="WT273" s="546"/>
      <c r="WU273" s="546"/>
      <c r="WV273" s="546"/>
      <c r="WW273" s="546"/>
      <c r="WX273" s="546"/>
      <c r="WY273" s="546"/>
      <c r="WZ273" s="546"/>
      <c r="XA273" s="546"/>
      <c r="XB273" s="546"/>
      <c r="XC273" s="546"/>
      <c r="XD273" s="546"/>
      <c r="XE273" s="546"/>
      <c r="XF273" s="546"/>
      <c r="XG273" s="546"/>
      <c r="XH273" s="546"/>
      <c r="XI273" s="546"/>
      <c r="XJ273" s="546"/>
      <c r="XK273" s="546"/>
      <c r="XL273" s="546"/>
      <c r="XM273" s="546"/>
      <c r="XN273" s="546"/>
      <c r="XO273" s="546"/>
      <c r="XP273" s="546"/>
      <c r="XQ273" s="546"/>
      <c r="XR273" s="546"/>
      <c r="XS273" s="546"/>
      <c r="XT273" s="546"/>
      <c r="XU273" s="546"/>
      <c r="XV273" s="546"/>
      <c r="XW273" s="546"/>
      <c r="XX273" s="546"/>
      <c r="XY273" s="546"/>
      <c r="XZ273" s="546"/>
      <c r="YA273" s="546"/>
      <c r="YB273" s="546"/>
      <c r="YC273" s="546"/>
      <c r="YD273" s="546"/>
      <c r="YE273" s="546"/>
      <c r="YF273" s="546"/>
      <c r="YG273" s="546"/>
      <c r="YH273" s="546"/>
      <c r="YI273" s="546"/>
      <c r="YJ273" s="546"/>
      <c r="YK273" s="546"/>
      <c r="YL273" s="546"/>
      <c r="YM273" s="546"/>
      <c r="YN273" s="546"/>
      <c r="YO273" s="546"/>
      <c r="YP273" s="546"/>
      <c r="YQ273" s="546"/>
      <c r="YR273" s="546"/>
      <c r="YS273" s="546"/>
      <c r="YT273" s="546"/>
      <c r="YU273" s="546"/>
      <c r="YV273" s="546"/>
      <c r="YW273" s="546"/>
      <c r="YX273" s="546"/>
      <c r="YY273" s="546"/>
      <c r="YZ273" s="546"/>
      <c r="ZA273" s="546"/>
      <c r="ZB273" s="546"/>
      <c r="ZC273" s="546"/>
      <c r="ZD273" s="546"/>
      <c r="ZE273" s="546"/>
      <c r="ZF273" s="546"/>
      <c r="ZG273" s="546"/>
      <c r="ZH273" s="546"/>
      <c r="ZI273" s="546"/>
      <c r="ZJ273" s="546"/>
      <c r="ZK273" s="546"/>
      <c r="ZL273" s="546"/>
      <c r="ZM273" s="546"/>
      <c r="ZN273" s="546"/>
      <c r="ZO273" s="546"/>
      <c r="ZP273" s="546"/>
      <c r="ZQ273" s="546"/>
      <c r="ZR273" s="546"/>
      <c r="ZS273" s="546"/>
      <c r="ZT273" s="546"/>
      <c r="ZU273" s="546"/>
      <c r="ZV273" s="546"/>
      <c r="ZW273" s="546"/>
      <c r="ZX273" s="546"/>
      <c r="ZY273" s="546"/>
      <c r="ZZ273" s="546"/>
      <c r="AAA273" s="546"/>
      <c r="AAB273" s="546"/>
      <c r="AAC273" s="546"/>
      <c r="AAD273" s="546"/>
      <c r="AAE273" s="546"/>
      <c r="AAF273" s="546"/>
      <c r="AAG273" s="546"/>
      <c r="AAH273" s="546"/>
      <c r="AAI273" s="546"/>
      <c r="AAJ273" s="546"/>
      <c r="AAK273" s="546"/>
      <c r="AAL273" s="546"/>
      <c r="AAM273" s="546"/>
      <c r="AAN273" s="546"/>
      <c r="AAO273" s="546"/>
      <c r="AAP273" s="546"/>
      <c r="AAQ273" s="546"/>
      <c r="AAR273" s="546"/>
      <c r="AAS273" s="546"/>
      <c r="AAT273" s="546"/>
      <c r="AAU273" s="546"/>
      <c r="AAV273" s="546"/>
      <c r="AAW273" s="546"/>
      <c r="AAX273" s="546"/>
      <c r="AAY273" s="546"/>
      <c r="AAZ273" s="546"/>
      <c r="ABA273" s="546"/>
      <c r="ABB273" s="546"/>
      <c r="ABC273" s="546"/>
      <c r="ABD273" s="546"/>
      <c r="ABE273" s="546"/>
      <c r="ABF273" s="546"/>
      <c r="ABG273" s="546"/>
      <c r="ABH273" s="546"/>
      <c r="ABI273" s="546"/>
      <c r="ABJ273" s="546"/>
      <c r="ABK273" s="546"/>
      <c r="ABL273" s="546"/>
      <c r="ABM273" s="546"/>
      <c r="ABN273" s="546"/>
      <c r="ABO273" s="546"/>
      <c r="ABP273" s="546"/>
      <c r="ABQ273" s="546"/>
      <c r="ABR273" s="546"/>
      <c r="ABS273" s="546"/>
      <c r="ABT273" s="546"/>
      <c r="ABU273" s="546"/>
      <c r="ABV273" s="546"/>
      <c r="ABW273" s="546"/>
      <c r="ABX273" s="546"/>
      <c r="ABY273" s="546"/>
      <c r="ABZ273" s="546"/>
      <c r="ACA273" s="546"/>
      <c r="ACB273" s="546"/>
      <c r="ACC273" s="546"/>
      <c r="ACD273" s="546"/>
      <c r="ACE273" s="546"/>
      <c r="ACF273" s="546"/>
      <c r="ACG273" s="546"/>
      <c r="ACH273" s="546"/>
      <c r="ACI273" s="546"/>
      <c r="ACJ273" s="546"/>
      <c r="ACK273" s="546"/>
      <c r="ACL273" s="546"/>
      <c r="ACM273" s="546"/>
      <c r="ACN273" s="546"/>
      <c r="ACO273" s="546"/>
      <c r="ACP273" s="546"/>
      <c r="ACQ273" s="546"/>
      <c r="ACR273" s="546"/>
      <c r="ACS273" s="546"/>
      <c r="ACT273" s="546"/>
      <c r="ACU273" s="546"/>
      <c r="ACV273" s="546"/>
      <c r="ACW273" s="546"/>
      <c r="ACX273" s="546"/>
      <c r="ACY273" s="546"/>
      <c r="ACZ273" s="546"/>
      <c r="ADA273" s="546"/>
      <c r="ADB273" s="546"/>
      <c r="ADC273" s="546"/>
      <c r="ADD273" s="546"/>
      <c r="ADE273" s="546"/>
      <c r="ADF273" s="546"/>
      <c r="ADG273" s="546"/>
      <c r="ADH273" s="546"/>
      <c r="ADI273" s="546"/>
      <c r="ADJ273" s="546"/>
      <c r="ADK273" s="546"/>
      <c r="ADL273" s="546"/>
      <c r="ADM273" s="546"/>
      <c r="ADN273" s="546"/>
      <c r="ADO273" s="546"/>
      <c r="ADP273" s="546"/>
      <c r="ADQ273" s="546"/>
      <c r="ADR273" s="546"/>
      <c r="ADS273" s="546"/>
      <c r="ADT273" s="546"/>
      <c r="ADU273" s="546"/>
      <c r="ADV273" s="546"/>
      <c r="ADW273" s="546"/>
      <c r="ADX273" s="546"/>
      <c r="ADY273" s="546"/>
      <c r="ADZ273" s="546"/>
      <c r="AEA273" s="546"/>
      <c r="AEB273" s="546"/>
      <c r="AEC273" s="546"/>
      <c r="AED273" s="546"/>
      <c r="AEE273" s="546"/>
      <c r="AEF273" s="546"/>
      <c r="AEG273" s="546"/>
      <c r="AEH273" s="546"/>
      <c r="AEI273" s="546"/>
      <c r="AEJ273" s="546"/>
      <c r="AEK273" s="546"/>
      <c r="AEL273" s="546"/>
      <c r="AEM273" s="546"/>
      <c r="AEN273" s="546"/>
      <c r="AEO273" s="546"/>
      <c r="AEP273" s="546"/>
      <c r="AEQ273" s="546"/>
      <c r="AER273" s="546"/>
      <c r="AES273" s="546"/>
      <c r="AET273" s="546"/>
      <c r="AEU273" s="546"/>
      <c r="AEV273" s="546"/>
      <c r="AEW273" s="546"/>
      <c r="AEX273" s="546"/>
      <c r="AEY273" s="546"/>
      <c r="AEZ273" s="546"/>
      <c r="AFA273" s="546"/>
      <c r="AFB273" s="546"/>
      <c r="AFC273" s="546"/>
      <c r="AFD273" s="546"/>
      <c r="AFE273" s="546"/>
      <c r="AFF273" s="546"/>
      <c r="AFG273" s="546"/>
      <c r="AFH273" s="546"/>
      <c r="AFI273" s="546"/>
      <c r="AFJ273" s="546"/>
      <c r="AFK273" s="546"/>
      <c r="AFL273" s="546"/>
      <c r="AFM273" s="546"/>
      <c r="AFN273" s="546"/>
      <c r="AFO273" s="546"/>
      <c r="AFP273" s="546"/>
      <c r="AFQ273" s="546"/>
      <c r="AFR273" s="546"/>
      <c r="AFS273" s="546"/>
      <c r="AFT273" s="546"/>
      <c r="AFU273" s="546"/>
      <c r="AFV273" s="546"/>
      <c r="AFW273" s="546"/>
      <c r="AFX273" s="546"/>
      <c r="AFY273" s="546"/>
      <c r="AFZ273" s="546"/>
      <c r="AGA273" s="546"/>
      <c r="AGB273" s="546"/>
      <c r="AGC273" s="546"/>
      <c r="AGD273" s="546"/>
      <c r="AGE273" s="546"/>
      <c r="AGF273" s="546"/>
      <c r="AGG273" s="546"/>
      <c r="AGH273" s="546"/>
      <c r="AGI273" s="546"/>
      <c r="AGJ273" s="546"/>
      <c r="AGK273" s="546"/>
      <c r="AGL273" s="546"/>
      <c r="AGM273" s="546"/>
      <c r="AGN273" s="546"/>
      <c r="AGO273" s="546"/>
      <c r="AGP273" s="546"/>
      <c r="AGQ273" s="546"/>
      <c r="AGR273" s="546"/>
      <c r="AGS273" s="546"/>
      <c r="AGT273" s="546"/>
      <c r="AGU273" s="546"/>
      <c r="AGV273" s="546"/>
      <c r="AGW273" s="546"/>
      <c r="AGX273" s="546"/>
      <c r="AGY273" s="546"/>
      <c r="AGZ273" s="546"/>
      <c r="AHA273" s="546"/>
      <c r="AHB273" s="546"/>
      <c r="AHC273" s="546"/>
      <c r="AHD273" s="546"/>
      <c r="AHE273" s="546"/>
      <c r="AHF273" s="546"/>
      <c r="AHG273" s="546"/>
      <c r="AHH273" s="546"/>
      <c r="AHI273" s="546"/>
      <c r="AHJ273" s="546"/>
      <c r="AHK273" s="546"/>
      <c r="AHL273" s="546"/>
      <c r="AHM273" s="546"/>
      <c r="AHN273" s="546"/>
      <c r="AHO273" s="546"/>
      <c r="AHP273" s="546"/>
      <c r="AHQ273" s="546"/>
      <c r="AHR273" s="546"/>
      <c r="AHS273" s="546"/>
      <c r="AHT273" s="546"/>
      <c r="AHU273" s="546"/>
      <c r="AHV273" s="546"/>
      <c r="AHW273" s="546"/>
      <c r="AHX273" s="546"/>
      <c r="AHY273" s="546"/>
      <c r="AHZ273" s="546"/>
      <c r="AIA273" s="546"/>
      <c r="AIB273" s="546"/>
      <c r="AIC273" s="546"/>
      <c r="AID273" s="546"/>
      <c r="AIE273" s="546"/>
      <c r="AIF273" s="546"/>
      <c r="AIG273" s="546"/>
      <c r="AIH273" s="546"/>
      <c r="AII273" s="546"/>
      <c r="AIJ273" s="546"/>
      <c r="AIK273" s="546"/>
      <c r="AIL273" s="546"/>
      <c r="AIM273" s="546"/>
      <c r="AIN273" s="546"/>
      <c r="AIO273" s="546"/>
      <c r="AIP273" s="546"/>
      <c r="AIQ273" s="546"/>
      <c r="AIR273" s="546"/>
      <c r="AIS273" s="546"/>
      <c r="AIT273" s="546"/>
      <c r="AIU273" s="546"/>
      <c r="AIV273" s="546"/>
      <c r="AIW273" s="546"/>
      <c r="AIX273" s="546"/>
      <c r="AIY273" s="546"/>
      <c r="AIZ273" s="546"/>
      <c r="AJA273" s="546"/>
      <c r="AJB273" s="546"/>
      <c r="AJC273" s="546"/>
      <c r="AJD273" s="546"/>
      <c r="AJE273" s="546"/>
      <c r="AJF273" s="546"/>
      <c r="AJG273" s="546"/>
      <c r="AJH273" s="546"/>
      <c r="AJI273" s="546"/>
      <c r="AJJ273" s="546"/>
      <c r="AJK273" s="546"/>
      <c r="AJL273" s="546"/>
      <c r="AJM273" s="546"/>
      <c r="AJN273" s="546"/>
      <c r="AJO273" s="546"/>
      <c r="AJP273" s="546"/>
      <c r="AJQ273" s="546"/>
      <c r="AJR273" s="546"/>
      <c r="AJS273" s="546"/>
      <c r="AJT273" s="546"/>
      <c r="AJU273" s="546"/>
      <c r="AJV273" s="546"/>
      <c r="AJW273" s="546"/>
      <c r="AJX273" s="546"/>
      <c r="AJY273" s="546"/>
      <c r="AJZ273" s="546"/>
      <c r="AKA273" s="546"/>
      <c r="AKB273" s="546"/>
      <c r="AKC273" s="546"/>
      <c r="AKD273" s="546"/>
      <c r="AKE273" s="546"/>
      <c r="AKF273" s="546"/>
      <c r="AKG273" s="546"/>
      <c r="AKH273" s="546"/>
      <c r="AKI273" s="546"/>
      <c r="AKJ273" s="546"/>
      <c r="AKK273" s="546"/>
      <c r="AKL273" s="546"/>
      <c r="AKM273" s="546"/>
      <c r="AKN273" s="546"/>
      <c r="AKO273" s="546"/>
      <c r="AKP273" s="546"/>
      <c r="AKQ273" s="546"/>
      <c r="AKR273" s="546"/>
      <c r="AKS273" s="546"/>
      <c r="AKT273" s="546"/>
      <c r="AKU273" s="546"/>
      <c r="AKV273" s="546"/>
      <c r="AKW273" s="546"/>
      <c r="AKX273" s="546"/>
      <c r="AKY273" s="546"/>
      <c r="AKZ273" s="546"/>
      <c r="ALA273" s="546"/>
      <c r="ALB273" s="546"/>
      <c r="ALC273" s="546"/>
      <c r="ALD273" s="546"/>
      <c r="ALE273" s="546"/>
      <c r="ALF273" s="546"/>
      <c r="ALG273" s="546"/>
      <c r="ALH273" s="546"/>
      <c r="ALI273" s="546"/>
      <c r="ALJ273" s="546"/>
      <c r="ALK273" s="546"/>
      <c r="ALL273" s="546"/>
      <c r="ALM273" s="546"/>
      <c r="ALN273" s="546"/>
      <c r="ALO273" s="546"/>
      <c r="ALP273" s="546"/>
      <c r="ALQ273" s="546"/>
      <c r="ALR273" s="546"/>
      <c r="ALS273" s="546"/>
      <c r="ALT273" s="546"/>
      <c r="ALU273" s="546"/>
      <c r="ALV273" s="546"/>
      <c r="ALW273" s="546"/>
      <c r="ALX273" s="546"/>
      <c r="ALY273" s="546"/>
      <c r="ALZ273" s="546"/>
      <c r="AMA273" s="546"/>
      <c r="AMB273" s="546"/>
    </row>
    <row r="274" spans="1:1016" ht="59.25" customHeight="1">
      <c r="A274" s="525" t="s">
        <v>580</v>
      </c>
      <c r="B274" s="561">
        <v>170304</v>
      </c>
      <c r="C274" s="503" t="s">
        <v>27</v>
      </c>
      <c r="D274" s="562" t="s">
        <v>581</v>
      </c>
      <c r="E274" s="493" t="s">
        <v>47</v>
      </c>
      <c r="F274" s="523">
        <v>23</v>
      </c>
      <c r="G274" s="497">
        <f t="shared" si="19"/>
        <v>144.88</v>
      </c>
      <c r="H274" s="498">
        <f t="shared" si="21"/>
        <v>3332.24</v>
      </c>
      <c r="J274" s="547">
        <v>114.43</v>
      </c>
      <c r="L274" s="466">
        <f t="shared" si="20"/>
        <v>144.88</v>
      </c>
    </row>
    <row r="275" spans="1:1016" ht="59.25" customHeight="1">
      <c r="A275" s="525" t="s">
        <v>582</v>
      </c>
      <c r="B275" s="561">
        <v>170306</v>
      </c>
      <c r="C275" s="503" t="s">
        <v>27</v>
      </c>
      <c r="D275" s="562" t="s">
        <v>583</v>
      </c>
      <c r="E275" s="493" t="s">
        <v>47</v>
      </c>
      <c r="F275" s="523">
        <v>2</v>
      </c>
      <c r="G275" s="497">
        <f t="shared" si="19"/>
        <v>115.59</v>
      </c>
      <c r="H275" s="498">
        <f t="shared" si="21"/>
        <v>231.18</v>
      </c>
      <c r="J275" s="547">
        <v>91.3</v>
      </c>
      <c r="L275" s="466">
        <f t="shared" si="20"/>
        <v>115.59</v>
      </c>
    </row>
    <row r="276" spans="1:1016" ht="59.25" customHeight="1">
      <c r="A276" s="525" t="s">
        <v>584</v>
      </c>
      <c r="B276" s="561">
        <v>170309</v>
      </c>
      <c r="C276" s="503" t="s">
        <v>27</v>
      </c>
      <c r="D276" s="562" t="s">
        <v>585</v>
      </c>
      <c r="E276" s="493" t="s">
        <v>47</v>
      </c>
      <c r="F276" s="523">
        <v>2</v>
      </c>
      <c r="G276" s="497">
        <f t="shared" si="19"/>
        <v>115.59</v>
      </c>
      <c r="H276" s="498">
        <f t="shared" si="21"/>
        <v>231.18</v>
      </c>
      <c r="J276" s="547">
        <v>91.3</v>
      </c>
      <c r="L276" s="466">
        <f t="shared" si="20"/>
        <v>115.59</v>
      </c>
    </row>
    <row r="277" spans="1:1016" ht="59.25" customHeight="1">
      <c r="A277" s="525" t="s">
        <v>586</v>
      </c>
      <c r="B277" s="561">
        <v>170315</v>
      </c>
      <c r="C277" s="503" t="s">
        <v>27</v>
      </c>
      <c r="D277" s="562" t="s">
        <v>587</v>
      </c>
      <c r="E277" s="493" t="s">
        <v>47</v>
      </c>
      <c r="F277" s="523">
        <v>5</v>
      </c>
      <c r="G277" s="497">
        <f t="shared" si="19"/>
        <v>162.61000000000001</v>
      </c>
      <c r="H277" s="498">
        <f t="shared" si="21"/>
        <v>813.05000000000007</v>
      </c>
      <c r="J277" s="547">
        <v>128.43</v>
      </c>
      <c r="L277" s="466">
        <f t="shared" si="20"/>
        <v>162.61000000000001</v>
      </c>
    </row>
    <row r="278" spans="1:1016" ht="59.25" customHeight="1">
      <c r="A278" s="525" t="s">
        <v>588</v>
      </c>
      <c r="B278" s="561">
        <v>170316</v>
      </c>
      <c r="C278" s="503" t="s">
        <v>27</v>
      </c>
      <c r="D278" s="562" t="s">
        <v>589</v>
      </c>
      <c r="E278" s="493" t="s">
        <v>47</v>
      </c>
      <c r="F278" s="523">
        <v>7</v>
      </c>
      <c r="G278" s="497">
        <f t="shared" si="19"/>
        <v>113.06</v>
      </c>
      <c r="H278" s="498">
        <f t="shared" si="21"/>
        <v>791.42000000000007</v>
      </c>
      <c r="J278" s="547">
        <v>89.3</v>
      </c>
      <c r="L278" s="466">
        <f t="shared" si="20"/>
        <v>113.06</v>
      </c>
    </row>
    <row r="279" spans="1:1016" ht="42.95" customHeight="1">
      <c r="A279" s="525" t="s">
        <v>590</v>
      </c>
      <c r="B279" s="561">
        <v>170324</v>
      </c>
      <c r="C279" s="503" t="s">
        <v>27</v>
      </c>
      <c r="D279" s="562" t="s">
        <v>591</v>
      </c>
      <c r="E279" s="493" t="s">
        <v>47</v>
      </c>
      <c r="F279" s="523">
        <v>1</v>
      </c>
      <c r="G279" s="497">
        <f t="shared" si="19"/>
        <v>193.16</v>
      </c>
      <c r="H279" s="498">
        <f t="shared" si="21"/>
        <v>193.16</v>
      </c>
      <c r="J279" s="547">
        <v>152.56</v>
      </c>
      <c r="L279" s="466">
        <f t="shared" si="20"/>
        <v>193.16</v>
      </c>
    </row>
    <row r="280" spans="1:1016" ht="59.25" customHeight="1">
      <c r="A280" s="525" t="s">
        <v>592</v>
      </c>
      <c r="B280" s="561">
        <v>170330</v>
      </c>
      <c r="C280" s="503" t="s">
        <v>27</v>
      </c>
      <c r="D280" s="562" t="s">
        <v>593</v>
      </c>
      <c r="E280" s="493" t="s">
        <v>47</v>
      </c>
      <c r="F280" s="523">
        <v>7</v>
      </c>
      <c r="G280" s="497">
        <f t="shared" si="19"/>
        <v>243.03</v>
      </c>
      <c r="H280" s="498">
        <f t="shared" si="21"/>
        <v>1701.21</v>
      </c>
      <c r="J280" s="547">
        <v>191.95</v>
      </c>
      <c r="L280" s="466">
        <f t="shared" si="20"/>
        <v>243.03</v>
      </c>
    </row>
    <row r="281" spans="1:1016" ht="59.25" customHeight="1">
      <c r="A281" s="525" t="s">
        <v>594</v>
      </c>
      <c r="B281" s="561">
        <v>170331</v>
      </c>
      <c r="C281" s="503" t="s">
        <v>27</v>
      </c>
      <c r="D281" s="562" t="s">
        <v>595</v>
      </c>
      <c r="E281" s="493" t="s">
        <v>47</v>
      </c>
      <c r="F281" s="523">
        <v>3</v>
      </c>
      <c r="G281" s="497">
        <f t="shared" si="19"/>
        <v>288.52999999999997</v>
      </c>
      <c r="H281" s="498">
        <f t="shared" si="21"/>
        <v>865.58999999999992</v>
      </c>
      <c r="J281" s="547">
        <v>227.89</v>
      </c>
      <c r="L281" s="466">
        <f t="shared" si="20"/>
        <v>288.52999999999997</v>
      </c>
    </row>
    <row r="282" spans="1:1016" ht="59.25" customHeight="1">
      <c r="A282" s="525" t="s">
        <v>596</v>
      </c>
      <c r="B282" s="561">
        <v>170345</v>
      </c>
      <c r="C282" s="503" t="s">
        <v>27</v>
      </c>
      <c r="D282" s="562" t="s">
        <v>597</v>
      </c>
      <c r="E282" s="493" t="s">
        <v>47</v>
      </c>
      <c r="F282" s="523">
        <v>20</v>
      </c>
      <c r="G282" s="497">
        <f t="shared" si="19"/>
        <v>270.45999999999998</v>
      </c>
      <c r="H282" s="498">
        <f t="shared" si="21"/>
        <v>5409.2</v>
      </c>
      <c r="J282" s="547">
        <v>213.62</v>
      </c>
      <c r="L282" s="466">
        <f t="shared" si="20"/>
        <v>270.45999999999998</v>
      </c>
    </row>
    <row r="283" spans="1:1016" s="458" customFormat="1" ht="33.950000000000003" customHeight="1">
      <c r="A283" s="509" t="s">
        <v>598</v>
      </c>
      <c r="B283" s="516"/>
      <c r="C283" s="518"/>
      <c r="D283" s="512" t="s">
        <v>599</v>
      </c>
      <c r="E283" s="519"/>
      <c r="F283" s="520"/>
      <c r="G283" s="499"/>
      <c r="H283" s="521" t="str">
        <f t="shared" si="21"/>
        <v/>
      </c>
      <c r="I283" s="546"/>
      <c r="J283" s="549"/>
      <c r="K283" s="546"/>
      <c r="L283" s="546">
        <f t="shared" ref="L283:L346" si="22">ROUND((J283*(1+$H$5)),2)</f>
        <v>0</v>
      </c>
      <c r="M283" s="546"/>
      <c r="N283" s="546"/>
      <c r="O283" s="546"/>
      <c r="P283" s="546"/>
      <c r="Q283" s="546"/>
      <c r="R283" s="546"/>
      <c r="S283" s="546"/>
      <c r="T283" s="546"/>
      <c r="U283" s="546"/>
      <c r="V283" s="546"/>
      <c r="W283" s="546"/>
      <c r="X283" s="546"/>
      <c r="Y283" s="546"/>
      <c r="Z283" s="546"/>
      <c r="AA283" s="546"/>
      <c r="AB283" s="546"/>
      <c r="AC283" s="546"/>
      <c r="AD283" s="546"/>
      <c r="AE283" s="546"/>
      <c r="AF283" s="546"/>
      <c r="AG283" s="546"/>
      <c r="AH283" s="546"/>
      <c r="AI283" s="546"/>
      <c r="AJ283" s="546"/>
      <c r="AK283" s="546"/>
      <c r="AL283" s="546"/>
      <c r="AM283" s="546"/>
      <c r="AN283" s="546"/>
      <c r="AO283" s="546"/>
      <c r="AP283" s="546"/>
      <c r="AQ283" s="546"/>
      <c r="AR283" s="546"/>
      <c r="AS283" s="546"/>
      <c r="AT283" s="546"/>
      <c r="AU283" s="546"/>
      <c r="AV283" s="546"/>
      <c r="AW283" s="546"/>
      <c r="AX283" s="546"/>
      <c r="AY283" s="546"/>
      <c r="AZ283" s="546"/>
      <c r="BA283" s="546"/>
      <c r="BB283" s="546"/>
      <c r="BC283" s="546"/>
      <c r="BD283" s="546"/>
      <c r="BE283" s="546"/>
      <c r="BF283" s="546"/>
      <c r="BG283" s="546"/>
      <c r="BH283" s="546"/>
      <c r="BI283" s="546"/>
      <c r="BJ283" s="546"/>
      <c r="BK283" s="546"/>
      <c r="BL283" s="546"/>
      <c r="BM283" s="546"/>
      <c r="BN283" s="546"/>
      <c r="BO283" s="546"/>
      <c r="BP283" s="546"/>
      <c r="BQ283" s="546"/>
      <c r="BR283" s="546"/>
      <c r="BS283" s="546"/>
      <c r="BT283" s="546"/>
      <c r="BU283" s="546"/>
      <c r="BV283" s="546"/>
      <c r="BW283" s="546"/>
      <c r="BX283" s="546"/>
      <c r="BY283" s="546"/>
      <c r="BZ283" s="546"/>
      <c r="CA283" s="546"/>
      <c r="CB283" s="546"/>
      <c r="CC283" s="546"/>
      <c r="CD283" s="546"/>
      <c r="CE283" s="546"/>
      <c r="CF283" s="546"/>
      <c r="CG283" s="546"/>
      <c r="CH283" s="546"/>
      <c r="CI283" s="546"/>
      <c r="CJ283" s="546"/>
      <c r="CK283" s="546"/>
      <c r="CL283" s="546"/>
      <c r="CM283" s="546"/>
      <c r="CN283" s="546"/>
      <c r="CO283" s="546"/>
      <c r="CP283" s="546"/>
      <c r="CQ283" s="546"/>
      <c r="CR283" s="546"/>
      <c r="CS283" s="546"/>
      <c r="CT283" s="546"/>
      <c r="CU283" s="546"/>
      <c r="CV283" s="546"/>
      <c r="CW283" s="546"/>
      <c r="CX283" s="546"/>
      <c r="CY283" s="546"/>
      <c r="CZ283" s="546"/>
      <c r="DA283" s="546"/>
      <c r="DB283" s="546"/>
      <c r="DC283" s="546"/>
      <c r="DD283" s="546"/>
      <c r="DE283" s="546"/>
      <c r="DF283" s="546"/>
      <c r="DG283" s="546"/>
      <c r="DH283" s="546"/>
      <c r="DI283" s="546"/>
      <c r="DJ283" s="546"/>
      <c r="DK283" s="546"/>
      <c r="DL283" s="546"/>
      <c r="DM283" s="546"/>
      <c r="DN283" s="546"/>
      <c r="DO283" s="546"/>
      <c r="DP283" s="546"/>
      <c r="DQ283" s="546"/>
      <c r="DR283" s="546"/>
      <c r="DS283" s="546"/>
      <c r="DT283" s="546"/>
      <c r="DU283" s="546"/>
      <c r="DV283" s="546"/>
      <c r="DW283" s="546"/>
      <c r="DX283" s="546"/>
      <c r="DY283" s="546"/>
      <c r="DZ283" s="546"/>
      <c r="EA283" s="546"/>
      <c r="EB283" s="546"/>
      <c r="EC283" s="546"/>
      <c r="ED283" s="546"/>
      <c r="EE283" s="546"/>
      <c r="EF283" s="546"/>
      <c r="EG283" s="546"/>
      <c r="EH283" s="546"/>
      <c r="EI283" s="546"/>
      <c r="EJ283" s="546"/>
      <c r="EK283" s="546"/>
      <c r="EL283" s="546"/>
      <c r="EM283" s="546"/>
      <c r="EN283" s="546"/>
      <c r="EO283" s="546"/>
      <c r="EP283" s="546"/>
      <c r="EQ283" s="546"/>
      <c r="ER283" s="546"/>
      <c r="ES283" s="546"/>
      <c r="ET283" s="546"/>
      <c r="EU283" s="546"/>
      <c r="EV283" s="546"/>
      <c r="EW283" s="546"/>
      <c r="EX283" s="546"/>
      <c r="EY283" s="546"/>
      <c r="EZ283" s="546"/>
      <c r="FA283" s="546"/>
      <c r="FB283" s="546"/>
      <c r="FC283" s="546"/>
      <c r="FD283" s="546"/>
      <c r="FE283" s="546"/>
      <c r="FF283" s="546"/>
      <c r="FG283" s="546"/>
      <c r="FH283" s="546"/>
      <c r="FI283" s="546"/>
      <c r="FJ283" s="546"/>
      <c r="FK283" s="546"/>
      <c r="FL283" s="546"/>
      <c r="FM283" s="546"/>
      <c r="FN283" s="546"/>
      <c r="FO283" s="546"/>
      <c r="FP283" s="546"/>
      <c r="FQ283" s="546"/>
      <c r="FR283" s="546"/>
      <c r="FS283" s="546"/>
      <c r="FT283" s="546"/>
      <c r="FU283" s="546"/>
      <c r="FV283" s="546"/>
      <c r="FW283" s="546"/>
      <c r="FX283" s="546"/>
      <c r="FY283" s="546"/>
      <c r="FZ283" s="546"/>
      <c r="GA283" s="546"/>
      <c r="GB283" s="546"/>
      <c r="GC283" s="546"/>
      <c r="GD283" s="546"/>
      <c r="GE283" s="546"/>
      <c r="GF283" s="546"/>
      <c r="GG283" s="546"/>
      <c r="GH283" s="546"/>
      <c r="GI283" s="546"/>
      <c r="GJ283" s="546"/>
      <c r="GK283" s="546"/>
      <c r="GL283" s="546"/>
      <c r="GM283" s="546"/>
      <c r="GN283" s="546"/>
      <c r="GO283" s="546"/>
      <c r="GP283" s="546"/>
      <c r="GQ283" s="546"/>
      <c r="GR283" s="546"/>
      <c r="GS283" s="546"/>
      <c r="GT283" s="546"/>
      <c r="GU283" s="546"/>
      <c r="GV283" s="546"/>
      <c r="GW283" s="546"/>
      <c r="GX283" s="546"/>
      <c r="GY283" s="546"/>
      <c r="GZ283" s="546"/>
      <c r="HA283" s="546"/>
      <c r="HB283" s="546"/>
      <c r="HC283" s="546"/>
      <c r="HD283" s="546"/>
      <c r="HE283" s="546"/>
      <c r="HF283" s="546"/>
      <c r="HG283" s="546"/>
      <c r="HH283" s="546"/>
      <c r="HI283" s="546"/>
      <c r="HJ283" s="546"/>
      <c r="HK283" s="546"/>
      <c r="HL283" s="546"/>
      <c r="HM283" s="546"/>
      <c r="HN283" s="546"/>
      <c r="HO283" s="546"/>
      <c r="HP283" s="546"/>
      <c r="HQ283" s="546"/>
      <c r="HR283" s="546"/>
      <c r="HS283" s="546"/>
      <c r="HT283" s="546"/>
      <c r="HU283" s="546"/>
      <c r="HV283" s="546"/>
      <c r="HW283" s="546"/>
      <c r="HX283" s="546"/>
      <c r="HY283" s="546"/>
      <c r="HZ283" s="546"/>
      <c r="IA283" s="546"/>
      <c r="IB283" s="546"/>
      <c r="IC283" s="546"/>
      <c r="ID283" s="546"/>
      <c r="IE283" s="546"/>
      <c r="IF283" s="546"/>
      <c r="IG283" s="546"/>
      <c r="IH283" s="546"/>
      <c r="II283" s="546"/>
      <c r="IJ283" s="546"/>
      <c r="IK283" s="546"/>
      <c r="IL283" s="546"/>
      <c r="IM283" s="546"/>
      <c r="IN283" s="546"/>
      <c r="IO283" s="546"/>
      <c r="IP283" s="546"/>
      <c r="IQ283" s="546"/>
      <c r="IR283" s="546"/>
      <c r="IS283" s="546"/>
      <c r="IT283" s="546"/>
      <c r="IU283" s="546"/>
      <c r="IV283" s="546"/>
      <c r="IW283" s="546"/>
      <c r="IX283" s="546"/>
      <c r="IY283" s="546"/>
      <c r="IZ283" s="546"/>
      <c r="JA283" s="546"/>
      <c r="JB283" s="546"/>
      <c r="JC283" s="546"/>
      <c r="JD283" s="546"/>
      <c r="JE283" s="546"/>
      <c r="JF283" s="546"/>
      <c r="JG283" s="546"/>
      <c r="JH283" s="546"/>
      <c r="JI283" s="546"/>
      <c r="JJ283" s="546"/>
      <c r="JK283" s="546"/>
      <c r="JL283" s="546"/>
      <c r="JM283" s="546"/>
      <c r="JN283" s="546"/>
      <c r="JO283" s="546"/>
      <c r="JP283" s="546"/>
      <c r="JQ283" s="546"/>
      <c r="JR283" s="546"/>
      <c r="JS283" s="546"/>
      <c r="JT283" s="546"/>
      <c r="JU283" s="546"/>
      <c r="JV283" s="546"/>
      <c r="JW283" s="546"/>
      <c r="JX283" s="546"/>
      <c r="JY283" s="546"/>
      <c r="JZ283" s="546"/>
      <c r="KA283" s="546"/>
      <c r="KB283" s="546"/>
      <c r="KC283" s="546"/>
      <c r="KD283" s="546"/>
      <c r="KE283" s="546"/>
      <c r="KF283" s="546"/>
      <c r="KG283" s="546"/>
      <c r="KH283" s="546"/>
      <c r="KI283" s="546"/>
      <c r="KJ283" s="546"/>
      <c r="KK283" s="546"/>
      <c r="KL283" s="546"/>
      <c r="KM283" s="546"/>
      <c r="KN283" s="546"/>
      <c r="KO283" s="546"/>
      <c r="KP283" s="546"/>
      <c r="KQ283" s="546"/>
      <c r="KR283" s="546"/>
      <c r="KS283" s="546"/>
      <c r="KT283" s="546"/>
      <c r="KU283" s="546"/>
      <c r="KV283" s="546"/>
      <c r="KW283" s="546"/>
      <c r="KX283" s="546"/>
      <c r="KY283" s="546"/>
      <c r="KZ283" s="546"/>
      <c r="LA283" s="546"/>
      <c r="LB283" s="546"/>
      <c r="LC283" s="546"/>
      <c r="LD283" s="546"/>
      <c r="LE283" s="546"/>
      <c r="LF283" s="546"/>
      <c r="LG283" s="546"/>
      <c r="LH283" s="546"/>
      <c r="LI283" s="546"/>
      <c r="LJ283" s="546"/>
      <c r="LK283" s="546"/>
      <c r="LL283" s="546"/>
      <c r="LM283" s="546"/>
      <c r="LN283" s="546"/>
      <c r="LO283" s="546"/>
      <c r="LP283" s="546"/>
      <c r="LQ283" s="546"/>
      <c r="LR283" s="546"/>
      <c r="LS283" s="546"/>
      <c r="LT283" s="546"/>
      <c r="LU283" s="546"/>
      <c r="LV283" s="546"/>
      <c r="LW283" s="546"/>
      <c r="LX283" s="546"/>
      <c r="LY283" s="546"/>
      <c r="LZ283" s="546"/>
      <c r="MA283" s="546"/>
      <c r="MB283" s="546"/>
      <c r="MC283" s="546"/>
      <c r="MD283" s="546"/>
      <c r="ME283" s="546"/>
      <c r="MF283" s="546"/>
      <c r="MG283" s="546"/>
      <c r="MH283" s="546"/>
      <c r="MI283" s="546"/>
      <c r="MJ283" s="546"/>
      <c r="MK283" s="546"/>
      <c r="ML283" s="546"/>
      <c r="MM283" s="546"/>
      <c r="MN283" s="546"/>
      <c r="MO283" s="546"/>
      <c r="MP283" s="546"/>
      <c r="MQ283" s="546"/>
      <c r="MR283" s="546"/>
      <c r="MS283" s="546"/>
      <c r="MT283" s="546"/>
      <c r="MU283" s="546"/>
      <c r="MV283" s="546"/>
      <c r="MW283" s="546"/>
      <c r="MX283" s="546"/>
      <c r="MY283" s="546"/>
      <c r="MZ283" s="546"/>
      <c r="NA283" s="546"/>
      <c r="NB283" s="546"/>
      <c r="NC283" s="546"/>
      <c r="ND283" s="546"/>
      <c r="NE283" s="546"/>
      <c r="NF283" s="546"/>
      <c r="NG283" s="546"/>
      <c r="NH283" s="546"/>
      <c r="NI283" s="546"/>
      <c r="NJ283" s="546"/>
      <c r="NK283" s="546"/>
      <c r="NL283" s="546"/>
      <c r="NM283" s="546"/>
      <c r="NN283" s="546"/>
      <c r="NO283" s="546"/>
      <c r="NP283" s="546"/>
      <c r="NQ283" s="546"/>
      <c r="NR283" s="546"/>
      <c r="NS283" s="546"/>
      <c r="NT283" s="546"/>
      <c r="NU283" s="546"/>
      <c r="NV283" s="546"/>
      <c r="NW283" s="546"/>
      <c r="NX283" s="546"/>
      <c r="NY283" s="546"/>
      <c r="NZ283" s="546"/>
      <c r="OA283" s="546"/>
      <c r="OB283" s="546"/>
      <c r="OC283" s="546"/>
      <c r="OD283" s="546"/>
      <c r="OE283" s="546"/>
      <c r="OF283" s="546"/>
      <c r="OG283" s="546"/>
      <c r="OH283" s="546"/>
      <c r="OI283" s="546"/>
      <c r="OJ283" s="546"/>
      <c r="OK283" s="546"/>
      <c r="OL283" s="546"/>
      <c r="OM283" s="546"/>
      <c r="ON283" s="546"/>
      <c r="OO283" s="546"/>
      <c r="OP283" s="546"/>
      <c r="OQ283" s="546"/>
      <c r="OR283" s="546"/>
      <c r="OS283" s="546"/>
      <c r="OT283" s="546"/>
      <c r="OU283" s="546"/>
      <c r="OV283" s="546"/>
      <c r="OW283" s="546"/>
      <c r="OX283" s="546"/>
      <c r="OY283" s="546"/>
      <c r="OZ283" s="546"/>
      <c r="PA283" s="546"/>
      <c r="PB283" s="546"/>
      <c r="PC283" s="546"/>
      <c r="PD283" s="546"/>
      <c r="PE283" s="546"/>
      <c r="PF283" s="546"/>
      <c r="PG283" s="546"/>
      <c r="PH283" s="546"/>
      <c r="PI283" s="546"/>
      <c r="PJ283" s="546"/>
      <c r="PK283" s="546"/>
      <c r="PL283" s="546"/>
      <c r="PM283" s="546"/>
      <c r="PN283" s="546"/>
      <c r="PO283" s="546"/>
      <c r="PP283" s="546"/>
      <c r="PQ283" s="546"/>
      <c r="PR283" s="546"/>
      <c r="PS283" s="546"/>
      <c r="PT283" s="546"/>
      <c r="PU283" s="546"/>
      <c r="PV283" s="546"/>
      <c r="PW283" s="546"/>
      <c r="PX283" s="546"/>
      <c r="PY283" s="546"/>
      <c r="PZ283" s="546"/>
      <c r="QA283" s="546"/>
      <c r="QB283" s="546"/>
      <c r="QC283" s="546"/>
      <c r="QD283" s="546"/>
      <c r="QE283" s="546"/>
      <c r="QF283" s="546"/>
      <c r="QG283" s="546"/>
      <c r="QH283" s="546"/>
      <c r="QI283" s="546"/>
      <c r="QJ283" s="546"/>
      <c r="QK283" s="546"/>
      <c r="QL283" s="546"/>
      <c r="QM283" s="546"/>
      <c r="QN283" s="546"/>
      <c r="QO283" s="546"/>
      <c r="QP283" s="546"/>
      <c r="QQ283" s="546"/>
      <c r="QR283" s="546"/>
      <c r="QS283" s="546"/>
      <c r="QT283" s="546"/>
      <c r="QU283" s="546"/>
      <c r="QV283" s="546"/>
      <c r="QW283" s="546"/>
      <c r="QX283" s="546"/>
      <c r="QY283" s="546"/>
      <c r="QZ283" s="546"/>
      <c r="RA283" s="546"/>
      <c r="RB283" s="546"/>
      <c r="RC283" s="546"/>
      <c r="RD283" s="546"/>
      <c r="RE283" s="546"/>
      <c r="RF283" s="546"/>
      <c r="RG283" s="546"/>
      <c r="RH283" s="546"/>
      <c r="RI283" s="546"/>
      <c r="RJ283" s="546"/>
      <c r="RK283" s="546"/>
      <c r="RL283" s="546"/>
      <c r="RM283" s="546"/>
      <c r="RN283" s="546"/>
      <c r="RO283" s="546"/>
      <c r="RP283" s="546"/>
      <c r="RQ283" s="546"/>
      <c r="RR283" s="546"/>
      <c r="RS283" s="546"/>
      <c r="RT283" s="546"/>
      <c r="RU283" s="546"/>
      <c r="RV283" s="546"/>
      <c r="RW283" s="546"/>
      <c r="RX283" s="546"/>
      <c r="RY283" s="546"/>
      <c r="RZ283" s="546"/>
      <c r="SA283" s="546"/>
      <c r="SB283" s="546"/>
      <c r="SC283" s="546"/>
      <c r="SD283" s="546"/>
      <c r="SE283" s="546"/>
      <c r="SF283" s="546"/>
      <c r="SG283" s="546"/>
      <c r="SH283" s="546"/>
      <c r="SI283" s="546"/>
      <c r="SJ283" s="546"/>
      <c r="SK283" s="546"/>
      <c r="SL283" s="546"/>
      <c r="SM283" s="546"/>
      <c r="SN283" s="546"/>
      <c r="SO283" s="546"/>
      <c r="SP283" s="546"/>
      <c r="SQ283" s="546"/>
      <c r="SR283" s="546"/>
      <c r="SS283" s="546"/>
      <c r="ST283" s="546"/>
      <c r="SU283" s="546"/>
      <c r="SV283" s="546"/>
      <c r="SW283" s="546"/>
      <c r="SX283" s="546"/>
      <c r="SY283" s="546"/>
      <c r="SZ283" s="546"/>
      <c r="TA283" s="546"/>
      <c r="TB283" s="546"/>
      <c r="TC283" s="546"/>
      <c r="TD283" s="546"/>
      <c r="TE283" s="546"/>
      <c r="TF283" s="546"/>
      <c r="TG283" s="546"/>
      <c r="TH283" s="546"/>
      <c r="TI283" s="546"/>
      <c r="TJ283" s="546"/>
      <c r="TK283" s="546"/>
      <c r="TL283" s="546"/>
      <c r="TM283" s="546"/>
      <c r="TN283" s="546"/>
      <c r="TO283" s="546"/>
      <c r="TP283" s="546"/>
      <c r="TQ283" s="546"/>
      <c r="TR283" s="546"/>
      <c r="TS283" s="546"/>
      <c r="TT283" s="546"/>
      <c r="TU283" s="546"/>
      <c r="TV283" s="546"/>
      <c r="TW283" s="546"/>
      <c r="TX283" s="546"/>
      <c r="TY283" s="546"/>
      <c r="TZ283" s="546"/>
      <c r="UA283" s="546"/>
      <c r="UB283" s="546"/>
      <c r="UC283" s="546"/>
      <c r="UD283" s="546"/>
      <c r="UE283" s="546"/>
      <c r="UF283" s="546"/>
      <c r="UG283" s="546"/>
      <c r="UH283" s="546"/>
      <c r="UI283" s="546"/>
      <c r="UJ283" s="546"/>
      <c r="UK283" s="546"/>
      <c r="UL283" s="546"/>
      <c r="UM283" s="546"/>
      <c r="UN283" s="546"/>
      <c r="UO283" s="546"/>
      <c r="UP283" s="546"/>
      <c r="UQ283" s="546"/>
      <c r="UR283" s="546"/>
      <c r="US283" s="546"/>
      <c r="UT283" s="546"/>
      <c r="UU283" s="546"/>
      <c r="UV283" s="546"/>
      <c r="UW283" s="546"/>
      <c r="UX283" s="546"/>
      <c r="UY283" s="546"/>
      <c r="UZ283" s="546"/>
      <c r="VA283" s="546"/>
      <c r="VB283" s="546"/>
      <c r="VC283" s="546"/>
      <c r="VD283" s="546"/>
      <c r="VE283" s="546"/>
      <c r="VF283" s="546"/>
      <c r="VG283" s="546"/>
      <c r="VH283" s="546"/>
      <c r="VI283" s="546"/>
      <c r="VJ283" s="546"/>
      <c r="VK283" s="546"/>
      <c r="VL283" s="546"/>
      <c r="VM283" s="546"/>
      <c r="VN283" s="546"/>
      <c r="VO283" s="546"/>
      <c r="VP283" s="546"/>
      <c r="VQ283" s="546"/>
      <c r="VR283" s="546"/>
      <c r="VS283" s="546"/>
      <c r="VT283" s="546"/>
      <c r="VU283" s="546"/>
      <c r="VV283" s="546"/>
      <c r="VW283" s="546"/>
      <c r="VX283" s="546"/>
      <c r="VY283" s="546"/>
      <c r="VZ283" s="546"/>
      <c r="WA283" s="546"/>
      <c r="WB283" s="546"/>
      <c r="WC283" s="546"/>
      <c r="WD283" s="546"/>
      <c r="WE283" s="546"/>
      <c r="WF283" s="546"/>
      <c r="WG283" s="546"/>
      <c r="WH283" s="546"/>
      <c r="WI283" s="546"/>
      <c r="WJ283" s="546"/>
      <c r="WK283" s="546"/>
      <c r="WL283" s="546"/>
      <c r="WM283" s="546"/>
      <c r="WN283" s="546"/>
      <c r="WO283" s="546"/>
      <c r="WP283" s="546"/>
      <c r="WQ283" s="546"/>
      <c r="WR283" s="546"/>
      <c r="WS283" s="546"/>
      <c r="WT283" s="546"/>
      <c r="WU283" s="546"/>
      <c r="WV283" s="546"/>
      <c r="WW283" s="546"/>
      <c r="WX283" s="546"/>
      <c r="WY283" s="546"/>
      <c r="WZ283" s="546"/>
      <c r="XA283" s="546"/>
      <c r="XB283" s="546"/>
      <c r="XC283" s="546"/>
      <c r="XD283" s="546"/>
      <c r="XE283" s="546"/>
      <c r="XF283" s="546"/>
      <c r="XG283" s="546"/>
      <c r="XH283" s="546"/>
      <c r="XI283" s="546"/>
      <c r="XJ283" s="546"/>
      <c r="XK283" s="546"/>
      <c r="XL283" s="546"/>
      <c r="XM283" s="546"/>
      <c r="XN283" s="546"/>
      <c r="XO283" s="546"/>
      <c r="XP283" s="546"/>
      <c r="XQ283" s="546"/>
      <c r="XR283" s="546"/>
      <c r="XS283" s="546"/>
      <c r="XT283" s="546"/>
      <c r="XU283" s="546"/>
      <c r="XV283" s="546"/>
      <c r="XW283" s="546"/>
      <c r="XX283" s="546"/>
      <c r="XY283" s="546"/>
      <c r="XZ283" s="546"/>
      <c r="YA283" s="546"/>
      <c r="YB283" s="546"/>
      <c r="YC283" s="546"/>
      <c r="YD283" s="546"/>
      <c r="YE283" s="546"/>
      <c r="YF283" s="546"/>
      <c r="YG283" s="546"/>
      <c r="YH283" s="546"/>
      <c r="YI283" s="546"/>
      <c r="YJ283" s="546"/>
      <c r="YK283" s="546"/>
      <c r="YL283" s="546"/>
      <c r="YM283" s="546"/>
      <c r="YN283" s="546"/>
      <c r="YO283" s="546"/>
      <c r="YP283" s="546"/>
      <c r="YQ283" s="546"/>
      <c r="YR283" s="546"/>
      <c r="YS283" s="546"/>
      <c r="YT283" s="546"/>
      <c r="YU283" s="546"/>
      <c r="YV283" s="546"/>
      <c r="YW283" s="546"/>
      <c r="YX283" s="546"/>
      <c r="YY283" s="546"/>
      <c r="YZ283" s="546"/>
      <c r="ZA283" s="546"/>
      <c r="ZB283" s="546"/>
      <c r="ZC283" s="546"/>
      <c r="ZD283" s="546"/>
      <c r="ZE283" s="546"/>
      <c r="ZF283" s="546"/>
      <c r="ZG283" s="546"/>
      <c r="ZH283" s="546"/>
      <c r="ZI283" s="546"/>
      <c r="ZJ283" s="546"/>
      <c r="ZK283" s="546"/>
      <c r="ZL283" s="546"/>
      <c r="ZM283" s="546"/>
      <c r="ZN283" s="546"/>
      <c r="ZO283" s="546"/>
      <c r="ZP283" s="546"/>
      <c r="ZQ283" s="546"/>
      <c r="ZR283" s="546"/>
      <c r="ZS283" s="546"/>
      <c r="ZT283" s="546"/>
      <c r="ZU283" s="546"/>
      <c r="ZV283" s="546"/>
      <c r="ZW283" s="546"/>
      <c r="ZX283" s="546"/>
      <c r="ZY283" s="546"/>
      <c r="ZZ283" s="546"/>
      <c r="AAA283" s="546"/>
      <c r="AAB283" s="546"/>
      <c r="AAC283" s="546"/>
      <c r="AAD283" s="546"/>
      <c r="AAE283" s="546"/>
      <c r="AAF283" s="546"/>
      <c r="AAG283" s="546"/>
      <c r="AAH283" s="546"/>
      <c r="AAI283" s="546"/>
      <c r="AAJ283" s="546"/>
      <c r="AAK283" s="546"/>
      <c r="AAL283" s="546"/>
      <c r="AAM283" s="546"/>
      <c r="AAN283" s="546"/>
      <c r="AAO283" s="546"/>
      <c r="AAP283" s="546"/>
      <c r="AAQ283" s="546"/>
      <c r="AAR283" s="546"/>
      <c r="AAS283" s="546"/>
      <c r="AAT283" s="546"/>
      <c r="AAU283" s="546"/>
      <c r="AAV283" s="546"/>
      <c r="AAW283" s="546"/>
      <c r="AAX283" s="546"/>
      <c r="AAY283" s="546"/>
      <c r="AAZ283" s="546"/>
      <c r="ABA283" s="546"/>
      <c r="ABB283" s="546"/>
      <c r="ABC283" s="546"/>
      <c r="ABD283" s="546"/>
      <c r="ABE283" s="546"/>
      <c r="ABF283" s="546"/>
      <c r="ABG283" s="546"/>
      <c r="ABH283" s="546"/>
      <c r="ABI283" s="546"/>
      <c r="ABJ283" s="546"/>
      <c r="ABK283" s="546"/>
      <c r="ABL283" s="546"/>
      <c r="ABM283" s="546"/>
      <c r="ABN283" s="546"/>
      <c r="ABO283" s="546"/>
      <c r="ABP283" s="546"/>
      <c r="ABQ283" s="546"/>
      <c r="ABR283" s="546"/>
      <c r="ABS283" s="546"/>
      <c r="ABT283" s="546"/>
      <c r="ABU283" s="546"/>
      <c r="ABV283" s="546"/>
      <c r="ABW283" s="546"/>
      <c r="ABX283" s="546"/>
      <c r="ABY283" s="546"/>
      <c r="ABZ283" s="546"/>
      <c r="ACA283" s="546"/>
      <c r="ACB283" s="546"/>
      <c r="ACC283" s="546"/>
      <c r="ACD283" s="546"/>
      <c r="ACE283" s="546"/>
      <c r="ACF283" s="546"/>
      <c r="ACG283" s="546"/>
      <c r="ACH283" s="546"/>
      <c r="ACI283" s="546"/>
      <c r="ACJ283" s="546"/>
      <c r="ACK283" s="546"/>
      <c r="ACL283" s="546"/>
      <c r="ACM283" s="546"/>
      <c r="ACN283" s="546"/>
      <c r="ACO283" s="546"/>
      <c r="ACP283" s="546"/>
      <c r="ACQ283" s="546"/>
      <c r="ACR283" s="546"/>
      <c r="ACS283" s="546"/>
      <c r="ACT283" s="546"/>
      <c r="ACU283" s="546"/>
      <c r="ACV283" s="546"/>
      <c r="ACW283" s="546"/>
      <c r="ACX283" s="546"/>
      <c r="ACY283" s="546"/>
      <c r="ACZ283" s="546"/>
      <c r="ADA283" s="546"/>
      <c r="ADB283" s="546"/>
      <c r="ADC283" s="546"/>
      <c r="ADD283" s="546"/>
      <c r="ADE283" s="546"/>
      <c r="ADF283" s="546"/>
      <c r="ADG283" s="546"/>
      <c r="ADH283" s="546"/>
      <c r="ADI283" s="546"/>
      <c r="ADJ283" s="546"/>
      <c r="ADK283" s="546"/>
      <c r="ADL283" s="546"/>
      <c r="ADM283" s="546"/>
      <c r="ADN283" s="546"/>
      <c r="ADO283" s="546"/>
      <c r="ADP283" s="546"/>
      <c r="ADQ283" s="546"/>
      <c r="ADR283" s="546"/>
      <c r="ADS283" s="546"/>
      <c r="ADT283" s="546"/>
      <c r="ADU283" s="546"/>
      <c r="ADV283" s="546"/>
      <c r="ADW283" s="546"/>
      <c r="ADX283" s="546"/>
      <c r="ADY283" s="546"/>
      <c r="ADZ283" s="546"/>
      <c r="AEA283" s="546"/>
      <c r="AEB283" s="546"/>
      <c r="AEC283" s="546"/>
      <c r="AED283" s="546"/>
      <c r="AEE283" s="546"/>
      <c r="AEF283" s="546"/>
      <c r="AEG283" s="546"/>
      <c r="AEH283" s="546"/>
      <c r="AEI283" s="546"/>
      <c r="AEJ283" s="546"/>
      <c r="AEK283" s="546"/>
      <c r="AEL283" s="546"/>
      <c r="AEM283" s="546"/>
      <c r="AEN283" s="546"/>
      <c r="AEO283" s="546"/>
      <c r="AEP283" s="546"/>
      <c r="AEQ283" s="546"/>
      <c r="AER283" s="546"/>
      <c r="AES283" s="546"/>
      <c r="AET283" s="546"/>
      <c r="AEU283" s="546"/>
      <c r="AEV283" s="546"/>
      <c r="AEW283" s="546"/>
      <c r="AEX283" s="546"/>
      <c r="AEY283" s="546"/>
      <c r="AEZ283" s="546"/>
      <c r="AFA283" s="546"/>
      <c r="AFB283" s="546"/>
      <c r="AFC283" s="546"/>
      <c r="AFD283" s="546"/>
      <c r="AFE283" s="546"/>
      <c r="AFF283" s="546"/>
      <c r="AFG283" s="546"/>
      <c r="AFH283" s="546"/>
      <c r="AFI283" s="546"/>
      <c r="AFJ283" s="546"/>
      <c r="AFK283" s="546"/>
      <c r="AFL283" s="546"/>
      <c r="AFM283" s="546"/>
      <c r="AFN283" s="546"/>
      <c r="AFO283" s="546"/>
      <c r="AFP283" s="546"/>
      <c r="AFQ283" s="546"/>
      <c r="AFR283" s="546"/>
      <c r="AFS283" s="546"/>
      <c r="AFT283" s="546"/>
      <c r="AFU283" s="546"/>
      <c r="AFV283" s="546"/>
      <c r="AFW283" s="546"/>
      <c r="AFX283" s="546"/>
      <c r="AFY283" s="546"/>
      <c r="AFZ283" s="546"/>
      <c r="AGA283" s="546"/>
      <c r="AGB283" s="546"/>
      <c r="AGC283" s="546"/>
      <c r="AGD283" s="546"/>
      <c r="AGE283" s="546"/>
      <c r="AGF283" s="546"/>
      <c r="AGG283" s="546"/>
      <c r="AGH283" s="546"/>
      <c r="AGI283" s="546"/>
      <c r="AGJ283" s="546"/>
      <c r="AGK283" s="546"/>
      <c r="AGL283" s="546"/>
      <c r="AGM283" s="546"/>
      <c r="AGN283" s="546"/>
      <c r="AGO283" s="546"/>
      <c r="AGP283" s="546"/>
      <c r="AGQ283" s="546"/>
      <c r="AGR283" s="546"/>
      <c r="AGS283" s="546"/>
      <c r="AGT283" s="546"/>
      <c r="AGU283" s="546"/>
      <c r="AGV283" s="546"/>
      <c r="AGW283" s="546"/>
      <c r="AGX283" s="546"/>
      <c r="AGY283" s="546"/>
      <c r="AGZ283" s="546"/>
      <c r="AHA283" s="546"/>
      <c r="AHB283" s="546"/>
      <c r="AHC283" s="546"/>
      <c r="AHD283" s="546"/>
      <c r="AHE283" s="546"/>
      <c r="AHF283" s="546"/>
      <c r="AHG283" s="546"/>
      <c r="AHH283" s="546"/>
      <c r="AHI283" s="546"/>
      <c r="AHJ283" s="546"/>
      <c r="AHK283" s="546"/>
      <c r="AHL283" s="546"/>
      <c r="AHM283" s="546"/>
      <c r="AHN283" s="546"/>
      <c r="AHO283" s="546"/>
      <c r="AHP283" s="546"/>
      <c r="AHQ283" s="546"/>
      <c r="AHR283" s="546"/>
      <c r="AHS283" s="546"/>
      <c r="AHT283" s="546"/>
      <c r="AHU283" s="546"/>
      <c r="AHV283" s="546"/>
      <c r="AHW283" s="546"/>
      <c r="AHX283" s="546"/>
      <c r="AHY283" s="546"/>
      <c r="AHZ283" s="546"/>
      <c r="AIA283" s="546"/>
      <c r="AIB283" s="546"/>
      <c r="AIC283" s="546"/>
      <c r="AID283" s="546"/>
      <c r="AIE283" s="546"/>
      <c r="AIF283" s="546"/>
      <c r="AIG283" s="546"/>
      <c r="AIH283" s="546"/>
      <c r="AII283" s="546"/>
      <c r="AIJ283" s="546"/>
      <c r="AIK283" s="546"/>
      <c r="AIL283" s="546"/>
      <c r="AIM283" s="546"/>
      <c r="AIN283" s="546"/>
      <c r="AIO283" s="546"/>
      <c r="AIP283" s="546"/>
      <c r="AIQ283" s="546"/>
      <c r="AIR283" s="546"/>
      <c r="AIS283" s="546"/>
      <c r="AIT283" s="546"/>
      <c r="AIU283" s="546"/>
      <c r="AIV283" s="546"/>
      <c r="AIW283" s="546"/>
      <c r="AIX283" s="546"/>
      <c r="AIY283" s="546"/>
      <c r="AIZ283" s="546"/>
      <c r="AJA283" s="546"/>
      <c r="AJB283" s="546"/>
      <c r="AJC283" s="546"/>
      <c r="AJD283" s="546"/>
      <c r="AJE283" s="546"/>
      <c r="AJF283" s="546"/>
      <c r="AJG283" s="546"/>
      <c r="AJH283" s="546"/>
      <c r="AJI283" s="546"/>
      <c r="AJJ283" s="546"/>
      <c r="AJK283" s="546"/>
      <c r="AJL283" s="546"/>
      <c r="AJM283" s="546"/>
      <c r="AJN283" s="546"/>
      <c r="AJO283" s="546"/>
      <c r="AJP283" s="546"/>
      <c r="AJQ283" s="546"/>
      <c r="AJR283" s="546"/>
      <c r="AJS283" s="546"/>
      <c r="AJT283" s="546"/>
      <c r="AJU283" s="546"/>
      <c r="AJV283" s="546"/>
      <c r="AJW283" s="546"/>
      <c r="AJX283" s="546"/>
      <c r="AJY283" s="546"/>
      <c r="AJZ283" s="546"/>
      <c r="AKA283" s="546"/>
      <c r="AKB283" s="546"/>
      <c r="AKC283" s="546"/>
      <c r="AKD283" s="546"/>
      <c r="AKE283" s="546"/>
      <c r="AKF283" s="546"/>
      <c r="AKG283" s="546"/>
      <c r="AKH283" s="546"/>
      <c r="AKI283" s="546"/>
      <c r="AKJ283" s="546"/>
      <c r="AKK283" s="546"/>
      <c r="AKL283" s="546"/>
      <c r="AKM283" s="546"/>
      <c r="AKN283" s="546"/>
      <c r="AKO283" s="546"/>
      <c r="AKP283" s="546"/>
      <c r="AKQ283" s="546"/>
      <c r="AKR283" s="546"/>
      <c r="AKS283" s="546"/>
      <c r="AKT283" s="546"/>
      <c r="AKU283" s="546"/>
      <c r="AKV283" s="546"/>
      <c r="AKW283" s="546"/>
      <c r="AKX283" s="546"/>
      <c r="AKY283" s="546"/>
      <c r="AKZ283" s="546"/>
      <c r="ALA283" s="546"/>
      <c r="ALB283" s="546"/>
      <c r="ALC283" s="546"/>
      <c r="ALD283" s="546"/>
      <c r="ALE283" s="546"/>
      <c r="ALF283" s="546"/>
      <c r="ALG283" s="546"/>
      <c r="ALH283" s="546"/>
      <c r="ALI283" s="546"/>
      <c r="ALJ283" s="546"/>
      <c r="ALK283" s="546"/>
      <c r="ALL283" s="546"/>
      <c r="ALM283" s="546"/>
      <c r="ALN283" s="546"/>
      <c r="ALO283" s="546"/>
      <c r="ALP283" s="546"/>
      <c r="ALQ283" s="546"/>
      <c r="ALR283" s="546"/>
      <c r="ALS283" s="546"/>
      <c r="ALT283" s="546"/>
      <c r="ALU283" s="546"/>
      <c r="ALV283" s="546"/>
      <c r="ALW283" s="546"/>
      <c r="ALX283" s="546"/>
      <c r="ALY283" s="546"/>
      <c r="ALZ283" s="546"/>
      <c r="AMA283" s="546"/>
      <c r="AMB283" s="546"/>
    </row>
    <row r="284" spans="1:1016" ht="59.25" customHeight="1">
      <c r="A284" s="525" t="s">
        <v>600</v>
      </c>
      <c r="B284" s="561">
        <v>170512</v>
      </c>
      <c r="C284" s="503" t="s">
        <v>27</v>
      </c>
      <c r="D284" s="562" t="s">
        <v>601</v>
      </c>
      <c r="E284" s="493" t="s">
        <v>47</v>
      </c>
      <c r="F284" s="523">
        <v>5</v>
      </c>
      <c r="G284" s="497">
        <f t="shared" ref="G284:G346" si="23">L284</f>
        <v>558.70000000000005</v>
      </c>
      <c r="H284" s="498">
        <f t="shared" si="21"/>
        <v>2793.5</v>
      </c>
      <c r="J284" s="547">
        <v>441.28</v>
      </c>
      <c r="L284" s="466">
        <f t="shared" si="22"/>
        <v>558.70000000000005</v>
      </c>
    </row>
    <row r="285" spans="1:1016" ht="59.25" customHeight="1">
      <c r="A285" s="525" t="s">
        <v>602</v>
      </c>
      <c r="B285" s="561">
        <v>170515</v>
      </c>
      <c r="C285" s="503" t="s">
        <v>27</v>
      </c>
      <c r="D285" s="562" t="s">
        <v>603</v>
      </c>
      <c r="E285" s="493" t="s">
        <v>47</v>
      </c>
      <c r="F285" s="523">
        <v>1</v>
      </c>
      <c r="G285" s="497">
        <f t="shared" si="23"/>
        <v>1769.84</v>
      </c>
      <c r="H285" s="498">
        <f t="shared" si="21"/>
        <v>1769.84</v>
      </c>
      <c r="J285" s="547">
        <v>1397.87</v>
      </c>
      <c r="L285" s="466">
        <f t="shared" si="22"/>
        <v>1769.84</v>
      </c>
    </row>
    <row r="286" spans="1:1016" ht="59.25" customHeight="1">
      <c r="A286" s="525" t="s">
        <v>604</v>
      </c>
      <c r="B286" s="561">
        <v>170516</v>
      </c>
      <c r="C286" s="503" t="s">
        <v>27</v>
      </c>
      <c r="D286" s="562" t="s">
        <v>605</v>
      </c>
      <c r="E286" s="493" t="s">
        <v>47</v>
      </c>
      <c r="F286" s="523">
        <v>1</v>
      </c>
      <c r="G286" s="497">
        <f t="shared" si="23"/>
        <v>2531.8200000000002</v>
      </c>
      <c r="H286" s="498">
        <f t="shared" si="21"/>
        <v>2531.8200000000002</v>
      </c>
      <c r="J286" s="547">
        <v>1999.7</v>
      </c>
      <c r="L286" s="466">
        <f t="shared" si="22"/>
        <v>2531.8200000000002</v>
      </c>
    </row>
    <row r="287" spans="1:1016" ht="59.25" customHeight="1">
      <c r="A287" s="525" t="s">
        <v>606</v>
      </c>
      <c r="B287" s="561">
        <v>170519</v>
      </c>
      <c r="C287" s="503" t="s">
        <v>27</v>
      </c>
      <c r="D287" s="562" t="s">
        <v>607</v>
      </c>
      <c r="E287" s="493" t="s">
        <v>47</v>
      </c>
      <c r="F287" s="523">
        <v>2</v>
      </c>
      <c r="G287" s="497">
        <f t="shared" si="23"/>
        <v>270.72000000000003</v>
      </c>
      <c r="H287" s="498">
        <f t="shared" si="21"/>
        <v>541.44000000000005</v>
      </c>
      <c r="J287" s="547">
        <v>213.82</v>
      </c>
      <c r="L287" s="466">
        <f t="shared" si="22"/>
        <v>270.72000000000003</v>
      </c>
    </row>
    <row r="288" spans="1:1016" s="40" customFormat="1" ht="59.25" customHeight="1">
      <c r="A288" s="525" t="s">
        <v>608</v>
      </c>
      <c r="B288" s="538">
        <v>170561</v>
      </c>
      <c r="C288" s="594" t="s">
        <v>27</v>
      </c>
      <c r="D288" s="595" t="s">
        <v>609</v>
      </c>
      <c r="E288" s="596" t="s">
        <v>610</v>
      </c>
      <c r="F288" s="597">
        <v>3</v>
      </c>
      <c r="G288" s="497">
        <f t="shared" si="23"/>
        <v>13061.51</v>
      </c>
      <c r="H288" s="531">
        <f t="shared" si="21"/>
        <v>39184.53</v>
      </c>
      <c r="I288" s="550"/>
      <c r="J288" s="551">
        <v>10316.33</v>
      </c>
      <c r="K288" s="550"/>
      <c r="L288" s="466">
        <f t="shared" si="22"/>
        <v>13061.51</v>
      </c>
      <c r="M288" s="550"/>
      <c r="N288" s="550"/>
      <c r="O288" s="550"/>
      <c r="P288" s="550"/>
      <c r="Q288" s="550"/>
      <c r="R288" s="550"/>
      <c r="S288" s="550"/>
      <c r="T288" s="550"/>
      <c r="U288" s="550"/>
      <c r="V288" s="550"/>
      <c r="W288" s="550"/>
      <c r="X288" s="550"/>
      <c r="Y288" s="550"/>
      <c r="Z288" s="550"/>
      <c r="AA288" s="550"/>
      <c r="AB288" s="550"/>
      <c r="AC288" s="550"/>
      <c r="AD288" s="550"/>
      <c r="AE288" s="550"/>
      <c r="AF288" s="550"/>
      <c r="AG288" s="550"/>
      <c r="AH288" s="550"/>
      <c r="AI288" s="550"/>
      <c r="AJ288" s="550"/>
      <c r="AK288" s="550"/>
      <c r="AL288" s="550"/>
      <c r="AM288" s="550"/>
      <c r="AN288" s="550"/>
      <c r="AO288" s="550"/>
      <c r="AP288" s="550"/>
      <c r="AQ288" s="550"/>
      <c r="AR288" s="550"/>
      <c r="AS288" s="550"/>
      <c r="AT288" s="550"/>
      <c r="AU288" s="550"/>
      <c r="AV288" s="550"/>
      <c r="AW288" s="550"/>
      <c r="AX288" s="550"/>
      <c r="AY288" s="550"/>
      <c r="AZ288" s="550"/>
      <c r="BA288" s="550"/>
      <c r="BB288" s="550"/>
      <c r="BC288" s="550"/>
      <c r="BD288" s="550"/>
      <c r="BE288" s="550"/>
      <c r="BF288" s="550"/>
      <c r="BG288" s="550"/>
      <c r="BH288" s="550"/>
      <c r="BI288" s="550"/>
      <c r="BJ288" s="550"/>
      <c r="BK288" s="550"/>
      <c r="BL288" s="550"/>
      <c r="BM288" s="550"/>
      <c r="BN288" s="550"/>
      <c r="BO288" s="550"/>
      <c r="BP288" s="550"/>
      <c r="BQ288" s="550"/>
      <c r="BR288" s="550"/>
      <c r="BS288" s="550"/>
      <c r="BT288" s="550"/>
      <c r="BU288" s="550"/>
      <c r="BV288" s="550"/>
      <c r="BW288" s="550"/>
      <c r="BX288" s="550"/>
      <c r="BY288" s="550"/>
      <c r="BZ288" s="550"/>
      <c r="CA288" s="550"/>
      <c r="CB288" s="550"/>
      <c r="CC288" s="550"/>
      <c r="CD288" s="550"/>
      <c r="CE288" s="550"/>
      <c r="CF288" s="550"/>
      <c r="CG288" s="550"/>
      <c r="CH288" s="550"/>
      <c r="CI288" s="550"/>
      <c r="CJ288" s="550"/>
      <c r="CK288" s="550"/>
      <c r="CL288" s="550"/>
      <c r="CM288" s="550"/>
      <c r="CN288" s="550"/>
      <c r="CO288" s="550"/>
      <c r="CP288" s="550"/>
      <c r="CQ288" s="550"/>
      <c r="CR288" s="550"/>
      <c r="CS288" s="550"/>
      <c r="CT288" s="550"/>
      <c r="CU288" s="550"/>
      <c r="CV288" s="550"/>
      <c r="CW288" s="550"/>
      <c r="CX288" s="550"/>
      <c r="CY288" s="550"/>
      <c r="CZ288" s="550"/>
      <c r="DA288" s="550"/>
      <c r="DB288" s="550"/>
      <c r="DC288" s="550"/>
      <c r="DD288" s="550"/>
      <c r="DE288" s="550"/>
      <c r="DF288" s="550"/>
      <c r="DG288" s="550"/>
      <c r="DH288" s="550"/>
      <c r="DI288" s="550"/>
      <c r="DJ288" s="550"/>
      <c r="DK288" s="550"/>
      <c r="DL288" s="550"/>
      <c r="DM288" s="550"/>
      <c r="DN288" s="550"/>
      <c r="DO288" s="550"/>
      <c r="DP288" s="550"/>
      <c r="DQ288" s="550"/>
      <c r="DR288" s="550"/>
      <c r="DS288" s="550"/>
      <c r="DT288" s="550"/>
      <c r="DU288" s="550"/>
      <c r="DV288" s="550"/>
      <c r="DW288" s="550"/>
      <c r="DX288" s="550"/>
      <c r="DY288" s="550"/>
      <c r="DZ288" s="550"/>
      <c r="EA288" s="550"/>
      <c r="EB288" s="550"/>
      <c r="EC288" s="550"/>
      <c r="ED288" s="550"/>
      <c r="EE288" s="550"/>
      <c r="EF288" s="550"/>
      <c r="EG288" s="550"/>
      <c r="EH288" s="550"/>
      <c r="EI288" s="550"/>
      <c r="EJ288" s="550"/>
      <c r="EK288" s="550"/>
      <c r="EL288" s="550"/>
      <c r="EM288" s="550"/>
      <c r="EN288" s="550"/>
      <c r="EO288" s="550"/>
      <c r="EP288" s="550"/>
      <c r="EQ288" s="550"/>
      <c r="ER288" s="550"/>
      <c r="ES288" s="550"/>
      <c r="ET288" s="550"/>
      <c r="EU288" s="550"/>
      <c r="EV288" s="550"/>
      <c r="EW288" s="550"/>
      <c r="EX288" s="550"/>
      <c r="EY288" s="550"/>
      <c r="EZ288" s="550"/>
      <c r="FA288" s="550"/>
      <c r="FB288" s="550"/>
      <c r="FC288" s="550"/>
      <c r="FD288" s="550"/>
      <c r="FE288" s="550"/>
      <c r="FF288" s="550"/>
      <c r="FG288" s="550"/>
      <c r="FH288" s="550"/>
      <c r="FI288" s="550"/>
      <c r="FJ288" s="550"/>
      <c r="FK288" s="550"/>
      <c r="FL288" s="550"/>
      <c r="FM288" s="550"/>
      <c r="FN288" s="550"/>
      <c r="FO288" s="550"/>
      <c r="FP288" s="550"/>
      <c r="FQ288" s="550"/>
      <c r="FR288" s="550"/>
      <c r="FS288" s="550"/>
      <c r="FT288" s="550"/>
      <c r="FU288" s="550"/>
      <c r="FV288" s="550"/>
      <c r="FW288" s="550"/>
      <c r="FX288" s="550"/>
      <c r="FY288" s="550"/>
      <c r="FZ288" s="550"/>
      <c r="GA288" s="550"/>
      <c r="GB288" s="550"/>
      <c r="GC288" s="550"/>
      <c r="GD288" s="550"/>
      <c r="GE288" s="550"/>
      <c r="GF288" s="550"/>
      <c r="GG288" s="550"/>
      <c r="GH288" s="550"/>
      <c r="GI288" s="550"/>
      <c r="GJ288" s="550"/>
      <c r="GK288" s="550"/>
      <c r="GL288" s="550"/>
      <c r="GM288" s="550"/>
      <c r="GN288" s="550"/>
      <c r="GO288" s="550"/>
      <c r="GP288" s="550"/>
      <c r="GQ288" s="550"/>
      <c r="GR288" s="550"/>
      <c r="GS288" s="550"/>
      <c r="GT288" s="550"/>
      <c r="GU288" s="550"/>
      <c r="GV288" s="550"/>
      <c r="GW288" s="550"/>
      <c r="GX288" s="550"/>
      <c r="GY288" s="550"/>
      <c r="GZ288" s="550"/>
      <c r="HA288" s="550"/>
      <c r="HB288" s="550"/>
      <c r="HC288" s="550"/>
      <c r="HD288" s="550"/>
      <c r="HE288" s="550"/>
      <c r="HF288" s="550"/>
      <c r="HG288" s="550"/>
      <c r="HH288" s="550"/>
      <c r="HI288" s="550"/>
      <c r="HJ288" s="550"/>
      <c r="HK288" s="550"/>
      <c r="HL288" s="550"/>
      <c r="HM288" s="550"/>
      <c r="HN288" s="550"/>
      <c r="HO288" s="550"/>
      <c r="HP288" s="550"/>
      <c r="HQ288" s="550"/>
      <c r="HR288" s="550"/>
      <c r="HS288" s="550"/>
      <c r="HT288" s="550"/>
      <c r="HU288" s="550"/>
      <c r="HV288" s="550"/>
      <c r="HW288" s="550"/>
      <c r="HX288" s="550"/>
      <c r="HY288" s="550"/>
      <c r="HZ288" s="550"/>
      <c r="IA288" s="550"/>
      <c r="IB288" s="550"/>
      <c r="IC288" s="550"/>
      <c r="ID288" s="550"/>
      <c r="IE288" s="550"/>
      <c r="IF288" s="550"/>
      <c r="IG288" s="550"/>
      <c r="IH288" s="550"/>
      <c r="II288" s="550"/>
      <c r="IJ288" s="550"/>
      <c r="IK288" s="550"/>
      <c r="IL288" s="550"/>
      <c r="IM288" s="550"/>
      <c r="IN288" s="550"/>
      <c r="IO288" s="550"/>
      <c r="IP288" s="550"/>
      <c r="IQ288" s="550"/>
      <c r="IR288" s="550"/>
      <c r="IS288" s="550"/>
      <c r="IT288" s="550"/>
      <c r="IU288" s="550"/>
      <c r="IV288" s="550"/>
      <c r="IW288" s="550"/>
      <c r="IX288" s="550"/>
      <c r="IY288" s="550"/>
      <c r="IZ288" s="550"/>
      <c r="JA288" s="550"/>
      <c r="JB288" s="550"/>
      <c r="JC288" s="550"/>
      <c r="JD288" s="550"/>
      <c r="JE288" s="550"/>
      <c r="JF288" s="550"/>
      <c r="JG288" s="550"/>
      <c r="JH288" s="550"/>
      <c r="JI288" s="550"/>
      <c r="JJ288" s="550"/>
      <c r="JK288" s="550"/>
      <c r="JL288" s="550"/>
      <c r="JM288" s="550"/>
      <c r="JN288" s="550"/>
      <c r="JO288" s="550"/>
      <c r="JP288" s="550"/>
      <c r="JQ288" s="550"/>
      <c r="JR288" s="550"/>
      <c r="JS288" s="550"/>
      <c r="JT288" s="550"/>
      <c r="JU288" s="550"/>
      <c r="JV288" s="550"/>
      <c r="JW288" s="550"/>
      <c r="JX288" s="550"/>
      <c r="JY288" s="550"/>
      <c r="JZ288" s="550"/>
      <c r="KA288" s="550"/>
      <c r="KB288" s="550"/>
      <c r="KC288" s="550"/>
      <c r="KD288" s="550"/>
      <c r="KE288" s="550"/>
      <c r="KF288" s="550"/>
      <c r="KG288" s="550"/>
      <c r="KH288" s="550"/>
      <c r="KI288" s="550"/>
      <c r="KJ288" s="550"/>
      <c r="KK288" s="550"/>
      <c r="KL288" s="550"/>
      <c r="KM288" s="550"/>
      <c r="KN288" s="550"/>
      <c r="KO288" s="550"/>
      <c r="KP288" s="550"/>
      <c r="KQ288" s="550"/>
      <c r="KR288" s="550"/>
      <c r="KS288" s="550"/>
      <c r="KT288" s="550"/>
      <c r="KU288" s="550"/>
      <c r="KV288" s="550"/>
      <c r="KW288" s="550"/>
      <c r="KX288" s="550"/>
      <c r="KY288" s="550"/>
      <c r="KZ288" s="550"/>
      <c r="LA288" s="550"/>
      <c r="LB288" s="550"/>
      <c r="LC288" s="550"/>
      <c r="LD288" s="550"/>
      <c r="LE288" s="550"/>
      <c r="LF288" s="550"/>
      <c r="LG288" s="550"/>
      <c r="LH288" s="550"/>
      <c r="LI288" s="550"/>
      <c r="LJ288" s="550"/>
      <c r="LK288" s="550"/>
      <c r="LL288" s="550"/>
      <c r="LM288" s="550"/>
      <c r="LN288" s="550"/>
      <c r="LO288" s="550"/>
      <c r="LP288" s="550"/>
      <c r="LQ288" s="550"/>
      <c r="LR288" s="550"/>
      <c r="LS288" s="550"/>
      <c r="LT288" s="550"/>
      <c r="LU288" s="550"/>
      <c r="LV288" s="550"/>
      <c r="LW288" s="550"/>
      <c r="LX288" s="550"/>
      <c r="LY288" s="550"/>
      <c r="LZ288" s="550"/>
      <c r="MA288" s="550"/>
      <c r="MB288" s="550"/>
      <c r="MC288" s="550"/>
      <c r="MD288" s="550"/>
      <c r="ME288" s="550"/>
      <c r="MF288" s="550"/>
      <c r="MG288" s="550"/>
      <c r="MH288" s="550"/>
      <c r="MI288" s="550"/>
      <c r="MJ288" s="550"/>
      <c r="MK288" s="550"/>
      <c r="ML288" s="550"/>
      <c r="MM288" s="550"/>
      <c r="MN288" s="550"/>
      <c r="MO288" s="550"/>
      <c r="MP288" s="550"/>
      <c r="MQ288" s="550"/>
      <c r="MR288" s="550"/>
      <c r="MS288" s="550"/>
      <c r="MT288" s="550"/>
      <c r="MU288" s="550"/>
      <c r="MV288" s="550"/>
      <c r="MW288" s="550"/>
      <c r="MX288" s="550"/>
      <c r="MY288" s="550"/>
      <c r="MZ288" s="550"/>
      <c r="NA288" s="550"/>
      <c r="NB288" s="550"/>
      <c r="NC288" s="550"/>
      <c r="ND288" s="550"/>
      <c r="NE288" s="550"/>
      <c r="NF288" s="550"/>
      <c r="NG288" s="550"/>
      <c r="NH288" s="550"/>
      <c r="NI288" s="550"/>
      <c r="NJ288" s="550"/>
      <c r="NK288" s="550"/>
      <c r="NL288" s="550"/>
      <c r="NM288" s="550"/>
      <c r="NN288" s="550"/>
      <c r="NO288" s="550"/>
      <c r="NP288" s="550"/>
      <c r="NQ288" s="550"/>
      <c r="NR288" s="550"/>
      <c r="NS288" s="550"/>
      <c r="NT288" s="550"/>
      <c r="NU288" s="550"/>
      <c r="NV288" s="550"/>
      <c r="NW288" s="550"/>
      <c r="NX288" s="550"/>
      <c r="NY288" s="550"/>
      <c r="NZ288" s="550"/>
      <c r="OA288" s="550"/>
      <c r="OB288" s="550"/>
      <c r="OC288" s="550"/>
      <c r="OD288" s="550"/>
      <c r="OE288" s="550"/>
      <c r="OF288" s="550"/>
      <c r="OG288" s="550"/>
      <c r="OH288" s="550"/>
      <c r="OI288" s="550"/>
      <c r="OJ288" s="550"/>
      <c r="OK288" s="550"/>
      <c r="OL288" s="550"/>
      <c r="OM288" s="550"/>
      <c r="ON288" s="550"/>
      <c r="OO288" s="550"/>
      <c r="OP288" s="550"/>
      <c r="OQ288" s="550"/>
      <c r="OR288" s="550"/>
      <c r="OS288" s="550"/>
      <c r="OT288" s="550"/>
      <c r="OU288" s="550"/>
      <c r="OV288" s="550"/>
      <c r="OW288" s="550"/>
      <c r="OX288" s="550"/>
      <c r="OY288" s="550"/>
      <c r="OZ288" s="550"/>
      <c r="PA288" s="550"/>
      <c r="PB288" s="550"/>
      <c r="PC288" s="550"/>
      <c r="PD288" s="550"/>
      <c r="PE288" s="550"/>
      <c r="PF288" s="550"/>
      <c r="PG288" s="550"/>
      <c r="PH288" s="550"/>
      <c r="PI288" s="550"/>
      <c r="PJ288" s="550"/>
      <c r="PK288" s="550"/>
      <c r="PL288" s="550"/>
      <c r="PM288" s="550"/>
      <c r="PN288" s="550"/>
      <c r="PO288" s="550"/>
      <c r="PP288" s="550"/>
      <c r="PQ288" s="550"/>
      <c r="PR288" s="550"/>
      <c r="PS288" s="550"/>
      <c r="PT288" s="550"/>
      <c r="PU288" s="550"/>
      <c r="PV288" s="550"/>
      <c r="PW288" s="550"/>
      <c r="PX288" s="550"/>
      <c r="PY288" s="550"/>
      <c r="PZ288" s="550"/>
      <c r="QA288" s="550"/>
      <c r="QB288" s="550"/>
      <c r="QC288" s="550"/>
      <c r="QD288" s="550"/>
      <c r="QE288" s="550"/>
      <c r="QF288" s="550"/>
      <c r="QG288" s="550"/>
      <c r="QH288" s="550"/>
      <c r="QI288" s="550"/>
      <c r="QJ288" s="550"/>
      <c r="QK288" s="550"/>
      <c r="QL288" s="550"/>
      <c r="QM288" s="550"/>
      <c r="QN288" s="550"/>
      <c r="QO288" s="550"/>
      <c r="QP288" s="550"/>
      <c r="QQ288" s="550"/>
      <c r="QR288" s="550"/>
      <c r="QS288" s="550"/>
      <c r="QT288" s="550"/>
      <c r="QU288" s="550"/>
      <c r="QV288" s="550"/>
      <c r="QW288" s="550"/>
      <c r="QX288" s="550"/>
      <c r="QY288" s="550"/>
      <c r="QZ288" s="550"/>
      <c r="RA288" s="550"/>
      <c r="RB288" s="550"/>
      <c r="RC288" s="550"/>
      <c r="RD288" s="550"/>
      <c r="RE288" s="550"/>
      <c r="RF288" s="550"/>
      <c r="RG288" s="550"/>
      <c r="RH288" s="550"/>
      <c r="RI288" s="550"/>
      <c r="RJ288" s="550"/>
      <c r="RK288" s="550"/>
      <c r="RL288" s="550"/>
      <c r="RM288" s="550"/>
      <c r="RN288" s="550"/>
      <c r="RO288" s="550"/>
      <c r="RP288" s="550"/>
      <c r="RQ288" s="550"/>
      <c r="RR288" s="550"/>
      <c r="RS288" s="550"/>
      <c r="RT288" s="550"/>
      <c r="RU288" s="550"/>
      <c r="RV288" s="550"/>
      <c r="RW288" s="550"/>
      <c r="RX288" s="550"/>
      <c r="RY288" s="550"/>
      <c r="RZ288" s="550"/>
      <c r="SA288" s="550"/>
      <c r="SB288" s="550"/>
      <c r="SC288" s="550"/>
      <c r="SD288" s="550"/>
      <c r="SE288" s="550"/>
      <c r="SF288" s="550"/>
      <c r="SG288" s="550"/>
      <c r="SH288" s="550"/>
      <c r="SI288" s="550"/>
      <c r="SJ288" s="550"/>
      <c r="SK288" s="550"/>
      <c r="SL288" s="550"/>
      <c r="SM288" s="550"/>
      <c r="SN288" s="550"/>
      <c r="SO288" s="550"/>
      <c r="SP288" s="550"/>
      <c r="SQ288" s="550"/>
      <c r="SR288" s="550"/>
      <c r="SS288" s="550"/>
      <c r="ST288" s="550"/>
      <c r="SU288" s="550"/>
      <c r="SV288" s="550"/>
      <c r="SW288" s="550"/>
      <c r="SX288" s="550"/>
      <c r="SY288" s="550"/>
      <c r="SZ288" s="550"/>
      <c r="TA288" s="550"/>
      <c r="TB288" s="550"/>
      <c r="TC288" s="550"/>
      <c r="TD288" s="550"/>
      <c r="TE288" s="550"/>
      <c r="TF288" s="550"/>
      <c r="TG288" s="550"/>
      <c r="TH288" s="550"/>
      <c r="TI288" s="550"/>
      <c r="TJ288" s="550"/>
      <c r="TK288" s="550"/>
      <c r="TL288" s="550"/>
      <c r="TM288" s="550"/>
      <c r="TN288" s="550"/>
      <c r="TO288" s="550"/>
      <c r="TP288" s="550"/>
      <c r="TQ288" s="550"/>
      <c r="TR288" s="550"/>
      <c r="TS288" s="550"/>
      <c r="TT288" s="550"/>
      <c r="TU288" s="550"/>
      <c r="TV288" s="550"/>
      <c r="TW288" s="550"/>
      <c r="TX288" s="550"/>
      <c r="TY288" s="550"/>
      <c r="TZ288" s="550"/>
      <c r="UA288" s="550"/>
      <c r="UB288" s="550"/>
      <c r="UC288" s="550"/>
      <c r="UD288" s="550"/>
      <c r="UE288" s="550"/>
      <c r="UF288" s="550"/>
      <c r="UG288" s="550"/>
      <c r="UH288" s="550"/>
      <c r="UI288" s="550"/>
      <c r="UJ288" s="550"/>
      <c r="UK288" s="550"/>
      <c r="UL288" s="550"/>
      <c r="UM288" s="550"/>
      <c r="UN288" s="550"/>
      <c r="UO288" s="550"/>
      <c r="UP288" s="550"/>
      <c r="UQ288" s="550"/>
      <c r="UR288" s="550"/>
      <c r="US288" s="550"/>
      <c r="UT288" s="550"/>
      <c r="UU288" s="550"/>
      <c r="UV288" s="550"/>
      <c r="UW288" s="550"/>
      <c r="UX288" s="550"/>
      <c r="UY288" s="550"/>
      <c r="UZ288" s="550"/>
      <c r="VA288" s="550"/>
      <c r="VB288" s="550"/>
      <c r="VC288" s="550"/>
      <c r="VD288" s="550"/>
      <c r="VE288" s="550"/>
      <c r="VF288" s="550"/>
      <c r="VG288" s="550"/>
      <c r="VH288" s="550"/>
      <c r="VI288" s="550"/>
      <c r="VJ288" s="550"/>
      <c r="VK288" s="550"/>
      <c r="VL288" s="550"/>
      <c r="VM288" s="550"/>
      <c r="VN288" s="550"/>
      <c r="VO288" s="550"/>
      <c r="VP288" s="550"/>
      <c r="VQ288" s="550"/>
      <c r="VR288" s="550"/>
      <c r="VS288" s="550"/>
      <c r="VT288" s="550"/>
      <c r="VU288" s="550"/>
      <c r="VV288" s="550"/>
      <c r="VW288" s="550"/>
      <c r="VX288" s="550"/>
      <c r="VY288" s="550"/>
      <c r="VZ288" s="550"/>
      <c r="WA288" s="550"/>
      <c r="WB288" s="550"/>
      <c r="WC288" s="550"/>
      <c r="WD288" s="550"/>
      <c r="WE288" s="550"/>
      <c r="WF288" s="550"/>
      <c r="WG288" s="550"/>
      <c r="WH288" s="550"/>
      <c r="WI288" s="550"/>
      <c r="WJ288" s="550"/>
      <c r="WK288" s="550"/>
      <c r="WL288" s="550"/>
      <c r="WM288" s="550"/>
      <c r="WN288" s="550"/>
      <c r="WO288" s="550"/>
      <c r="WP288" s="550"/>
      <c r="WQ288" s="550"/>
      <c r="WR288" s="550"/>
      <c r="WS288" s="550"/>
      <c r="WT288" s="550"/>
      <c r="WU288" s="550"/>
      <c r="WV288" s="550"/>
      <c r="WW288" s="550"/>
      <c r="WX288" s="550"/>
      <c r="WY288" s="550"/>
      <c r="WZ288" s="550"/>
      <c r="XA288" s="550"/>
      <c r="XB288" s="550"/>
      <c r="XC288" s="550"/>
      <c r="XD288" s="550"/>
      <c r="XE288" s="550"/>
      <c r="XF288" s="550"/>
      <c r="XG288" s="550"/>
      <c r="XH288" s="550"/>
      <c r="XI288" s="550"/>
      <c r="XJ288" s="550"/>
      <c r="XK288" s="550"/>
      <c r="XL288" s="550"/>
      <c r="XM288" s="550"/>
      <c r="XN288" s="550"/>
      <c r="XO288" s="550"/>
      <c r="XP288" s="550"/>
      <c r="XQ288" s="550"/>
      <c r="XR288" s="550"/>
      <c r="XS288" s="550"/>
      <c r="XT288" s="550"/>
      <c r="XU288" s="550"/>
      <c r="XV288" s="550"/>
      <c r="XW288" s="550"/>
      <c r="XX288" s="550"/>
      <c r="XY288" s="550"/>
      <c r="XZ288" s="550"/>
      <c r="YA288" s="550"/>
      <c r="YB288" s="550"/>
      <c r="YC288" s="550"/>
      <c r="YD288" s="550"/>
      <c r="YE288" s="550"/>
      <c r="YF288" s="550"/>
      <c r="YG288" s="550"/>
      <c r="YH288" s="550"/>
      <c r="YI288" s="550"/>
      <c r="YJ288" s="550"/>
      <c r="YK288" s="550"/>
      <c r="YL288" s="550"/>
      <c r="YM288" s="550"/>
      <c r="YN288" s="550"/>
      <c r="YO288" s="550"/>
      <c r="YP288" s="550"/>
      <c r="YQ288" s="550"/>
      <c r="YR288" s="550"/>
      <c r="YS288" s="550"/>
      <c r="YT288" s="550"/>
      <c r="YU288" s="550"/>
      <c r="YV288" s="550"/>
      <c r="YW288" s="550"/>
      <c r="YX288" s="550"/>
      <c r="YY288" s="550"/>
      <c r="YZ288" s="550"/>
      <c r="ZA288" s="550"/>
      <c r="ZB288" s="550"/>
      <c r="ZC288" s="550"/>
      <c r="ZD288" s="550"/>
      <c r="ZE288" s="550"/>
      <c r="ZF288" s="550"/>
      <c r="ZG288" s="550"/>
      <c r="ZH288" s="550"/>
      <c r="ZI288" s="550"/>
      <c r="ZJ288" s="550"/>
      <c r="ZK288" s="550"/>
      <c r="ZL288" s="550"/>
      <c r="ZM288" s="550"/>
      <c r="ZN288" s="550"/>
      <c r="ZO288" s="550"/>
      <c r="ZP288" s="550"/>
      <c r="ZQ288" s="550"/>
      <c r="ZR288" s="550"/>
      <c r="ZS288" s="550"/>
      <c r="ZT288" s="550"/>
      <c r="ZU288" s="550"/>
      <c r="ZV288" s="550"/>
      <c r="ZW288" s="550"/>
      <c r="ZX288" s="550"/>
      <c r="ZY288" s="550"/>
      <c r="ZZ288" s="550"/>
      <c r="AAA288" s="550"/>
      <c r="AAB288" s="550"/>
      <c r="AAC288" s="550"/>
      <c r="AAD288" s="550"/>
      <c r="AAE288" s="550"/>
      <c r="AAF288" s="550"/>
      <c r="AAG288" s="550"/>
      <c r="AAH288" s="550"/>
      <c r="AAI288" s="550"/>
      <c r="AAJ288" s="550"/>
      <c r="AAK288" s="550"/>
      <c r="AAL288" s="550"/>
      <c r="AAM288" s="550"/>
      <c r="AAN288" s="550"/>
      <c r="AAO288" s="550"/>
      <c r="AAP288" s="550"/>
      <c r="AAQ288" s="550"/>
      <c r="AAR288" s="550"/>
      <c r="AAS288" s="550"/>
      <c r="AAT288" s="550"/>
      <c r="AAU288" s="550"/>
      <c r="AAV288" s="550"/>
      <c r="AAW288" s="550"/>
      <c r="AAX288" s="550"/>
      <c r="AAY288" s="550"/>
      <c r="AAZ288" s="550"/>
      <c r="ABA288" s="550"/>
      <c r="ABB288" s="550"/>
      <c r="ABC288" s="550"/>
      <c r="ABD288" s="550"/>
      <c r="ABE288" s="550"/>
      <c r="ABF288" s="550"/>
      <c r="ABG288" s="550"/>
      <c r="ABH288" s="550"/>
      <c r="ABI288" s="550"/>
      <c r="ABJ288" s="550"/>
      <c r="ABK288" s="550"/>
      <c r="ABL288" s="550"/>
      <c r="ABM288" s="550"/>
      <c r="ABN288" s="550"/>
      <c r="ABO288" s="550"/>
      <c r="ABP288" s="550"/>
      <c r="ABQ288" s="550"/>
      <c r="ABR288" s="550"/>
      <c r="ABS288" s="550"/>
      <c r="ABT288" s="550"/>
      <c r="ABU288" s="550"/>
      <c r="ABV288" s="550"/>
      <c r="ABW288" s="550"/>
      <c r="ABX288" s="550"/>
      <c r="ABY288" s="550"/>
      <c r="ABZ288" s="550"/>
      <c r="ACA288" s="550"/>
      <c r="ACB288" s="550"/>
      <c r="ACC288" s="550"/>
      <c r="ACD288" s="550"/>
      <c r="ACE288" s="550"/>
      <c r="ACF288" s="550"/>
      <c r="ACG288" s="550"/>
      <c r="ACH288" s="550"/>
      <c r="ACI288" s="550"/>
      <c r="ACJ288" s="550"/>
      <c r="ACK288" s="550"/>
      <c r="ACL288" s="550"/>
      <c r="ACM288" s="550"/>
      <c r="ACN288" s="550"/>
      <c r="ACO288" s="550"/>
      <c r="ACP288" s="550"/>
      <c r="ACQ288" s="550"/>
      <c r="ACR288" s="550"/>
      <c r="ACS288" s="550"/>
      <c r="ACT288" s="550"/>
      <c r="ACU288" s="550"/>
      <c r="ACV288" s="550"/>
      <c r="ACW288" s="550"/>
      <c r="ACX288" s="550"/>
      <c r="ACY288" s="550"/>
      <c r="ACZ288" s="550"/>
      <c r="ADA288" s="550"/>
      <c r="ADB288" s="550"/>
      <c r="ADC288" s="550"/>
      <c r="ADD288" s="550"/>
      <c r="ADE288" s="550"/>
      <c r="ADF288" s="550"/>
      <c r="ADG288" s="550"/>
      <c r="ADH288" s="550"/>
      <c r="ADI288" s="550"/>
      <c r="ADJ288" s="550"/>
      <c r="ADK288" s="550"/>
      <c r="ADL288" s="550"/>
      <c r="ADM288" s="550"/>
      <c r="ADN288" s="550"/>
      <c r="ADO288" s="550"/>
      <c r="ADP288" s="550"/>
      <c r="ADQ288" s="550"/>
      <c r="ADR288" s="550"/>
      <c r="ADS288" s="550"/>
      <c r="ADT288" s="550"/>
      <c r="ADU288" s="550"/>
      <c r="ADV288" s="550"/>
      <c r="ADW288" s="550"/>
      <c r="ADX288" s="550"/>
      <c r="ADY288" s="550"/>
      <c r="ADZ288" s="550"/>
      <c r="AEA288" s="550"/>
      <c r="AEB288" s="550"/>
      <c r="AEC288" s="550"/>
      <c r="AED288" s="550"/>
      <c r="AEE288" s="550"/>
      <c r="AEF288" s="550"/>
      <c r="AEG288" s="550"/>
      <c r="AEH288" s="550"/>
      <c r="AEI288" s="550"/>
      <c r="AEJ288" s="550"/>
      <c r="AEK288" s="550"/>
      <c r="AEL288" s="550"/>
      <c r="AEM288" s="550"/>
      <c r="AEN288" s="550"/>
      <c r="AEO288" s="550"/>
      <c r="AEP288" s="550"/>
      <c r="AEQ288" s="550"/>
      <c r="AER288" s="550"/>
      <c r="AES288" s="550"/>
      <c r="AET288" s="550"/>
      <c r="AEU288" s="550"/>
      <c r="AEV288" s="550"/>
      <c r="AEW288" s="550"/>
      <c r="AEX288" s="550"/>
      <c r="AEY288" s="550"/>
      <c r="AEZ288" s="550"/>
      <c r="AFA288" s="550"/>
      <c r="AFB288" s="550"/>
      <c r="AFC288" s="550"/>
      <c r="AFD288" s="550"/>
      <c r="AFE288" s="550"/>
      <c r="AFF288" s="550"/>
      <c r="AFG288" s="550"/>
      <c r="AFH288" s="550"/>
      <c r="AFI288" s="550"/>
      <c r="AFJ288" s="550"/>
      <c r="AFK288" s="550"/>
      <c r="AFL288" s="550"/>
      <c r="AFM288" s="550"/>
      <c r="AFN288" s="550"/>
      <c r="AFO288" s="550"/>
      <c r="AFP288" s="550"/>
      <c r="AFQ288" s="550"/>
      <c r="AFR288" s="550"/>
      <c r="AFS288" s="550"/>
      <c r="AFT288" s="550"/>
      <c r="AFU288" s="550"/>
      <c r="AFV288" s="550"/>
      <c r="AFW288" s="550"/>
      <c r="AFX288" s="550"/>
      <c r="AFY288" s="550"/>
      <c r="AFZ288" s="550"/>
      <c r="AGA288" s="550"/>
      <c r="AGB288" s="550"/>
      <c r="AGC288" s="550"/>
      <c r="AGD288" s="550"/>
      <c r="AGE288" s="550"/>
      <c r="AGF288" s="550"/>
      <c r="AGG288" s="550"/>
      <c r="AGH288" s="550"/>
      <c r="AGI288" s="550"/>
      <c r="AGJ288" s="550"/>
      <c r="AGK288" s="550"/>
      <c r="AGL288" s="550"/>
      <c r="AGM288" s="550"/>
      <c r="AGN288" s="550"/>
      <c r="AGO288" s="550"/>
      <c r="AGP288" s="550"/>
      <c r="AGQ288" s="550"/>
      <c r="AGR288" s="550"/>
      <c r="AGS288" s="550"/>
      <c r="AGT288" s="550"/>
      <c r="AGU288" s="550"/>
      <c r="AGV288" s="550"/>
      <c r="AGW288" s="550"/>
      <c r="AGX288" s="550"/>
      <c r="AGY288" s="550"/>
      <c r="AGZ288" s="550"/>
      <c r="AHA288" s="550"/>
      <c r="AHB288" s="550"/>
      <c r="AHC288" s="550"/>
      <c r="AHD288" s="550"/>
      <c r="AHE288" s="550"/>
      <c r="AHF288" s="550"/>
      <c r="AHG288" s="550"/>
      <c r="AHH288" s="550"/>
      <c r="AHI288" s="550"/>
      <c r="AHJ288" s="550"/>
      <c r="AHK288" s="550"/>
      <c r="AHL288" s="550"/>
      <c r="AHM288" s="550"/>
      <c r="AHN288" s="550"/>
      <c r="AHO288" s="550"/>
      <c r="AHP288" s="550"/>
      <c r="AHQ288" s="550"/>
      <c r="AHR288" s="550"/>
      <c r="AHS288" s="550"/>
      <c r="AHT288" s="550"/>
      <c r="AHU288" s="550"/>
      <c r="AHV288" s="550"/>
      <c r="AHW288" s="550"/>
      <c r="AHX288" s="550"/>
      <c r="AHY288" s="550"/>
      <c r="AHZ288" s="550"/>
      <c r="AIA288" s="550"/>
      <c r="AIB288" s="550"/>
      <c r="AIC288" s="550"/>
      <c r="AID288" s="550"/>
      <c r="AIE288" s="550"/>
      <c r="AIF288" s="550"/>
      <c r="AIG288" s="550"/>
      <c r="AIH288" s="550"/>
      <c r="AII288" s="550"/>
      <c r="AIJ288" s="550"/>
      <c r="AIK288" s="550"/>
      <c r="AIL288" s="550"/>
      <c r="AIM288" s="550"/>
      <c r="AIN288" s="550"/>
      <c r="AIO288" s="550"/>
      <c r="AIP288" s="550"/>
      <c r="AIQ288" s="550"/>
      <c r="AIR288" s="550"/>
      <c r="AIS288" s="550"/>
      <c r="AIT288" s="550"/>
      <c r="AIU288" s="550"/>
      <c r="AIV288" s="550"/>
      <c r="AIW288" s="550"/>
      <c r="AIX288" s="550"/>
      <c r="AIY288" s="550"/>
      <c r="AIZ288" s="550"/>
      <c r="AJA288" s="550"/>
      <c r="AJB288" s="550"/>
      <c r="AJC288" s="550"/>
      <c r="AJD288" s="550"/>
      <c r="AJE288" s="550"/>
      <c r="AJF288" s="550"/>
      <c r="AJG288" s="550"/>
      <c r="AJH288" s="550"/>
      <c r="AJI288" s="550"/>
      <c r="AJJ288" s="550"/>
      <c r="AJK288" s="550"/>
      <c r="AJL288" s="550"/>
      <c r="AJM288" s="550"/>
      <c r="AJN288" s="550"/>
      <c r="AJO288" s="550"/>
      <c r="AJP288" s="550"/>
      <c r="AJQ288" s="550"/>
      <c r="AJR288" s="550"/>
      <c r="AJS288" s="550"/>
      <c r="AJT288" s="550"/>
      <c r="AJU288" s="550"/>
      <c r="AJV288" s="550"/>
      <c r="AJW288" s="550"/>
      <c r="AJX288" s="550"/>
      <c r="AJY288" s="550"/>
      <c r="AJZ288" s="550"/>
      <c r="AKA288" s="550"/>
      <c r="AKB288" s="550"/>
      <c r="AKC288" s="550"/>
      <c r="AKD288" s="550"/>
      <c r="AKE288" s="550"/>
      <c r="AKF288" s="550"/>
      <c r="AKG288" s="550"/>
      <c r="AKH288" s="550"/>
      <c r="AKI288" s="550"/>
      <c r="AKJ288" s="550"/>
      <c r="AKK288" s="550"/>
      <c r="AKL288" s="550"/>
      <c r="AKM288" s="550"/>
      <c r="AKN288" s="550"/>
      <c r="AKO288" s="550"/>
      <c r="AKP288" s="550"/>
      <c r="AKQ288" s="550"/>
      <c r="AKR288" s="550"/>
      <c r="AKS288" s="550"/>
      <c r="AKT288" s="550"/>
      <c r="AKU288" s="550"/>
      <c r="AKV288" s="550"/>
      <c r="AKW288" s="550"/>
      <c r="AKX288" s="550"/>
      <c r="AKY288" s="550"/>
      <c r="AKZ288" s="550"/>
      <c r="ALA288" s="550"/>
      <c r="ALB288" s="550"/>
      <c r="ALC288" s="550"/>
      <c r="ALD288" s="550"/>
      <c r="ALE288" s="550"/>
      <c r="ALF288" s="550"/>
      <c r="ALG288" s="550"/>
      <c r="ALH288" s="550"/>
      <c r="ALI288" s="550"/>
      <c r="ALJ288" s="550"/>
      <c r="ALK288" s="550"/>
      <c r="ALL288" s="550"/>
      <c r="ALM288" s="550"/>
      <c r="ALN288" s="550"/>
      <c r="ALO288" s="550"/>
      <c r="ALP288" s="550"/>
      <c r="ALQ288" s="550"/>
      <c r="ALR288" s="550"/>
      <c r="ALS288" s="550"/>
      <c r="ALT288" s="550"/>
      <c r="ALU288" s="550"/>
      <c r="ALV288" s="550"/>
      <c r="ALW288" s="550"/>
      <c r="ALX288" s="550"/>
      <c r="ALY288" s="550"/>
      <c r="ALZ288" s="550"/>
      <c r="AMA288" s="550"/>
      <c r="AMB288" s="550"/>
    </row>
    <row r="289" spans="1:1016" s="458" customFormat="1" ht="35.1" customHeight="1">
      <c r="A289" s="567" t="s">
        <v>611</v>
      </c>
      <c r="B289" s="598"/>
      <c r="C289" s="599"/>
      <c r="D289" s="600" t="s">
        <v>612</v>
      </c>
      <c r="E289" s="585"/>
      <c r="F289" s="601"/>
      <c r="G289" s="499"/>
      <c r="H289" s="602"/>
      <c r="I289" s="546"/>
      <c r="J289" s="591"/>
      <c r="K289" s="546"/>
      <c r="L289" s="546">
        <f t="shared" si="22"/>
        <v>0</v>
      </c>
      <c r="M289" s="546"/>
      <c r="N289" s="546"/>
      <c r="O289" s="546"/>
      <c r="P289" s="546"/>
      <c r="Q289" s="546"/>
      <c r="R289" s="546"/>
      <c r="S289" s="546"/>
      <c r="T289" s="546"/>
      <c r="U289" s="546"/>
      <c r="V289" s="546"/>
      <c r="W289" s="546"/>
      <c r="X289" s="546"/>
      <c r="Y289" s="546"/>
      <c r="Z289" s="546"/>
      <c r="AA289" s="546"/>
      <c r="AB289" s="546"/>
      <c r="AC289" s="546"/>
      <c r="AD289" s="546"/>
      <c r="AE289" s="546"/>
      <c r="AF289" s="546"/>
      <c r="AG289" s="546"/>
      <c r="AH289" s="546"/>
      <c r="AI289" s="546"/>
      <c r="AJ289" s="546"/>
      <c r="AK289" s="546"/>
      <c r="AL289" s="546"/>
      <c r="AM289" s="546"/>
      <c r="AN289" s="546"/>
      <c r="AO289" s="546"/>
      <c r="AP289" s="546"/>
      <c r="AQ289" s="546"/>
      <c r="AR289" s="546"/>
      <c r="AS289" s="546"/>
      <c r="AT289" s="546"/>
      <c r="AU289" s="546"/>
      <c r="AV289" s="546"/>
      <c r="AW289" s="546"/>
      <c r="AX289" s="546"/>
      <c r="AY289" s="546"/>
      <c r="AZ289" s="546"/>
      <c r="BA289" s="546"/>
      <c r="BB289" s="546"/>
      <c r="BC289" s="546"/>
      <c r="BD289" s="546"/>
      <c r="BE289" s="546"/>
      <c r="BF289" s="546"/>
      <c r="BG289" s="546"/>
      <c r="BH289" s="546"/>
      <c r="BI289" s="546"/>
      <c r="BJ289" s="546"/>
      <c r="BK289" s="546"/>
      <c r="BL289" s="546"/>
      <c r="BM289" s="546"/>
      <c r="BN289" s="546"/>
      <c r="BO289" s="546"/>
      <c r="BP289" s="546"/>
      <c r="BQ289" s="546"/>
      <c r="BR289" s="546"/>
      <c r="BS289" s="546"/>
      <c r="BT289" s="546"/>
      <c r="BU289" s="546"/>
      <c r="BV289" s="546"/>
      <c r="BW289" s="546"/>
      <c r="BX289" s="546"/>
      <c r="BY289" s="546"/>
      <c r="BZ289" s="546"/>
      <c r="CA289" s="546"/>
      <c r="CB289" s="546"/>
      <c r="CC289" s="546"/>
      <c r="CD289" s="546"/>
      <c r="CE289" s="546"/>
      <c r="CF289" s="546"/>
      <c r="CG289" s="546"/>
      <c r="CH289" s="546"/>
      <c r="CI289" s="546"/>
      <c r="CJ289" s="546"/>
      <c r="CK289" s="546"/>
      <c r="CL289" s="546"/>
      <c r="CM289" s="546"/>
      <c r="CN289" s="546"/>
      <c r="CO289" s="546"/>
      <c r="CP289" s="546"/>
      <c r="CQ289" s="546"/>
      <c r="CR289" s="546"/>
      <c r="CS289" s="546"/>
      <c r="CT289" s="546"/>
      <c r="CU289" s="546"/>
      <c r="CV289" s="546"/>
      <c r="CW289" s="546"/>
      <c r="CX289" s="546"/>
      <c r="CY289" s="546"/>
      <c r="CZ289" s="546"/>
      <c r="DA289" s="546"/>
      <c r="DB289" s="546"/>
      <c r="DC289" s="546"/>
      <c r="DD289" s="546"/>
      <c r="DE289" s="546"/>
      <c r="DF289" s="546"/>
      <c r="DG289" s="546"/>
      <c r="DH289" s="546"/>
      <c r="DI289" s="546"/>
      <c r="DJ289" s="546"/>
      <c r="DK289" s="546"/>
      <c r="DL289" s="546"/>
      <c r="DM289" s="546"/>
      <c r="DN289" s="546"/>
      <c r="DO289" s="546"/>
      <c r="DP289" s="546"/>
      <c r="DQ289" s="546"/>
      <c r="DR289" s="546"/>
      <c r="DS289" s="546"/>
      <c r="DT289" s="546"/>
      <c r="DU289" s="546"/>
      <c r="DV289" s="546"/>
      <c r="DW289" s="546"/>
      <c r="DX289" s="546"/>
      <c r="DY289" s="546"/>
      <c r="DZ289" s="546"/>
      <c r="EA289" s="546"/>
      <c r="EB289" s="546"/>
      <c r="EC289" s="546"/>
      <c r="ED289" s="546"/>
      <c r="EE289" s="546"/>
      <c r="EF289" s="546"/>
      <c r="EG289" s="546"/>
      <c r="EH289" s="546"/>
      <c r="EI289" s="546"/>
      <c r="EJ289" s="546"/>
      <c r="EK289" s="546"/>
      <c r="EL289" s="546"/>
      <c r="EM289" s="546"/>
      <c r="EN289" s="546"/>
      <c r="EO289" s="546"/>
      <c r="EP289" s="546"/>
      <c r="EQ289" s="546"/>
      <c r="ER289" s="546"/>
      <c r="ES289" s="546"/>
      <c r="ET289" s="546"/>
      <c r="EU289" s="546"/>
      <c r="EV289" s="546"/>
      <c r="EW289" s="546"/>
      <c r="EX289" s="546"/>
      <c r="EY289" s="546"/>
      <c r="EZ289" s="546"/>
      <c r="FA289" s="546"/>
      <c r="FB289" s="546"/>
      <c r="FC289" s="546"/>
      <c r="FD289" s="546"/>
      <c r="FE289" s="546"/>
      <c r="FF289" s="546"/>
      <c r="FG289" s="546"/>
      <c r="FH289" s="546"/>
      <c r="FI289" s="546"/>
      <c r="FJ289" s="546"/>
      <c r="FK289" s="546"/>
      <c r="FL289" s="546"/>
      <c r="FM289" s="546"/>
      <c r="FN289" s="546"/>
      <c r="FO289" s="546"/>
      <c r="FP289" s="546"/>
      <c r="FQ289" s="546"/>
      <c r="FR289" s="546"/>
      <c r="FS289" s="546"/>
      <c r="FT289" s="546"/>
      <c r="FU289" s="546"/>
      <c r="FV289" s="546"/>
      <c r="FW289" s="546"/>
      <c r="FX289" s="546"/>
      <c r="FY289" s="546"/>
      <c r="FZ289" s="546"/>
      <c r="GA289" s="546"/>
      <c r="GB289" s="546"/>
      <c r="GC289" s="546"/>
      <c r="GD289" s="546"/>
      <c r="GE289" s="546"/>
      <c r="GF289" s="546"/>
      <c r="GG289" s="546"/>
      <c r="GH289" s="546"/>
      <c r="GI289" s="546"/>
      <c r="GJ289" s="546"/>
      <c r="GK289" s="546"/>
      <c r="GL289" s="546"/>
      <c r="GM289" s="546"/>
      <c r="GN289" s="546"/>
      <c r="GO289" s="546"/>
      <c r="GP289" s="546"/>
      <c r="GQ289" s="546"/>
      <c r="GR289" s="546"/>
      <c r="GS289" s="546"/>
      <c r="GT289" s="546"/>
      <c r="GU289" s="546"/>
      <c r="GV289" s="546"/>
      <c r="GW289" s="546"/>
      <c r="GX289" s="546"/>
      <c r="GY289" s="546"/>
      <c r="GZ289" s="546"/>
      <c r="HA289" s="546"/>
      <c r="HB289" s="546"/>
      <c r="HC289" s="546"/>
      <c r="HD289" s="546"/>
      <c r="HE289" s="546"/>
      <c r="HF289" s="546"/>
      <c r="HG289" s="546"/>
      <c r="HH289" s="546"/>
      <c r="HI289" s="546"/>
      <c r="HJ289" s="546"/>
      <c r="HK289" s="546"/>
      <c r="HL289" s="546"/>
      <c r="HM289" s="546"/>
      <c r="HN289" s="546"/>
      <c r="HO289" s="546"/>
      <c r="HP289" s="546"/>
      <c r="HQ289" s="546"/>
      <c r="HR289" s="546"/>
      <c r="HS289" s="546"/>
      <c r="HT289" s="546"/>
      <c r="HU289" s="546"/>
      <c r="HV289" s="546"/>
      <c r="HW289" s="546"/>
      <c r="HX289" s="546"/>
      <c r="HY289" s="546"/>
      <c r="HZ289" s="546"/>
      <c r="IA289" s="546"/>
      <c r="IB289" s="546"/>
      <c r="IC289" s="546"/>
      <c r="ID289" s="546"/>
      <c r="IE289" s="546"/>
      <c r="IF289" s="546"/>
      <c r="IG289" s="546"/>
      <c r="IH289" s="546"/>
      <c r="II289" s="546"/>
      <c r="IJ289" s="546"/>
      <c r="IK289" s="546"/>
      <c r="IL289" s="546"/>
      <c r="IM289" s="546"/>
      <c r="IN289" s="546"/>
      <c r="IO289" s="546"/>
      <c r="IP289" s="546"/>
      <c r="IQ289" s="546"/>
      <c r="IR289" s="546"/>
      <c r="IS289" s="546"/>
      <c r="IT289" s="546"/>
      <c r="IU289" s="546"/>
      <c r="IV289" s="546"/>
      <c r="IW289" s="546"/>
      <c r="IX289" s="546"/>
      <c r="IY289" s="546"/>
      <c r="IZ289" s="546"/>
      <c r="JA289" s="546"/>
      <c r="JB289" s="546"/>
      <c r="JC289" s="546"/>
      <c r="JD289" s="546"/>
      <c r="JE289" s="546"/>
      <c r="JF289" s="546"/>
      <c r="JG289" s="546"/>
      <c r="JH289" s="546"/>
      <c r="JI289" s="546"/>
      <c r="JJ289" s="546"/>
      <c r="JK289" s="546"/>
      <c r="JL289" s="546"/>
      <c r="JM289" s="546"/>
      <c r="JN289" s="546"/>
      <c r="JO289" s="546"/>
      <c r="JP289" s="546"/>
      <c r="JQ289" s="546"/>
      <c r="JR289" s="546"/>
      <c r="JS289" s="546"/>
      <c r="JT289" s="546"/>
      <c r="JU289" s="546"/>
      <c r="JV289" s="546"/>
      <c r="JW289" s="546"/>
      <c r="JX289" s="546"/>
      <c r="JY289" s="546"/>
      <c r="JZ289" s="546"/>
      <c r="KA289" s="546"/>
      <c r="KB289" s="546"/>
      <c r="KC289" s="546"/>
      <c r="KD289" s="546"/>
      <c r="KE289" s="546"/>
      <c r="KF289" s="546"/>
      <c r="KG289" s="546"/>
      <c r="KH289" s="546"/>
      <c r="KI289" s="546"/>
      <c r="KJ289" s="546"/>
      <c r="KK289" s="546"/>
      <c r="KL289" s="546"/>
      <c r="KM289" s="546"/>
      <c r="KN289" s="546"/>
      <c r="KO289" s="546"/>
      <c r="KP289" s="546"/>
      <c r="KQ289" s="546"/>
      <c r="KR289" s="546"/>
      <c r="KS289" s="546"/>
      <c r="KT289" s="546"/>
      <c r="KU289" s="546"/>
      <c r="KV289" s="546"/>
      <c r="KW289" s="546"/>
      <c r="KX289" s="546"/>
      <c r="KY289" s="546"/>
      <c r="KZ289" s="546"/>
      <c r="LA289" s="546"/>
      <c r="LB289" s="546"/>
      <c r="LC289" s="546"/>
      <c r="LD289" s="546"/>
      <c r="LE289" s="546"/>
      <c r="LF289" s="546"/>
      <c r="LG289" s="546"/>
      <c r="LH289" s="546"/>
      <c r="LI289" s="546"/>
      <c r="LJ289" s="546"/>
      <c r="LK289" s="546"/>
      <c r="LL289" s="546"/>
      <c r="LM289" s="546"/>
      <c r="LN289" s="546"/>
      <c r="LO289" s="546"/>
      <c r="LP289" s="546"/>
      <c r="LQ289" s="546"/>
      <c r="LR289" s="546"/>
      <c r="LS289" s="546"/>
      <c r="LT289" s="546"/>
      <c r="LU289" s="546"/>
      <c r="LV289" s="546"/>
      <c r="LW289" s="546"/>
      <c r="LX289" s="546"/>
      <c r="LY289" s="546"/>
      <c r="LZ289" s="546"/>
      <c r="MA289" s="546"/>
      <c r="MB289" s="546"/>
      <c r="MC289" s="546"/>
      <c r="MD289" s="546"/>
      <c r="ME289" s="546"/>
      <c r="MF289" s="546"/>
      <c r="MG289" s="546"/>
      <c r="MH289" s="546"/>
      <c r="MI289" s="546"/>
      <c r="MJ289" s="546"/>
      <c r="MK289" s="546"/>
      <c r="ML289" s="546"/>
      <c r="MM289" s="546"/>
      <c r="MN289" s="546"/>
      <c r="MO289" s="546"/>
      <c r="MP289" s="546"/>
      <c r="MQ289" s="546"/>
      <c r="MR289" s="546"/>
      <c r="MS289" s="546"/>
      <c r="MT289" s="546"/>
      <c r="MU289" s="546"/>
      <c r="MV289" s="546"/>
      <c r="MW289" s="546"/>
      <c r="MX289" s="546"/>
      <c r="MY289" s="546"/>
      <c r="MZ289" s="546"/>
      <c r="NA289" s="546"/>
      <c r="NB289" s="546"/>
      <c r="NC289" s="546"/>
      <c r="ND289" s="546"/>
      <c r="NE289" s="546"/>
      <c r="NF289" s="546"/>
      <c r="NG289" s="546"/>
      <c r="NH289" s="546"/>
      <c r="NI289" s="546"/>
      <c r="NJ289" s="546"/>
      <c r="NK289" s="546"/>
      <c r="NL289" s="546"/>
      <c r="NM289" s="546"/>
      <c r="NN289" s="546"/>
      <c r="NO289" s="546"/>
      <c r="NP289" s="546"/>
      <c r="NQ289" s="546"/>
      <c r="NR289" s="546"/>
      <c r="NS289" s="546"/>
      <c r="NT289" s="546"/>
      <c r="NU289" s="546"/>
      <c r="NV289" s="546"/>
      <c r="NW289" s="546"/>
      <c r="NX289" s="546"/>
      <c r="NY289" s="546"/>
      <c r="NZ289" s="546"/>
      <c r="OA289" s="546"/>
      <c r="OB289" s="546"/>
      <c r="OC289" s="546"/>
      <c r="OD289" s="546"/>
      <c r="OE289" s="546"/>
      <c r="OF289" s="546"/>
      <c r="OG289" s="546"/>
      <c r="OH289" s="546"/>
      <c r="OI289" s="546"/>
      <c r="OJ289" s="546"/>
      <c r="OK289" s="546"/>
      <c r="OL289" s="546"/>
      <c r="OM289" s="546"/>
      <c r="ON289" s="546"/>
      <c r="OO289" s="546"/>
      <c r="OP289" s="546"/>
      <c r="OQ289" s="546"/>
      <c r="OR289" s="546"/>
      <c r="OS289" s="546"/>
      <c r="OT289" s="546"/>
      <c r="OU289" s="546"/>
      <c r="OV289" s="546"/>
      <c r="OW289" s="546"/>
      <c r="OX289" s="546"/>
      <c r="OY289" s="546"/>
      <c r="OZ289" s="546"/>
      <c r="PA289" s="546"/>
      <c r="PB289" s="546"/>
      <c r="PC289" s="546"/>
      <c r="PD289" s="546"/>
      <c r="PE289" s="546"/>
      <c r="PF289" s="546"/>
      <c r="PG289" s="546"/>
      <c r="PH289" s="546"/>
      <c r="PI289" s="546"/>
      <c r="PJ289" s="546"/>
      <c r="PK289" s="546"/>
      <c r="PL289" s="546"/>
      <c r="PM289" s="546"/>
      <c r="PN289" s="546"/>
      <c r="PO289" s="546"/>
      <c r="PP289" s="546"/>
      <c r="PQ289" s="546"/>
      <c r="PR289" s="546"/>
      <c r="PS289" s="546"/>
      <c r="PT289" s="546"/>
      <c r="PU289" s="546"/>
      <c r="PV289" s="546"/>
      <c r="PW289" s="546"/>
      <c r="PX289" s="546"/>
      <c r="PY289" s="546"/>
      <c r="PZ289" s="546"/>
      <c r="QA289" s="546"/>
      <c r="QB289" s="546"/>
      <c r="QC289" s="546"/>
      <c r="QD289" s="546"/>
      <c r="QE289" s="546"/>
      <c r="QF289" s="546"/>
      <c r="QG289" s="546"/>
      <c r="QH289" s="546"/>
      <c r="QI289" s="546"/>
      <c r="QJ289" s="546"/>
      <c r="QK289" s="546"/>
      <c r="QL289" s="546"/>
      <c r="QM289" s="546"/>
      <c r="QN289" s="546"/>
      <c r="QO289" s="546"/>
      <c r="QP289" s="546"/>
      <c r="QQ289" s="546"/>
      <c r="QR289" s="546"/>
      <c r="QS289" s="546"/>
      <c r="QT289" s="546"/>
      <c r="QU289" s="546"/>
      <c r="QV289" s="546"/>
      <c r="QW289" s="546"/>
      <c r="QX289" s="546"/>
      <c r="QY289" s="546"/>
      <c r="QZ289" s="546"/>
      <c r="RA289" s="546"/>
      <c r="RB289" s="546"/>
      <c r="RC289" s="546"/>
      <c r="RD289" s="546"/>
      <c r="RE289" s="546"/>
      <c r="RF289" s="546"/>
      <c r="RG289" s="546"/>
      <c r="RH289" s="546"/>
      <c r="RI289" s="546"/>
      <c r="RJ289" s="546"/>
      <c r="RK289" s="546"/>
      <c r="RL289" s="546"/>
      <c r="RM289" s="546"/>
      <c r="RN289" s="546"/>
      <c r="RO289" s="546"/>
      <c r="RP289" s="546"/>
      <c r="RQ289" s="546"/>
      <c r="RR289" s="546"/>
      <c r="RS289" s="546"/>
      <c r="RT289" s="546"/>
      <c r="RU289" s="546"/>
      <c r="RV289" s="546"/>
      <c r="RW289" s="546"/>
      <c r="RX289" s="546"/>
      <c r="RY289" s="546"/>
      <c r="RZ289" s="546"/>
      <c r="SA289" s="546"/>
      <c r="SB289" s="546"/>
      <c r="SC289" s="546"/>
      <c r="SD289" s="546"/>
      <c r="SE289" s="546"/>
      <c r="SF289" s="546"/>
      <c r="SG289" s="546"/>
      <c r="SH289" s="546"/>
      <c r="SI289" s="546"/>
      <c r="SJ289" s="546"/>
      <c r="SK289" s="546"/>
      <c r="SL289" s="546"/>
      <c r="SM289" s="546"/>
      <c r="SN289" s="546"/>
      <c r="SO289" s="546"/>
      <c r="SP289" s="546"/>
      <c r="SQ289" s="546"/>
      <c r="SR289" s="546"/>
      <c r="SS289" s="546"/>
      <c r="ST289" s="546"/>
      <c r="SU289" s="546"/>
      <c r="SV289" s="546"/>
      <c r="SW289" s="546"/>
      <c r="SX289" s="546"/>
      <c r="SY289" s="546"/>
      <c r="SZ289" s="546"/>
      <c r="TA289" s="546"/>
      <c r="TB289" s="546"/>
      <c r="TC289" s="546"/>
      <c r="TD289" s="546"/>
      <c r="TE289" s="546"/>
      <c r="TF289" s="546"/>
      <c r="TG289" s="546"/>
      <c r="TH289" s="546"/>
      <c r="TI289" s="546"/>
      <c r="TJ289" s="546"/>
      <c r="TK289" s="546"/>
      <c r="TL289" s="546"/>
      <c r="TM289" s="546"/>
      <c r="TN289" s="546"/>
      <c r="TO289" s="546"/>
      <c r="TP289" s="546"/>
      <c r="TQ289" s="546"/>
      <c r="TR289" s="546"/>
      <c r="TS289" s="546"/>
      <c r="TT289" s="546"/>
      <c r="TU289" s="546"/>
      <c r="TV289" s="546"/>
      <c r="TW289" s="546"/>
      <c r="TX289" s="546"/>
      <c r="TY289" s="546"/>
      <c r="TZ289" s="546"/>
      <c r="UA289" s="546"/>
      <c r="UB289" s="546"/>
      <c r="UC289" s="546"/>
      <c r="UD289" s="546"/>
      <c r="UE289" s="546"/>
      <c r="UF289" s="546"/>
      <c r="UG289" s="546"/>
      <c r="UH289" s="546"/>
      <c r="UI289" s="546"/>
      <c r="UJ289" s="546"/>
      <c r="UK289" s="546"/>
      <c r="UL289" s="546"/>
      <c r="UM289" s="546"/>
      <c r="UN289" s="546"/>
      <c r="UO289" s="546"/>
      <c r="UP289" s="546"/>
      <c r="UQ289" s="546"/>
      <c r="UR289" s="546"/>
      <c r="US289" s="546"/>
      <c r="UT289" s="546"/>
      <c r="UU289" s="546"/>
      <c r="UV289" s="546"/>
      <c r="UW289" s="546"/>
      <c r="UX289" s="546"/>
      <c r="UY289" s="546"/>
      <c r="UZ289" s="546"/>
      <c r="VA289" s="546"/>
      <c r="VB289" s="546"/>
      <c r="VC289" s="546"/>
      <c r="VD289" s="546"/>
      <c r="VE289" s="546"/>
      <c r="VF289" s="546"/>
      <c r="VG289" s="546"/>
      <c r="VH289" s="546"/>
      <c r="VI289" s="546"/>
      <c r="VJ289" s="546"/>
      <c r="VK289" s="546"/>
      <c r="VL289" s="546"/>
      <c r="VM289" s="546"/>
      <c r="VN289" s="546"/>
      <c r="VO289" s="546"/>
      <c r="VP289" s="546"/>
      <c r="VQ289" s="546"/>
      <c r="VR289" s="546"/>
      <c r="VS289" s="546"/>
      <c r="VT289" s="546"/>
      <c r="VU289" s="546"/>
      <c r="VV289" s="546"/>
      <c r="VW289" s="546"/>
      <c r="VX289" s="546"/>
      <c r="VY289" s="546"/>
      <c r="VZ289" s="546"/>
      <c r="WA289" s="546"/>
      <c r="WB289" s="546"/>
      <c r="WC289" s="546"/>
      <c r="WD289" s="546"/>
      <c r="WE289" s="546"/>
      <c r="WF289" s="546"/>
      <c r="WG289" s="546"/>
      <c r="WH289" s="546"/>
      <c r="WI289" s="546"/>
      <c r="WJ289" s="546"/>
      <c r="WK289" s="546"/>
      <c r="WL289" s="546"/>
      <c r="WM289" s="546"/>
      <c r="WN289" s="546"/>
      <c r="WO289" s="546"/>
      <c r="WP289" s="546"/>
      <c r="WQ289" s="546"/>
      <c r="WR289" s="546"/>
      <c r="WS289" s="546"/>
      <c r="WT289" s="546"/>
      <c r="WU289" s="546"/>
      <c r="WV289" s="546"/>
      <c r="WW289" s="546"/>
      <c r="WX289" s="546"/>
      <c r="WY289" s="546"/>
      <c r="WZ289" s="546"/>
      <c r="XA289" s="546"/>
      <c r="XB289" s="546"/>
      <c r="XC289" s="546"/>
      <c r="XD289" s="546"/>
      <c r="XE289" s="546"/>
      <c r="XF289" s="546"/>
      <c r="XG289" s="546"/>
      <c r="XH289" s="546"/>
      <c r="XI289" s="546"/>
      <c r="XJ289" s="546"/>
      <c r="XK289" s="546"/>
      <c r="XL289" s="546"/>
      <c r="XM289" s="546"/>
      <c r="XN289" s="546"/>
      <c r="XO289" s="546"/>
      <c r="XP289" s="546"/>
      <c r="XQ289" s="546"/>
      <c r="XR289" s="546"/>
      <c r="XS289" s="546"/>
      <c r="XT289" s="546"/>
      <c r="XU289" s="546"/>
      <c r="XV289" s="546"/>
      <c r="XW289" s="546"/>
      <c r="XX289" s="546"/>
      <c r="XY289" s="546"/>
      <c r="XZ289" s="546"/>
      <c r="YA289" s="546"/>
      <c r="YB289" s="546"/>
      <c r="YC289" s="546"/>
      <c r="YD289" s="546"/>
      <c r="YE289" s="546"/>
      <c r="YF289" s="546"/>
      <c r="YG289" s="546"/>
      <c r="YH289" s="546"/>
      <c r="YI289" s="546"/>
      <c r="YJ289" s="546"/>
      <c r="YK289" s="546"/>
      <c r="YL289" s="546"/>
      <c r="YM289" s="546"/>
      <c r="YN289" s="546"/>
      <c r="YO289" s="546"/>
      <c r="YP289" s="546"/>
      <c r="YQ289" s="546"/>
      <c r="YR289" s="546"/>
      <c r="YS289" s="546"/>
      <c r="YT289" s="546"/>
      <c r="YU289" s="546"/>
      <c r="YV289" s="546"/>
      <c r="YW289" s="546"/>
      <c r="YX289" s="546"/>
      <c r="YY289" s="546"/>
      <c r="YZ289" s="546"/>
      <c r="ZA289" s="546"/>
      <c r="ZB289" s="546"/>
      <c r="ZC289" s="546"/>
      <c r="ZD289" s="546"/>
      <c r="ZE289" s="546"/>
      <c r="ZF289" s="546"/>
      <c r="ZG289" s="546"/>
      <c r="ZH289" s="546"/>
      <c r="ZI289" s="546"/>
      <c r="ZJ289" s="546"/>
      <c r="ZK289" s="546"/>
      <c r="ZL289" s="546"/>
      <c r="ZM289" s="546"/>
      <c r="ZN289" s="546"/>
      <c r="ZO289" s="546"/>
      <c r="ZP289" s="546"/>
      <c r="ZQ289" s="546"/>
      <c r="ZR289" s="546"/>
      <c r="ZS289" s="546"/>
      <c r="ZT289" s="546"/>
      <c r="ZU289" s="546"/>
      <c r="ZV289" s="546"/>
      <c r="ZW289" s="546"/>
      <c r="ZX289" s="546"/>
      <c r="ZY289" s="546"/>
      <c r="ZZ289" s="546"/>
      <c r="AAA289" s="546"/>
      <c r="AAB289" s="546"/>
      <c r="AAC289" s="546"/>
      <c r="AAD289" s="546"/>
      <c r="AAE289" s="546"/>
      <c r="AAF289" s="546"/>
      <c r="AAG289" s="546"/>
      <c r="AAH289" s="546"/>
      <c r="AAI289" s="546"/>
      <c r="AAJ289" s="546"/>
      <c r="AAK289" s="546"/>
      <c r="AAL289" s="546"/>
      <c r="AAM289" s="546"/>
      <c r="AAN289" s="546"/>
      <c r="AAO289" s="546"/>
      <c r="AAP289" s="546"/>
      <c r="AAQ289" s="546"/>
      <c r="AAR289" s="546"/>
      <c r="AAS289" s="546"/>
      <c r="AAT289" s="546"/>
      <c r="AAU289" s="546"/>
      <c r="AAV289" s="546"/>
      <c r="AAW289" s="546"/>
      <c r="AAX289" s="546"/>
      <c r="AAY289" s="546"/>
      <c r="AAZ289" s="546"/>
      <c r="ABA289" s="546"/>
      <c r="ABB289" s="546"/>
      <c r="ABC289" s="546"/>
      <c r="ABD289" s="546"/>
      <c r="ABE289" s="546"/>
      <c r="ABF289" s="546"/>
      <c r="ABG289" s="546"/>
      <c r="ABH289" s="546"/>
      <c r="ABI289" s="546"/>
      <c r="ABJ289" s="546"/>
      <c r="ABK289" s="546"/>
      <c r="ABL289" s="546"/>
      <c r="ABM289" s="546"/>
      <c r="ABN289" s="546"/>
      <c r="ABO289" s="546"/>
      <c r="ABP289" s="546"/>
      <c r="ABQ289" s="546"/>
      <c r="ABR289" s="546"/>
      <c r="ABS289" s="546"/>
      <c r="ABT289" s="546"/>
      <c r="ABU289" s="546"/>
      <c r="ABV289" s="546"/>
      <c r="ABW289" s="546"/>
      <c r="ABX289" s="546"/>
      <c r="ABY289" s="546"/>
      <c r="ABZ289" s="546"/>
      <c r="ACA289" s="546"/>
      <c r="ACB289" s="546"/>
      <c r="ACC289" s="546"/>
      <c r="ACD289" s="546"/>
      <c r="ACE289" s="546"/>
      <c r="ACF289" s="546"/>
      <c r="ACG289" s="546"/>
      <c r="ACH289" s="546"/>
      <c r="ACI289" s="546"/>
      <c r="ACJ289" s="546"/>
      <c r="ACK289" s="546"/>
      <c r="ACL289" s="546"/>
      <c r="ACM289" s="546"/>
      <c r="ACN289" s="546"/>
      <c r="ACO289" s="546"/>
      <c r="ACP289" s="546"/>
      <c r="ACQ289" s="546"/>
      <c r="ACR289" s="546"/>
      <c r="ACS289" s="546"/>
      <c r="ACT289" s="546"/>
      <c r="ACU289" s="546"/>
      <c r="ACV289" s="546"/>
      <c r="ACW289" s="546"/>
      <c r="ACX289" s="546"/>
      <c r="ACY289" s="546"/>
      <c r="ACZ289" s="546"/>
      <c r="ADA289" s="546"/>
      <c r="ADB289" s="546"/>
      <c r="ADC289" s="546"/>
      <c r="ADD289" s="546"/>
      <c r="ADE289" s="546"/>
      <c r="ADF289" s="546"/>
      <c r="ADG289" s="546"/>
      <c r="ADH289" s="546"/>
      <c r="ADI289" s="546"/>
      <c r="ADJ289" s="546"/>
      <c r="ADK289" s="546"/>
      <c r="ADL289" s="546"/>
      <c r="ADM289" s="546"/>
      <c r="ADN289" s="546"/>
      <c r="ADO289" s="546"/>
      <c r="ADP289" s="546"/>
      <c r="ADQ289" s="546"/>
      <c r="ADR289" s="546"/>
      <c r="ADS289" s="546"/>
      <c r="ADT289" s="546"/>
      <c r="ADU289" s="546"/>
      <c r="ADV289" s="546"/>
      <c r="ADW289" s="546"/>
      <c r="ADX289" s="546"/>
      <c r="ADY289" s="546"/>
      <c r="ADZ289" s="546"/>
      <c r="AEA289" s="546"/>
      <c r="AEB289" s="546"/>
      <c r="AEC289" s="546"/>
      <c r="AED289" s="546"/>
      <c r="AEE289" s="546"/>
      <c r="AEF289" s="546"/>
      <c r="AEG289" s="546"/>
      <c r="AEH289" s="546"/>
      <c r="AEI289" s="546"/>
      <c r="AEJ289" s="546"/>
      <c r="AEK289" s="546"/>
      <c r="AEL289" s="546"/>
      <c r="AEM289" s="546"/>
      <c r="AEN289" s="546"/>
      <c r="AEO289" s="546"/>
      <c r="AEP289" s="546"/>
      <c r="AEQ289" s="546"/>
      <c r="AER289" s="546"/>
      <c r="AES289" s="546"/>
      <c r="AET289" s="546"/>
      <c r="AEU289" s="546"/>
      <c r="AEV289" s="546"/>
      <c r="AEW289" s="546"/>
      <c r="AEX289" s="546"/>
      <c r="AEY289" s="546"/>
      <c r="AEZ289" s="546"/>
      <c r="AFA289" s="546"/>
      <c r="AFB289" s="546"/>
      <c r="AFC289" s="546"/>
      <c r="AFD289" s="546"/>
      <c r="AFE289" s="546"/>
      <c r="AFF289" s="546"/>
      <c r="AFG289" s="546"/>
      <c r="AFH289" s="546"/>
      <c r="AFI289" s="546"/>
      <c r="AFJ289" s="546"/>
      <c r="AFK289" s="546"/>
      <c r="AFL289" s="546"/>
      <c r="AFM289" s="546"/>
      <c r="AFN289" s="546"/>
      <c r="AFO289" s="546"/>
      <c r="AFP289" s="546"/>
      <c r="AFQ289" s="546"/>
      <c r="AFR289" s="546"/>
      <c r="AFS289" s="546"/>
      <c r="AFT289" s="546"/>
      <c r="AFU289" s="546"/>
      <c r="AFV289" s="546"/>
      <c r="AFW289" s="546"/>
      <c r="AFX289" s="546"/>
      <c r="AFY289" s="546"/>
      <c r="AFZ289" s="546"/>
      <c r="AGA289" s="546"/>
      <c r="AGB289" s="546"/>
      <c r="AGC289" s="546"/>
      <c r="AGD289" s="546"/>
      <c r="AGE289" s="546"/>
      <c r="AGF289" s="546"/>
      <c r="AGG289" s="546"/>
      <c r="AGH289" s="546"/>
      <c r="AGI289" s="546"/>
      <c r="AGJ289" s="546"/>
      <c r="AGK289" s="546"/>
      <c r="AGL289" s="546"/>
      <c r="AGM289" s="546"/>
      <c r="AGN289" s="546"/>
      <c r="AGO289" s="546"/>
      <c r="AGP289" s="546"/>
      <c r="AGQ289" s="546"/>
      <c r="AGR289" s="546"/>
      <c r="AGS289" s="546"/>
      <c r="AGT289" s="546"/>
      <c r="AGU289" s="546"/>
      <c r="AGV289" s="546"/>
      <c r="AGW289" s="546"/>
      <c r="AGX289" s="546"/>
      <c r="AGY289" s="546"/>
      <c r="AGZ289" s="546"/>
      <c r="AHA289" s="546"/>
      <c r="AHB289" s="546"/>
      <c r="AHC289" s="546"/>
      <c r="AHD289" s="546"/>
      <c r="AHE289" s="546"/>
      <c r="AHF289" s="546"/>
      <c r="AHG289" s="546"/>
      <c r="AHH289" s="546"/>
      <c r="AHI289" s="546"/>
      <c r="AHJ289" s="546"/>
      <c r="AHK289" s="546"/>
      <c r="AHL289" s="546"/>
      <c r="AHM289" s="546"/>
      <c r="AHN289" s="546"/>
      <c r="AHO289" s="546"/>
      <c r="AHP289" s="546"/>
      <c r="AHQ289" s="546"/>
      <c r="AHR289" s="546"/>
      <c r="AHS289" s="546"/>
      <c r="AHT289" s="546"/>
      <c r="AHU289" s="546"/>
      <c r="AHV289" s="546"/>
      <c r="AHW289" s="546"/>
      <c r="AHX289" s="546"/>
      <c r="AHY289" s="546"/>
      <c r="AHZ289" s="546"/>
      <c r="AIA289" s="546"/>
      <c r="AIB289" s="546"/>
      <c r="AIC289" s="546"/>
      <c r="AID289" s="546"/>
      <c r="AIE289" s="546"/>
      <c r="AIF289" s="546"/>
      <c r="AIG289" s="546"/>
      <c r="AIH289" s="546"/>
      <c r="AII289" s="546"/>
      <c r="AIJ289" s="546"/>
      <c r="AIK289" s="546"/>
      <c r="AIL289" s="546"/>
      <c r="AIM289" s="546"/>
      <c r="AIN289" s="546"/>
      <c r="AIO289" s="546"/>
      <c r="AIP289" s="546"/>
      <c r="AIQ289" s="546"/>
      <c r="AIR289" s="546"/>
      <c r="AIS289" s="546"/>
      <c r="AIT289" s="546"/>
      <c r="AIU289" s="546"/>
      <c r="AIV289" s="546"/>
      <c r="AIW289" s="546"/>
      <c r="AIX289" s="546"/>
      <c r="AIY289" s="546"/>
      <c r="AIZ289" s="546"/>
      <c r="AJA289" s="546"/>
      <c r="AJB289" s="546"/>
      <c r="AJC289" s="546"/>
      <c r="AJD289" s="546"/>
      <c r="AJE289" s="546"/>
      <c r="AJF289" s="546"/>
      <c r="AJG289" s="546"/>
      <c r="AJH289" s="546"/>
      <c r="AJI289" s="546"/>
      <c r="AJJ289" s="546"/>
      <c r="AJK289" s="546"/>
      <c r="AJL289" s="546"/>
      <c r="AJM289" s="546"/>
      <c r="AJN289" s="546"/>
      <c r="AJO289" s="546"/>
      <c r="AJP289" s="546"/>
      <c r="AJQ289" s="546"/>
      <c r="AJR289" s="546"/>
      <c r="AJS289" s="546"/>
      <c r="AJT289" s="546"/>
      <c r="AJU289" s="546"/>
      <c r="AJV289" s="546"/>
      <c r="AJW289" s="546"/>
      <c r="AJX289" s="546"/>
      <c r="AJY289" s="546"/>
      <c r="AJZ289" s="546"/>
      <c r="AKA289" s="546"/>
      <c r="AKB289" s="546"/>
      <c r="AKC289" s="546"/>
      <c r="AKD289" s="546"/>
      <c r="AKE289" s="546"/>
      <c r="AKF289" s="546"/>
      <c r="AKG289" s="546"/>
      <c r="AKH289" s="546"/>
      <c r="AKI289" s="546"/>
      <c r="AKJ289" s="546"/>
      <c r="AKK289" s="546"/>
      <c r="AKL289" s="546"/>
      <c r="AKM289" s="546"/>
      <c r="AKN289" s="546"/>
      <c r="AKO289" s="546"/>
      <c r="AKP289" s="546"/>
      <c r="AKQ289" s="546"/>
      <c r="AKR289" s="546"/>
      <c r="AKS289" s="546"/>
      <c r="AKT289" s="546"/>
      <c r="AKU289" s="546"/>
      <c r="AKV289" s="546"/>
      <c r="AKW289" s="546"/>
      <c r="AKX289" s="546"/>
      <c r="AKY289" s="546"/>
      <c r="AKZ289" s="546"/>
      <c r="ALA289" s="546"/>
      <c r="ALB289" s="546"/>
      <c r="ALC289" s="546"/>
      <c r="ALD289" s="546"/>
      <c r="ALE289" s="546"/>
      <c r="ALF289" s="546"/>
      <c r="ALG289" s="546"/>
      <c r="ALH289" s="546"/>
      <c r="ALI289" s="546"/>
      <c r="ALJ289" s="546"/>
      <c r="ALK289" s="546"/>
      <c r="ALL289" s="546"/>
      <c r="ALM289" s="546"/>
      <c r="ALN289" s="546"/>
      <c r="ALO289" s="546"/>
      <c r="ALP289" s="546"/>
      <c r="ALQ289" s="546"/>
      <c r="ALR289" s="546"/>
      <c r="ALS289" s="546"/>
      <c r="ALT289" s="546"/>
      <c r="ALU289" s="546"/>
      <c r="ALV289" s="546"/>
      <c r="ALW289" s="546"/>
      <c r="ALX289" s="546"/>
      <c r="ALY289" s="546"/>
      <c r="ALZ289" s="546"/>
      <c r="AMA289" s="546"/>
      <c r="AMB289" s="546"/>
    </row>
    <row r="290" spans="1:1016" ht="59.25" customHeight="1">
      <c r="A290" s="525" t="s">
        <v>613</v>
      </c>
      <c r="B290" s="603">
        <v>1695</v>
      </c>
      <c r="C290" s="500" t="s">
        <v>127</v>
      </c>
      <c r="D290" s="560" t="s">
        <v>614</v>
      </c>
      <c r="E290" s="493" t="s">
        <v>47</v>
      </c>
      <c r="F290" s="496">
        <v>9</v>
      </c>
      <c r="G290" s="497">
        <f t="shared" si="23"/>
        <v>55.97</v>
      </c>
      <c r="H290" s="498">
        <f t="shared" ref="H290:H321" si="24">IF(E290&lt;&gt;0,F290*G290,"")</f>
        <v>503.73</v>
      </c>
      <c r="J290" s="547">
        <v>44.21</v>
      </c>
      <c r="L290" s="466">
        <f t="shared" si="22"/>
        <v>55.97</v>
      </c>
    </row>
    <row r="291" spans="1:1016" ht="59.25" customHeight="1">
      <c r="A291" s="525" t="s">
        <v>615</v>
      </c>
      <c r="B291" s="604">
        <v>1702</v>
      </c>
      <c r="C291" s="605" t="s">
        <v>127</v>
      </c>
      <c r="D291" s="573" t="s">
        <v>616</v>
      </c>
      <c r="E291" s="493" t="s">
        <v>47</v>
      </c>
      <c r="F291" s="523">
        <v>19</v>
      </c>
      <c r="G291" s="497">
        <f t="shared" si="23"/>
        <v>38.06</v>
      </c>
      <c r="H291" s="498">
        <f t="shared" si="24"/>
        <v>723.1400000000001</v>
      </c>
      <c r="J291" s="547">
        <v>30.06</v>
      </c>
      <c r="L291" s="466">
        <f t="shared" si="22"/>
        <v>38.06</v>
      </c>
    </row>
    <row r="292" spans="1:1016" ht="45" customHeight="1">
      <c r="A292" s="525" t="s">
        <v>617</v>
      </c>
      <c r="B292" s="603">
        <v>142104</v>
      </c>
      <c r="C292" s="493" t="s">
        <v>27</v>
      </c>
      <c r="D292" s="606" t="s">
        <v>618</v>
      </c>
      <c r="E292" s="493" t="s">
        <v>47</v>
      </c>
      <c r="F292" s="523">
        <v>31</v>
      </c>
      <c r="G292" s="497">
        <f t="shared" si="23"/>
        <v>31.68</v>
      </c>
      <c r="H292" s="498">
        <f t="shared" si="24"/>
        <v>982.08</v>
      </c>
      <c r="J292" s="547">
        <v>25.02</v>
      </c>
      <c r="L292" s="466">
        <f t="shared" si="22"/>
        <v>31.68</v>
      </c>
    </row>
    <row r="293" spans="1:1016" ht="59.25" customHeight="1">
      <c r="A293" s="525" t="s">
        <v>619</v>
      </c>
      <c r="B293" s="603">
        <v>86883</v>
      </c>
      <c r="C293" s="493" t="s">
        <v>117</v>
      </c>
      <c r="D293" s="507" t="s">
        <v>620</v>
      </c>
      <c r="E293" s="493" t="s">
        <v>47</v>
      </c>
      <c r="F293" s="523">
        <v>30</v>
      </c>
      <c r="G293" s="497">
        <f t="shared" si="23"/>
        <v>11.98</v>
      </c>
      <c r="H293" s="498">
        <f t="shared" si="24"/>
        <v>359.40000000000003</v>
      </c>
      <c r="J293" s="547">
        <v>9.4600000000000009</v>
      </c>
      <c r="L293" s="466">
        <f t="shared" si="22"/>
        <v>11.98</v>
      </c>
    </row>
    <row r="294" spans="1:1016" ht="39.950000000000003" customHeight="1">
      <c r="A294" s="525" t="s">
        <v>621</v>
      </c>
      <c r="B294" s="603"/>
      <c r="C294" s="493" t="s">
        <v>622</v>
      </c>
      <c r="D294" s="607" t="s">
        <v>623</v>
      </c>
      <c r="E294" s="493" t="s">
        <v>47</v>
      </c>
      <c r="F294" s="523">
        <v>9</v>
      </c>
      <c r="G294" s="497">
        <f t="shared" si="23"/>
        <v>23.37</v>
      </c>
      <c r="H294" s="498">
        <f t="shared" si="24"/>
        <v>210.33</v>
      </c>
      <c r="J294" s="547">
        <f>composiçoes!E903</f>
        <v>18.456</v>
      </c>
      <c r="L294" s="466">
        <f t="shared" si="22"/>
        <v>23.37</v>
      </c>
    </row>
    <row r="295" spans="1:1016" ht="39.950000000000003" customHeight="1">
      <c r="A295" s="525" t="s">
        <v>624</v>
      </c>
      <c r="B295" s="603"/>
      <c r="C295" s="493" t="s">
        <v>625</v>
      </c>
      <c r="D295" s="607" t="s">
        <v>626</v>
      </c>
      <c r="E295" s="493" t="s">
        <v>47</v>
      </c>
      <c r="F295" s="523">
        <v>11</v>
      </c>
      <c r="G295" s="497">
        <f t="shared" si="23"/>
        <v>6.02</v>
      </c>
      <c r="H295" s="498">
        <f t="shared" si="24"/>
        <v>66.22</v>
      </c>
      <c r="J295" s="547">
        <f>composiçoes!E939</f>
        <v>4.7560000000000002</v>
      </c>
      <c r="L295" s="466">
        <f t="shared" si="22"/>
        <v>6.02</v>
      </c>
    </row>
    <row r="296" spans="1:1016" ht="59.25" customHeight="1">
      <c r="A296" s="525" t="s">
        <v>627</v>
      </c>
      <c r="B296" s="603">
        <v>89810</v>
      </c>
      <c r="C296" s="493" t="s">
        <v>117</v>
      </c>
      <c r="D296" s="507" t="s">
        <v>628</v>
      </c>
      <c r="E296" s="493" t="s">
        <v>47</v>
      </c>
      <c r="F296" s="523">
        <v>16</v>
      </c>
      <c r="G296" s="497">
        <f t="shared" si="23"/>
        <v>20.8</v>
      </c>
      <c r="H296" s="498">
        <f t="shared" si="24"/>
        <v>332.8</v>
      </c>
      <c r="J296" s="547">
        <v>16.43</v>
      </c>
      <c r="L296" s="466">
        <f t="shared" si="22"/>
        <v>20.8</v>
      </c>
    </row>
    <row r="297" spans="1:1016" ht="59.25" customHeight="1">
      <c r="A297" s="525" t="s">
        <v>629</v>
      </c>
      <c r="B297" s="603">
        <v>89726</v>
      </c>
      <c r="C297" s="493" t="s">
        <v>117</v>
      </c>
      <c r="D297" s="507" t="s">
        <v>630</v>
      </c>
      <c r="E297" s="493" t="s">
        <v>47</v>
      </c>
      <c r="F297" s="523">
        <v>12</v>
      </c>
      <c r="G297" s="497">
        <f t="shared" si="23"/>
        <v>7.58</v>
      </c>
      <c r="H297" s="498">
        <f t="shared" si="24"/>
        <v>90.960000000000008</v>
      </c>
      <c r="J297" s="547">
        <v>5.99</v>
      </c>
      <c r="L297" s="466">
        <f t="shared" si="22"/>
        <v>7.58</v>
      </c>
    </row>
    <row r="298" spans="1:1016" ht="59.25" customHeight="1">
      <c r="A298" s="525" t="s">
        <v>631</v>
      </c>
      <c r="B298" s="603">
        <v>89732</v>
      </c>
      <c r="C298" s="493" t="s">
        <v>117</v>
      </c>
      <c r="D298" s="526" t="s">
        <v>632</v>
      </c>
      <c r="E298" s="493" t="s">
        <v>47</v>
      </c>
      <c r="F298" s="523">
        <v>10</v>
      </c>
      <c r="G298" s="497">
        <f t="shared" si="23"/>
        <v>12.21</v>
      </c>
      <c r="H298" s="498">
        <f t="shared" si="24"/>
        <v>122.10000000000001</v>
      </c>
      <c r="J298" s="547">
        <v>9.64</v>
      </c>
      <c r="L298" s="466">
        <f t="shared" si="22"/>
        <v>12.21</v>
      </c>
    </row>
    <row r="299" spans="1:1016" ht="59.25" customHeight="1">
      <c r="A299" s="525" t="s">
        <v>633</v>
      </c>
      <c r="B299" s="603">
        <v>1562</v>
      </c>
      <c r="C299" s="528" t="s">
        <v>127</v>
      </c>
      <c r="D299" s="573" t="s">
        <v>634</v>
      </c>
      <c r="E299" s="493" t="s">
        <v>47</v>
      </c>
      <c r="F299" s="523">
        <v>13</v>
      </c>
      <c r="G299" s="497">
        <f t="shared" si="23"/>
        <v>47.2</v>
      </c>
      <c r="H299" s="498">
        <f t="shared" si="24"/>
        <v>613.6</v>
      </c>
      <c r="J299" s="547">
        <v>37.28</v>
      </c>
      <c r="L299" s="466">
        <f t="shared" si="22"/>
        <v>47.2</v>
      </c>
    </row>
    <row r="300" spans="1:1016" ht="59.25" customHeight="1">
      <c r="A300" s="525" t="s">
        <v>635</v>
      </c>
      <c r="B300" s="603">
        <v>89797</v>
      </c>
      <c r="C300" s="493" t="s">
        <v>117</v>
      </c>
      <c r="D300" s="526" t="s">
        <v>636</v>
      </c>
      <c r="E300" s="493" t="s">
        <v>47</v>
      </c>
      <c r="F300" s="523">
        <v>9</v>
      </c>
      <c r="G300" s="497">
        <f t="shared" si="23"/>
        <v>52.1</v>
      </c>
      <c r="H300" s="498">
        <f t="shared" si="24"/>
        <v>468.90000000000003</v>
      </c>
      <c r="J300" s="547">
        <v>41.15</v>
      </c>
      <c r="L300" s="466">
        <f t="shared" si="22"/>
        <v>52.1</v>
      </c>
    </row>
    <row r="301" spans="1:1016" ht="59.25" customHeight="1">
      <c r="A301" s="525" t="s">
        <v>637</v>
      </c>
      <c r="B301" s="603">
        <v>89785</v>
      </c>
      <c r="C301" s="493" t="s">
        <v>117</v>
      </c>
      <c r="D301" s="526" t="s">
        <v>638</v>
      </c>
      <c r="E301" s="493" t="s">
        <v>47</v>
      </c>
      <c r="F301" s="523">
        <v>6</v>
      </c>
      <c r="G301" s="497">
        <f t="shared" si="23"/>
        <v>23.97</v>
      </c>
      <c r="H301" s="498">
        <f t="shared" si="24"/>
        <v>143.82</v>
      </c>
      <c r="J301" s="547">
        <v>18.93</v>
      </c>
      <c r="L301" s="466">
        <f t="shared" si="22"/>
        <v>23.97</v>
      </c>
    </row>
    <row r="302" spans="1:1016" ht="59.25" customHeight="1">
      <c r="A302" s="525" t="s">
        <v>639</v>
      </c>
      <c r="B302" s="603">
        <v>7595</v>
      </c>
      <c r="C302" s="528" t="s">
        <v>127</v>
      </c>
      <c r="D302" s="573" t="s">
        <v>640</v>
      </c>
      <c r="E302" s="493" t="s">
        <v>47</v>
      </c>
      <c r="F302" s="523">
        <v>7</v>
      </c>
      <c r="G302" s="497">
        <f t="shared" si="23"/>
        <v>250.79</v>
      </c>
      <c r="H302" s="498">
        <f t="shared" si="24"/>
        <v>1755.53</v>
      </c>
      <c r="J302" s="547">
        <v>198.08</v>
      </c>
      <c r="L302" s="466">
        <f t="shared" si="22"/>
        <v>250.79</v>
      </c>
    </row>
    <row r="303" spans="1:1016" ht="59.25" customHeight="1">
      <c r="A303" s="525" t="s">
        <v>641</v>
      </c>
      <c r="B303" s="608">
        <v>89796</v>
      </c>
      <c r="C303" s="493" t="s">
        <v>117</v>
      </c>
      <c r="D303" s="526" t="s">
        <v>642</v>
      </c>
      <c r="E303" s="493" t="s">
        <v>47</v>
      </c>
      <c r="F303" s="523">
        <v>15</v>
      </c>
      <c r="G303" s="497">
        <f t="shared" si="23"/>
        <v>44.73</v>
      </c>
      <c r="H303" s="498">
        <f t="shared" si="24"/>
        <v>670.94999999999993</v>
      </c>
      <c r="J303" s="547">
        <v>35.33</v>
      </c>
      <c r="L303" s="466">
        <f t="shared" si="22"/>
        <v>44.73</v>
      </c>
    </row>
    <row r="304" spans="1:1016" ht="59.25" customHeight="1">
      <c r="A304" s="525" t="s">
        <v>643</v>
      </c>
      <c r="B304" s="608">
        <v>89784</v>
      </c>
      <c r="C304" s="493" t="s">
        <v>117</v>
      </c>
      <c r="D304" s="526" t="s">
        <v>644</v>
      </c>
      <c r="E304" s="493" t="s">
        <v>47</v>
      </c>
      <c r="F304" s="523">
        <v>8</v>
      </c>
      <c r="G304" s="497">
        <f t="shared" si="23"/>
        <v>21.68</v>
      </c>
      <c r="H304" s="498">
        <f t="shared" si="24"/>
        <v>173.44</v>
      </c>
      <c r="J304" s="547">
        <v>17.12</v>
      </c>
      <c r="L304" s="466">
        <f t="shared" si="22"/>
        <v>21.68</v>
      </c>
    </row>
    <row r="305" spans="1:1016" ht="59.25" customHeight="1">
      <c r="A305" s="525" t="s">
        <v>645</v>
      </c>
      <c r="B305" s="608">
        <v>89708</v>
      </c>
      <c r="C305" s="493" t="s">
        <v>117</v>
      </c>
      <c r="D305" s="526" t="s">
        <v>646</v>
      </c>
      <c r="E305" s="493" t="s">
        <v>47</v>
      </c>
      <c r="F305" s="523">
        <v>19</v>
      </c>
      <c r="G305" s="497">
        <f t="shared" si="23"/>
        <v>86.32</v>
      </c>
      <c r="H305" s="498">
        <f t="shared" si="24"/>
        <v>1640.08</v>
      </c>
      <c r="J305" s="547">
        <v>68.180000000000007</v>
      </c>
      <c r="L305" s="466">
        <f t="shared" si="22"/>
        <v>86.32</v>
      </c>
    </row>
    <row r="306" spans="1:1016" s="40" customFormat="1" ht="59.25" customHeight="1">
      <c r="A306" s="525" t="s">
        <v>647</v>
      </c>
      <c r="B306" s="609">
        <v>86879</v>
      </c>
      <c r="C306" s="528" t="s">
        <v>117</v>
      </c>
      <c r="D306" s="529" t="s">
        <v>648</v>
      </c>
      <c r="E306" s="528" t="s">
        <v>47</v>
      </c>
      <c r="F306" s="496">
        <v>36</v>
      </c>
      <c r="G306" s="497">
        <f t="shared" si="23"/>
        <v>7.18</v>
      </c>
      <c r="H306" s="531">
        <f t="shared" si="24"/>
        <v>258.48</v>
      </c>
      <c r="I306" s="550"/>
      <c r="J306" s="551">
        <v>5.67</v>
      </c>
      <c r="K306" s="550"/>
      <c r="L306" s="466">
        <f t="shared" si="22"/>
        <v>7.18</v>
      </c>
      <c r="M306" s="550"/>
      <c r="N306" s="550"/>
      <c r="O306" s="550"/>
      <c r="P306" s="550"/>
      <c r="Q306" s="550"/>
      <c r="R306" s="550"/>
      <c r="S306" s="550"/>
      <c r="T306" s="550"/>
      <c r="U306" s="550"/>
      <c r="V306" s="550"/>
      <c r="W306" s="550"/>
      <c r="X306" s="550"/>
      <c r="Y306" s="550"/>
      <c r="Z306" s="550"/>
      <c r="AA306" s="550"/>
      <c r="AB306" s="550"/>
      <c r="AC306" s="550"/>
      <c r="AD306" s="550"/>
      <c r="AE306" s="550"/>
      <c r="AF306" s="550"/>
      <c r="AG306" s="550"/>
      <c r="AH306" s="550"/>
      <c r="AI306" s="550"/>
      <c r="AJ306" s="550"/>
      <c r="AK306" s="550"/>
      <c r="AL306" s="550"/>
      <c r="AM306" s="550"/>
      <c r="AN306" s="550"/>
      <c r="AO306" s="550"/>
      <c r="AP306" s="550"/>
      <c r="AQ306" s="550"/>
      <c r="AR306" s="550"/>
      <c r="AS306" s="550"/>
      <c r="AT306" s="550"/>
      <c r="AU306" s="550"/>
      <c r="AV306" s="550"/>
      <c r="AW306" s="550"/>
      <c r="AX306" s="550"/>
      <c r="AY306" s="550"/>
      <c r="AZ306" s="550"/>
      <c r="BA306" s="550"/>
      <c r="BB306" s="550"/>
      <c r="BC306" s="550"/>
      <c r="BD306" s="550"/>
      <c r="BE306" s="550"/>
      <c r="BF306" s="550"/>
      <c r="BG306" s="550"/>
      <c r="BH306" s="550"/>
      <c r="BI306" s="550"/>
      <c r="BJ306" s="550"/>
      <c r="BK306" s="550"/>
      <c r="BL306" s="550"/>
      <c r="BM306" s="550"/>
      <c r="BN306" s="550"/>
      <c r="BO306" s="550"/>
      <c r="BP306" s="550"/>
      <c r="BQ306" s="550"/>
      <c r="BR306" s="550"/>
      <c r="BS306" s="550"/>
      <c r="BT306" s="550"/>
      <c r="BU306" s="550"/>
      <c r="BV306" s="550"/>
      <c r="BW306" s="550"/>
      <c r="BX306" s="550"/>
      <c r="BY306" s="550"/>
      <c r="BZ306" s="550"/>
      <c r="CA306" s="550"/>
      <c r="CB306" s="550"/>
      <c r="CC306" s="550"/>
      <c r="CD306" s="550"/>
      <c r="CE306" s="550"/>
      <c r="CF306" s="550"/>
      <c r="CG306" s="550"/>
      <c r="CH306" s="550"/>
      <c r="CI306" s="550"/>
      <c r="CJ306" s="550"/>
      <c r="CK306" s="550"/>
      <c r="CL306" s="550"/>
      <c r="CM306" s="550"/>
      <c r="CN306" s="550"/>
      <c r="CO306" s="550"/>
      <c r="CP306" s="550"/>
      <c r="CQ306" s="550"/>
      <c r="CR306" s="550"/>
      <c r="CS306" s="550"/>
      <c r="CT306" s="550"/>
      <c r="CU306" s="550"/>
      <c r="CV306" s="550"/>
      <c r="CW306" s="550"/>
      <c r="CX306" s="550"/>
      <c r="CY306" s="550"/>
      <c r="CZ306" s="550"/>
      <c r="DA306" s="550"/>
      <c r="DB306" s="550"/>
      <c r="DC306" s="550"/>
      <c r="DD306" s="550"/>
      <c r="DE306" s="550"/>
      <c r="DF306" s="550"/>
      <c r="DG306" s="550"/>
      <c r="DH306" s="550"/>
      <c r="DI306" s="550"/>
      <c r="DJ306" s="550"/>
      <c r="DK306" s="550"/>
      <c r="DL306" s="550"/>
      <c r="DM306" s="550"/>
      <c r="DN306" s="550"/>
      <c r="DO306" s="550"/>
      <c r="DP306" s="550"/>
      <c r="DQ306" s="550"/>
      <c r="DR306" s="550"/>
      <c r="DS306" s="550"/>
      <c r="DT306" s="550"/>
      <c r="DU306" s="550"/>
      <c r="DV306" s="550"/>
      <c r="DW306" s="550"/>
      <c r="DX306" s="550"/>
      <c r="DY306" s="550"/>
      <c r="DZ306" s="550"/>
      <c r="EA306" s="550"/>
      <c r="EB306" s="550"/>
      <c r="EC306" s="550"/>
      <c r="ED306" s="550"/>
      <c r="EE306" s="550"/>
      <c r="EF306" s="550"/>
      <c r="EG306" s="550"/>
      <c r="EH306" s="550"/>
      <c r="EI306" s="550"/>
      <c r="EJ306" s="550"/>
      <c r="EK306" s="550"/>
      <c r="EL306" s="550"/>
      <c r="EM306" s="550"/>
      <c r="EN306" s="550"/>
      <c r="EO306" s="550"/>
      <c r="EP306" s="550"/>
      <c r="EQ306" s="550"/>
      <c r="ER306" s="550"/>
      <c r="ES306" s="550"/>
      <c r="ET306" s="550"/>
      <c r="EU306" s="550"/>
      <c r="EV306" s="550"/>
      <c r="EW306" s="550"/>
      <c r="EX306" s="550"/>
      <c r="EY306" s="550"/>
      <c r="EZ306" s="550"/>
      <c r="FA306" s="550"/>
      <c r="FB306" s="550"/>
      <c r="FC306" s="550"/>
      <c r="FD306" s="550"/>
      <c r="FE306" s="550"/>
      <c r="FF306" s="550"/>
      <c r="FG306" s="550"/>
      <c r="FH306" s="550"/>
      <c r="FI306" s="550"/>
      <c r="FJ306" s="550"/>
      <c r="FK306" s="550"/>
      <c r="FL306" s="550"/>
      <c r="FM306" s="550"/>
      <c r="FN306" s="550"/>
      <c r="FO306" s="550"/>
      <c r="FP306" s="550"/>
      <c r="FQ306" s="550"/>
      <c r="FR306" s="550"/>
      <c r="FS306" s="550"/>
      <c r="FT306" s="550"/>
      <c r="FU306" s="550"/>
      <c r="FV306" s="550"/>
      <c r="FW306" s="550"/>
      <c r="FX306" s="550"/>
      <c r="FY306" s="550"/>
      <c r="FZ306" s="550"/>
      <c r="GA306" s="550"/>
      <c r="GB306" s="550"/>
      <c r="GC306" s="550"/>
      <c r="GD306" s="550"/>
      <c r="GE306" s="550"/>
      <c r="GF306" s="550"/>
      <c r="GG306" s="550"/>
      <c r="GH306" s="550"/>
      <c r="GI306" s="550"/>
      <c r="GJ306" s="550"/>
      <c r="GK306" s="550"/>
      <c r="GL306" s="550"/>
      <c r="GM306" s="550"/>
      <c r="GN306" s="550"/>
      <c r="GO306" s="550"/>
      <c r="GP306" s="550"/>
      <c r="GQ306" s="550"/>
      <c r="GR306" s="550"/>
      <c r="GS306" s="550"/>
      <c r="GT306" s="550"/>
      <c r="GU306" s="550"/>
      <c r="GV306" s="550"/>
      <c r="GW306" s="550"/>
      <c r="GX306" s="550"/>
      <c r="GY306" s="550"/>
      <c r="GZ306" s="550"/>
      <c r="HA306" s="550"/>
      <c r="HB306" s="550"/>
      <c r="HC306" s="550"/>
      <c r="HD306" s="550"/>
      <c r="HE306" s="550"/>
      <c r="HF306" s="550"/>
      <c r="HG306" s="550"/>
      <c r="HH306" s="550"/>
      <c r="HI306" s="550"/>
      <c r="HJ306" s="550"/>
      <c r="HK306" s="550"/>
      <c r="HL306" s="550"/>
      <c r="HM306" s="550"/>
      <c r="HN306" s="550"/>
      <c r="HO306" s="550"/>
      <c r="HP306" s="550"/>
      <c r="HQ306" s="550"/>
      <c r="HR306" s="550"/>
      <c r="HS306" s="550"/>
      <c r="HT306" s="550"/>
      <c r="HU306" s="550"/>
      <c r="HV306" s="550"/>
      <c r="HW306" s="550"/>
      <c r="HX306" s="550"/>
      <c r="HY306" s="550"/>
      <c r="HZ306" s="550"/>
      <c r="IA306" s="550"/>
      <c r="IB306" s="550"/>
      <c r="IC306" s="550"/>
      <c r="ID306" s="550"/>
      <c r="IE306" s="550"/>
      <c r="IF306" s="550"/>
      <c r="IG306" s="550"/>
      <c r="IH306" s="550"/>
      <c r="II306" s="550"/>
      <c r="IJ306" s="550"/>
      <c r="IK306" s="550"/>
      <c r="IL306" s="550"/>
      <c r="IM306" s="550"/>
      <c r="IN306" s="550"/>
      <c r="IO306" s="550"/>
      <c r="IP306" s="550"/>
      <c r="IQ306" s="550"/>
      <c r="IR306" s="550"/>
      <c r="IS306" s="550"/>
      <c r="IT306" s="550"/>
      <c r="IU306" s="550"/>
      <c r="IV306" s="550"/>
      <c r="IW306" s="550"/>
      <c r="IX306" s="550"/>
      <c r="IY306" s="550"/>
      <c r="IZ306" s="550"/>
      <c r="JA306" s="550"/>
      <c r="JB306" s="550"/>
      <c r="JC306" s="550"/>
      <c r="JD306" s="550"/>
      <c r="JE306" s="550"/>
      <c r="JF306" s="550"/>
      <c r="JG306" s="550"/>
      <c r="JH306" s="550"/>
      <c r="JI306" s="550"/>
      <c r="JJ306" s="550"/>
      <c r="JK306" s="550"/>
      <c r="JL306" s="550"/>
      <c r="JM306" s="550"/>
      <c r="JN306" s="550"/>
      <c r="JO306" s="550"/>
      <c r="JP306" s="550"/>
      <c r="JQ306" s="550"/>
      <c r="JR306" s="550"/>
      <c r="JS306" s="550"/>
      <c r="JT306" s="550"/>
      <c r="JU306" s="550"/>
      <c r="JV306" s="550"/>
      <c r="JW306" s="550"/>
      <c r="JX306" s="550"/>
      <c r="JY306" s="550"/>
      <c r="JZ306" s="550"/>
      <c r="KA306" s="550"/>
      <c r="KB306" s="550"/>
      <c r="KC306" s="550"/>
      <c r="KD306" s="550"/>
      <c r="KE306" s="550"/>
      <c r="KF306" s="550"/>
      <c r="KG306" s="550"/>
      <c r="KH306" s="550"/>
      <c r="KI306" s="550"/>
      <c r="KJ306" s="550"/>
      <c r="KK306" s="550"/>
      <c r="KL306" s="550"/>
      <c r="KM306" s="550"/>
      <c r="KN306" s="550"/>
      <c r="KO306" s="550"/>
      <c r="KP306" s="550"/>
      <c r="KQ306" s="550"/>
      <c r="KR306" s="550"/>
      <c r="KS306" s="550"/>
      <c r="KT306" s="550"/>
      <c r="KU306" s="550"/>
      <c r="KV306" s="550"/>
      <c r="KW306" s="550"/>
      <c r="KX306" s="550"/>
      <c r="KY306" s="550"/>
      <c r="KZ306" s="550"/>
      <c r="LA306" s="550"/>
      <c r="LB306" s="550"/>
      <c r="LC306" s="550"/>
      <c r="LD306" s="550"/>
      <c r="LE306" s="550"/>
      <c r="LF306" s="550"/>
      <c r="LG306" s="550"/>
      <c r="LH306" s="550"/>
      <c r="LI306" s="550"/>
      <c r="LJ306" s="550"/>
      <c r="LK306" s="550"/>
      <c r="LL306" s="550"/>
      <c r="LM306" s="550"/>
      <c r="LN306" s="550"/>
      <c r="LO306" s="550"/>
      <c r="LP306" s="550"/>
      <c r="LQ306" s="550"/>
      <c r="LR306" s="550"/>
      <c r="LS306" s="550"/>
      <c r="LT306" s="550"/>
      <c r="LU306" s="550"/>
      <c r="LV306" s="550"/>
      <c r="LW306" s="550"/>
      <c r="LX306" s="550"/>
      <c r="LY306" s="550"/>
      <c r="LZ306" s="550"/>
      <c r="MA306" s="550"/>
      <c r="MB306" s="550"/>
      <c r="MC306" s="550"/>
      <c r="MD306" s="550"/>
      <c r="ME306" s="550"/>
      <c r="MF306" s="550"/>
      <c r="MG306" s="550"/>
      <c r="MH306" s="550"/>
      <c r="MI306" s="550"/>
      <c r="MJ306" s="550"/>
      <c r="MK306" s="550"/>
      <c r="ML306" s="550"/>
      <c r="MM306" s="550"/>
      <c r="MN306" s="550"/>
      <c r="MO306" s="550"/>
      <c r="MP306" s="550"/>
      <c r="MQ306" s="550"/>
      <c r="MR306" s="550"/>
      <c r="MS306" s="550"/>
      <c r="MT306" s="550"/>
      <c r="MU306" s="550"/>
      <c r="MV306" s="550"/>
      <c r="MW306" s="550"/>
      <c r="MX306" s="550"/>
      <c r="MY306" s="550"/>
      <c r="MZ306" s="550"/>
      <c r="NA306" s="550"/>
      <c r="NB306" s="550"/>
      <c r="NC306" s="550"/>
      <c r="ND306" s="550"/>
      <c r="NE306" s="550"/>
      <c r="NF306" s="550"/>
      <c r="NG306" s="550"/>
      <c r="NH306" s="550"/>
      <c r="NI306" s="550"/>
      <c r="NJ306" s="550"/>
      <c r="NK306" s="550"/>
      <c r="NL306" s="550"/>
      <c r="NM306" s="550"/>
      <c r="NN306" s="550"/>
      <c r="NO306" s="550"/>
      <c r="NP306" s="550"/>
      <c r="NQ306" s="550"/>
      <c r="NR306" s="550"/>
      <c r="NS306" s="550"/>
      <c r="NT306" s="550"/>
      <c r="NU306" s="550"/>
      <c r="NV306" s="550"/>
      <c r="NW306" s="550"/>
      <c r="NX306" s="550"/>
      <c r="NY306" s="550"/>
      <c r="NZ306" s="550"/>
      <c r="OA306" s="550"/>
      <c r="OB306" s="550"/>
      <c r="OC306" s="550"/>
      <c r="OD306" s="550"/>
      <c r="OE306" s="550"/>
      <c r="OF306" s="550"/>
      <c r="OG306" s="550"/>
      <c r="OH306" s="550"/>
      <c r="OI306" s="550"/>
      <c r="OJ306" s="550"/>
      <c r="OK306" s="550"/>
      <c r="OL306" s="550"/>
      <c r="OM306" s="550"/>
      <c r="ON306" s="550"/>
      <c r="OO306" s="550"/>
      <c r="OP306" s="550"/>
      <c r="OQ306" s="550"/>
      <c r="OR306" s="550"/>
      <c r="OS306" s="550"/>
      <c r="OT306" s="550"/>
      <c r="OU306" s="550"/>
      <c r="OV306" s="550"/>
      <c r="OW306" s="550"/>
      <c r="OX306" s="550"/>
      <c r="OY306" s="550"/>
      <c r="OZ306" s="550"/>
      <c r="PA306" s="550"/>
      <c r="PB306" s="550"/>
      <c r="PC306" s="550"/>
      <c r="PD306" s="550"/>
      <c r="PE306" s="550"/>
      <c r="PF306" s="550"/>
      <c r="PG306" s="550"/>
      <c r="PH306" s="550"/>
      <c r="PI306" s="550"/>
      <c r="PJ306" s="550"/>
      <c r="PK306" s="550"/>
      <c r="PL306" s="550"/>
      <c r="PM306" s="550"/>
      <c r="PN306" s="550"/>
      <c r="PO306" s="550"/>
      <c r="PP306" s="550"/>
      <c r="PQ306" s="550"/>
      <c r="PR306" s="550"/>
      <c r="PS306" s="550"/>
      <c r="PT306" s="550"/>
      <c r="PU306" s="550"/>
      <c r="PV306" s="550"/>
      <c r="PW306" s="550"/>
      <c r="PX306" s="550"/>
      <c r="PY306" s="550"/>
      <c r="PZ306" s="550"/>
      <c r="QA306" s="550"/>
      <c r="QB306" s="550"/>
      <c r="QC306" s="550"/>
      <c r="QD306" s="550"/>
      <c r="QE306" s="550"/>
      <c r="QF306" s="550"/>
      <c r="QG306" s="550"/>
      <c r="QH306" s="550"/>
      <c r="QI306" s="550"/>
      <c r="QJ306" s="550"/>
      <c r="QK306" s="550"/>
      <c r="QL306" s="550"/>
      <c r="QM306" s="550"/>
      <c r="QN306" s="550"/>
      <c r="QO306" s="550"/>
      <c r="QP306" s="550"/>
      <c r="QQ306" s="550"/>
      <c r="QR306" s="550"/>
      <c r="QS306" s="550"/>
      <c r="QT306" s="550"/>
      <c r="QU306" s="550"/>
      <c r="QV306" s="550"/>
      <c r="QW306" s="550"/>
      <c r="QX306" s="550"/>
      <c r="QY306" s="550"/>
      <c r="QZ306" s="550"/>
      <c r="RA306" s="550"/>
      <c r="RB306" s="550"/>
      <c r="RC306" s="550"/>
      <c r="RD306" s="550"/>
      <c r="RE306" s="550"/>
      <c r="RF306" s="550"/>
      <c r="RG306" s="550"/>
      <c r="RH306" s="550"/>
      <c r="RI306" s="550"/>
      <c r="RJ306" s="550"/>
      <c r="RK306" s="550"/>
      <c r="RL306" s="550"/>
      <c r="RM306" s="550"/>
      <c r="RN306" s="550"/>
      <c r="RO306" s="550"/>
      <c r="RP306" s="550"/>
      <c r="RQ306" s="550"/>
      <c r="RR306" s="550"/>
      <c r="RS306" s="550"/>
      <c r="RT306" s="550"/>
      <c r="RU306" s="550"/>
      <c r="RV306" s="550"/>
      <c r="RW306" s="550"/>
      <c r="RX306" s="550"/>
      <c r="RY306" s="550"/>
      <c r="RZ306" s="550"/>
      <c r="SA306" s="550"/>
      <c r="SB306" s="550"/>
      <c r="SC306" s="550"/>
      <c r="SD306" s="550"/>
      <c r="SE306" s="550"/>
      <c r="SF306" s="550"/>
      <c r="SG306" s="550"/>
      <c r="SH306" s="550"/>
      <c r="SI306" s="550"/>
      <c r="SJ306" s="550"/>
      <c r="SK306" s="550"/>
      <c r="SL306" s="550"/>
      <c r="SM306" s="550"/>
      <c r="SN306" s="550"/>
      <c r="SO306" s="550"/>
      <c r="SP306" s="550"/>
      <c r="SQ306" s="550"/>
      <c r="SR306" s="550"/>
      <c r="SS306" s="550"/>
      <c r="ST306" s="550"/>
      <c r="SU306" s="550"/>
      <c r="SV306" s="550"/>
      <c r="SW306" s="550"/>
      <c r="SX306" s="550"/>
      <c r="SY306" s="550"/>
      <c r="SZ306" s="550"/>
      <c r="TA306" s="550"/>
      <c r="TB306" s="550"/>
      <c r="TC306" s="550"/>
      <c r="TD306" s="550"/>
      <c r="TE306" s="550"/>
      <c r="TF306" s="550"/>
      <c r="TG306" s="550"/>
      <c r="TH306" s="550"/>
      <c r="TI306" s="550"/>
      <c r="TJ306" s="550"/>
      <c r="TK306" s="550"/>
      <c r="TL306" s="550"/>
      <c r="TM306" s="550"/>
      <c r="TN306" s="550"/>
      <c r="TO306" s="550"/>
      <c r="TP306" s="550"/>
      <c r="TQ306" s="550"/>
      <c r="TR306" s="550"/>
      <c r="TS306" s="550"/>
      <c r="TT306" s="550"/>
      <c r="TU306" s="550"/>
      <c r="TV306" s="550"/>
      <c r="TW306" s="550"/>
      <c r="TX306" s="550"/>
      <c r="TY306" s="550"/>
      <c r="TZ306" s="550"/>
      <c r="UA306" s="550"/>
      <c r="UB306" s="550"/>
      <c r="UC306" s="550"/>
      <c r="UD306" s="550"/>
      <c r="UE306" s="550"/>
      <c r="UF306" s="550"/>
      <c r="UG306" s="550"/>
      <c r="UH306" s="550"/>
      <c r="UI306" s="550"/>
      <c r="UJ306" s="550"/>
      <c r="UK306" s="550"/>
      <c r="UL306" s="550"/>
      <c r="UM306" s="550"/>
      <c r="UN306" s="550"/>
      <c r="UO306" s="550"/>
      <c r="UP306" s="550"/>
      <c r="UQ306" s="550"/>
      <c r="UR306" s="550"/>
      <c r="US306" s="550"/>
      <c r="UT306" s="550"/>
      <c r="UU306" s="550"/>
      <c r="UV306" s="550"/>
      <c r="UW306" s="550"/>
      <c r="UX306" s="550"/>
      <c r="UY306" s="550"/>
      <c r="UZ306" s="550"/>
      <c r="VA306" s="550"/>
      <c r="VB306" s="550"/>
      <c r="VC306" s="550"/>
      <c r="VD306" s="550"/>
      <c r="VE306" s="550"/>
      <c r="VF306" s="550"/>
      <c r="VG306" s="550"/>
      <c r="VH306" s="550"/>
      <c r="VI306" s="550"/>
      <c r="VJ306" s="550"/>
      <c r="VK306" s="550"/>
      <c r="VL306" s="550"/>
      <c r="VM306" s="550"/>
      <c r="VN306" s="550"/>
      <c r="VO306" s="550"/>
      <c r="VP306" s="550"/>
      <c r="VQ306" s="550"/>
      <c r="VR306" s="550"/>
      <c r="VS306" s="550"/>
      <c r="VT306" s="550"/>
      <c r="VU306" s="550"/>
      <c r="VV306" s="550"/>
      <c r="VW306" s="550"/>
      <c r="VX306" s="550"/>
      <c r="VY306" s="550"/>
      <c r="VZ306" s="550"/>
      <c r="WA306" s="550"/>
      <c r="WB306" s="550"/>
      <c r="WC306" s="550"/>
      <c r="WD306" s="550"/>
      <c r="WE306" s="550"/>
      <c r="WF306" s="550"/>
      <c r="WG306" s="550"/>
      <c r="WH306" s="550"/>
      <c r="WI306" s="550"/>
      <c r="WJ306" s="550"/>
      <c r="WK306" s="550"/>
      <c r="WL306" s="550"/>
      <c r="WM306" s="550"/>
      <c r="WN306" s="550"/>
      <c r="WO306" s="550"/>
      <c r="WP306" s="550"/>
      <c r="WQ306" s="550"/>
      <c r="WR306" s="550"/>
      <c r="WS306" s="550"/>
      <c r="WT306" s="550"/>
      <c r="WU306" s="550"/>
      <c r="WV306" s="550"/>
      <c r="WW306" s="550"/>
      <c r="WX306" s="550"/>
      <c r="WY306" s="550"/>
      <c r="WZ306" s="550"/>
      <c r="XA306" s="550"/>
      <c r="XB306" s="550"/>
      <c r="XC306" s="550"/>
      <c r="XD306" s="550"/>
      <c r="XE306" s="550"/>
      <c r="XF306" s="550"/>
      <c r="XG306" s="550"/>
      <c r="XH306" s="550"/>
      <c r="XI306" s="550"/>
      <c r="XJ306" s="550"/>
      <c r="XK306" s="550"/>
      <c r="XL306" s="550"/>
      <c r="XM306" s="550"/>
      <c r="XN306" s="550"/>
      <c r="XO306" s="550"/>
      <c r="XP306" s="550"/>
      <c r="XQ306" s="550"/>
      <c r="XR306" s="550"/>
      <c r="XS306" s="550"/>
      <c r="XT306" s="550"/>
      <c r="XU306" s="550"/>
      <c r="XV306" s="550"/>
      <c r="XW306" s="550"/>
      <c r="XX306" s="550"/>
      <c r="XY306" s="550"/>
      <c r="XZ306" s="550"/>
      <c r="YA306" s="550"/>
      <c r="YB306" s="550"/>
      <c r="YC306" s="550"/>
      <c r="YD306" s="550"/>
      <c r="YE306" s="550"/>
      <c r="YF306" s="550"/>
      <c r="YG306" s="550"/>
      <c r="YH306" s="550"/>
      <c r="YI306" s="550"/>
      <c r="YJ306" s="550"/>
      <c r="YK306" s="550"/>
      <c r="YL306" s="550"/>
      <c r="YM306" s="550"/>
      <c r="YN306" s="550"/>
      <c r="YO306" s="550"/>
      <c r="YP306" s="550"/>
      <c r="YQ306" s="550"/>
      <c r="YR306" s="550"/>
      <c r="YS306" s="550"/>
      <c r="YT306" s="550"/>
      <c r="YU306" s="550"/>
      <c r="YV306" s="550"/>
      <c r="YW306" s="550"/>
      <c r="YX306" s="550"/>
      <c r="YY306" s="550"/>
      <c r="YZ306" s="550"/>
      <c r="ZA306" s="550"/>
      <c r="ZB306" s="550"/>
      <c r="ZC306" s="550"/>
      <c r="ZD306" s="550"/>
      <c r="ZE306" s="550"/>
      <c r="ZF306" s="550"/>
      <c r="ZG306" s="550"/>
      <c r="ZH306" s="550"/>
      <c r="ZI306" s="550"/>
      <c r="ZJ306" s="550"/>
      <c r="ZK306" s="550"/>
      <c r="ZL306" s="550"/>
      <c r="ZM306" s="550"/>
      <c r="ZN306" s="550"/>
      <c r="ZO306" s="550"/>
      <c r="ZP306" s="550"/>
      <c r="ZQ306" s="550"/>
      <c r="ZR306" s="550"/>
      <c r="ZS306" s="550"/>
      <c r="ZT306" s="550"/>
      <c r="ZU306" s="550"/>
      <c r="ZV306" s="550"/>
      <c r="ZW306" s="550"/>
      <c r="ZX306" s="550"/>
      <c r="ZY306" s="550"/>
      <c r="ZZ306" s="550"/>
      <c r="AAA306" s="550"/>
      <c r="AAB306" s="550"/>
      <c r="AAC306" s="550"/>
      <c r="AAD306" s="550"/>
      <c r="AAE306" s="550"/>
      <c r="AAF306" s="550"/>
      <c r="AAG306" s="550"/>
      <c r="AAH306" s="550"/>
      <c r="AAI306" s="550"/>
      <c r="AAJ306" s="550"/>
      <c r="AAK306" s="550"/>
      <c r="AAL306" s="550"/>
      <c r="AAM306" s="550"/>
      <c r="AAN306" s="550"/>
      <c r="AAO306" s="550"/>
      <c r="AAP306" s="550"/>
      <c r="AAQ306" s="550"/>
      <c r="AAR306" s="550"/>
      <c r="AAS306" s="550"/>
      <c r="AAT306" s="550"/>
      <c r="AAU306" s="550"/>
      <c r="AAV306" s="550"/>
      <c r="AAW306" s="550"/>
      <c r="AAX306" s="550"/>
      <c r="AAY306" s="550"/>
      <c r="AAZ306" s="550"/>
      <c r="ABA306" s="550"/>
      <c r="ABB306" s="550"/>
      <c r="ABC306" s="550"/>
      <c r="ABD306" s="550"/>
      <c r="ABE306" s="550"/>
      <c r="ABF306" s="550"/>
      <c r="ABG306" s="550"/>
      <c r="ABH306" s="550"/>
      <c r="ABI306" s="550"/>
      <c r="ABJ306" s="550"/>
      <c r="ABK306" s="550"/>
      <c r="ABL306" s="550"/>
      <c r="ABM306" s="550"/>
      <c r="ABN306" s="550"/>
      <c r="ABO306" s="550"/>
      <c r="ABP306" s="550"/>
      <c r="ABQ306" s="550"/>
      <c r="ABR306" s="550"/>
      <c r="ABS306" s="550"/>
      <c r="ABT306" s="550"/>
      <c r="ABU306" s="550"/>
      <c r="ABV306" s="550"/>
      <c r="ABW306" s="550"/>
      <c r="ABX306" s="550"/>
      <c r="ABY306" s="550"/>
      <c r="ABZ306" s="550"/>
      <c r="ACA306" s="550"/>
      <c r="ACB306" s="550"/>
      <c r="ACC306" s="550"/>
      <c r="ACD306" s="550"/>
      <c r="ACE306" s="550"/>
      <c r="ACF306" s="550"/>
      <c r="ACG306" s="550"/>
      <c r="ACH306" s="550"/>
      <c r="ACI306" s="550"/>
      <c r="ACJ306" s="550"/>
      <c r="ACK306" s="550"/>
      <c r="ACL306" s="550"/>
      <c r="ACM306" s="550"/>
      <c r="ACN306" s="550"/>
      <c r="ACO306" s="550"/>
      <c r="ACP306" s="550"/>
      <c r="ACQ306" s="550"/>
      <c r="ACR306" s="550"/>
      <c r="ACS306" s="550"/>
      <c r="ACT306" s="550"/>
      <c r="ACU306" s="550"/>
      <c r="ACV306" s="550"/>
      <c r="ACW306" s="550"/>
      <c r="ACX306" s="550"/>
      <c r="ACY306" s="550"/>
      <c r="ACZ306" s="550"/>
      <c r="ADA306" s="550"/>
      <c r="ADB306" s="550"/>
      <c r="ADC306" s="550"/>
      <c r="ADD306" s="550"/>
      <c r="ADE306" s="550"/>
      <c r="ADF306" s="550"/>
      <c r="ADG306" s="550"/>
      <c r="ADH306" s="550"/>
      <c r="ADI306" s="550"/>
      <c r="ADJ306" s="550"/>
      <c r="ADK306" s="550"/>
      <c r="ADL306" s="550"/>
      <c r="ADM306" s="550"/>
      <c r="ADN306" s="550"/>
      <c r="ADO306" s="550"/>
      <c r="ADP306" s="550"/>
      <c r="ADQ306" s="550"/>
      <c r="ADR306" s="550"/>
      <c r="ADS306" s="550"/>
      <c r="ADT306" s="550"/>
      <c r="ADU306" s="550"/>
      <c r="ADV306" s="550"/>
      <c r="ADW306" s="550"/>
      <c r="ADX306" s="550"/>
      <c r="ADY306" s="550"/>
      <c r="ADZ306" s="550"/>
      <c r="AEA306" s="550"/>
      <c r="AEB306" s="550"/>
      <c r="AEC306" s="550"/>
      <c r="AED306" s="550"/>
      <c r="AEE306" s="550"/>
      <c r="AEF306" s="550"/>
      <c r="AEG306" s="550"/>
      <c r="AEH306" s="550"/>
      <c r="AEI306" s="550"/>
      <c r="AEJ306" s="550"/>
      <c r="AEK306" s="550"/>
      <c r="AEL306" s="550"/>
      <c r="AEM306" s="550"/>
      <c r="AEN306" s="550"/>
      <c r="AEO306" s="550"/>
      <c r="AEP306" s="550"/>
      <c r="AEQ306" s="550"/>
      <c r="AER306" s="550"/>
      <c r="AES306" s="550"/>
      <c r="AET306" s="550"/>
      <c r="AEU306" s="550"/>
      <c r="AEV306" s="550"/>
      <c r="AEW306" s="550"/>
      <c r="AEX306" s="550"/>
      <c r="AEY306" s="550"/>
      <c r="AEZ306" s="550"/>
      <c r="AFA306" s="550"/>
      <c r="AFB306" s="550"/>
      <c r="AFC306" s="550"/>
      <c r="AFD306" s="550"/>
      <c r="AFE306" s="550"/>
      <c r="AFF306" s="550"/>
      <c r="AFG306" s="550"/>
      <c r="AFH306" s="550"/>
      <c r="AFI306" s="550"/>
      <c r="AFJ306" s="550"/>
      <c r="AFK306" s="550"/>
      <c r="AFL306" s="550"/>
      <c r="AFM306" s="550"/>
      <c r="AFN306" s="550"/>
      <c r="AFO306" s="550"/>
      <c r="AFP306" s="550"/>
      <c r="AFQ306" s="550"/>
      <c r="AFR306" s="550"/>
      <c r="AFS306" s="550"/>
      <c r="AFT306" s="550"/>
      <c r="AFU306" s="550"/>
      <c r="AFV306" s="550"/>
      <c r="AFW306" s="550"/>
      <c r="AFX306" s="550"/>
      <c r="AFY306" s="550"/>
      <c r="AFZ306" s="550"/>
      <c r="AGA306" s="550"/>
      <c r="AGB306" s="550"/>
      <c r="AGC306" s="550"/>
      <c r="AGD306" s="550"/>
      <c r="AGE306" s="550"/>
      <c r="AGF306" s="550"/>
      <c r="AGG306" s="550"/>
      <c r="AGH306" s="550"/>
      <c r="AGI306" s="550"/>
      <c r="AGJ306" s="550"/>
      <c r="AGK306" s="550"/>
      <c r="AGL306" s="550"/>
      <c r="AGM306" s="550"/>
      <c r="AGN306" s="550"/>
      <c r="AGO306" s="550"/>
      <c r="AGP306" s="550"/>
      <c r="AGQ306" s="550"/>
      <c r="AGR306" s="550"/>
      <c r="AGS306" s="550"/>
      <c r="AGT306" s="550"/>
      <c r="AGU306" s="550"/>
      <c r="AGV306" s="550"/>
      <c r="AGW306" s="550"/>
      <c r="AGX306" s="550"/>
      <c r="AGY306" s="550"/>
      <c r="AGZ306" s="550"/>
      <c r="AHA306" s="550"/>
      <c r="AHB306" s="550"/>
      <c r="AHC306" s="550"/>
      <c r="AHD306" s="550"/>
      <c r="AHE306" s="550"/>
      <c r="AHF306" s="550"/>
      <c r="AHG306" s="550"/>
      <c r="AHH306" s="550"/>
      <c r="AHI306" s="550"/>
      <c r="AHJ306" s="550"/>
      <c r="AHK306" s="550"/>
      <c r="AHL306" s="550"/>
      <c r="AHM306" s="550"/>
      <c r="AHN306" s="550"/>
      <c r="AHO306" s="550"/>
      <c r="AHP306" s="550"/>
      <c r="AHQ306" s="550"/>
      <c r="AHR306" s="550"/>
      <c r="AHS306" s="550"/>
      <c r="AHT306" s="550"/>
      <c r="AHU306" s="550"/>
      <c r="AHV306" s="550"/>
      <c r="AHW306" s="550"/>
      <c r="AHX306" s="550"/>
      <c r="AHY306" s="550"/>
      <c r="AHZ306" s="550"/>
      <c r="AIA306" s="550"/>
      <c r="AIB306" s="550"/>
      <c r="AIC306" s="550"/>
      <c r="AID306" s="550"/>
      <c r="AIE306" s="550"/>
      <c r="AIF306" s="550"/>
      <c r="AIG306" s="550"/>
      <c r="AIH306" s="550"/>
      <c r="AII306" s="550"/>
      <c r="AIJ306" s="550"/>
      <c r="AIK306" s="550"/>
      <c r="AIL306" s="550"/>
      <c r="AIM306" s="550"/>
      <c r="AIN306" s="550"/>
      <c r="AIO306" s="550"/>
      <c r="AIP306" s="550"/>
      <c r="AIQ306" s="550"/>
      <c r="AIR306" s="550"/>
      <c r="AIS306" s="550"/>
      <c r="AIT306" s="550"/>
      <c r="AIU306" s="550"/>
      <c r="AIV306" s="550"/>
      <c r="AIW306" s="550"/>
      <c r="AIX306" s="550"/>
      <c r="AIY306" s="550"/>
      <c r="AIZ306" s="550"/>
      <c r="AJA306" s="550"/>
      <c r="AJB306" s="550"/>
      <c r="AJC306" s="550"/>
      <c r="AJD306" s="550"/>
      <c r="AJE306" s="550"/>
      <c r="AJF306" s="550"/>
      <c r="AJG306" s="550"/>
      <c r="AJH306" s="550"/>
      <c r="AJI306" s="550"/>
      <c r="AJJ306" s="550"/>
      <c r="AJK306" s="550"/>
      <c r="AJL306" s="550"/>
      <c r="AJM306" s="550"/>
      <c r="AJN306" s="550"/>
      <c r="AJO306" s="550"/>
      <c r="AJP306" s="550"/>
      <c r="AJQ306" s="550"/>
      <c r="AJR306" s="550"/>
      <c r="AJS306" s="550"/>
      <c r="AJT306" s="550"/>
      <c r="AJU306" s="550"/>
      <c r="AJV306" s="550"/>
      <c r="AJW306" s="550"/>
      <c r="AJX306" s="550"/>
      <c r="AJY306" s="550"/>
      <c r="AJZ306" s="550"/>
      <c r="AKA306" s="550"/>
      <c r="AKB306" s="550"/>
      <c r="AKC306" s="550"/>
      <c r="AKD306" s="550"/>
      <c r="AKE306" s="550"/>
      <c r="AKF306" s="550"/>
      <c r="AKG306" s="550"/>
      <c r="AKH306" s="550"/>
      <c r="AKI306" s="550"/>
      <c r="AKJ306" s="550"/>
      <c r="AKK306" s="550"/>
      <c r="AKL306" s="550"/>
      <c r="AKM306" s="550"/>
      <c r="AKN306" s="550"/>
      <c r="AKO306" s="550"/>
      <c r="AKP306" s="550"/>
      <c r="AKQ306" s="550"/>
      <c r="AKR306" s="550"/>
      <c r="AKS306" s="550"/>
      <c r="AKT306" s="550"/>
      <c r="AKU306" s="550"/>
      <c r="AKV306" s="550"/>
      <c r="AKW306" s="550"/>
      <c r="AKX306" s="550"/>
      <c r="AKY306" s="550"/>
      <c r="AKZ306" s="550"/>
      <c r="ALA306" s="550"/>
      <c r="ALB306" s="550"/>
      <c r="ALC306" s="550"/>
      <c r="ALD306" s="550"/>
      <c r="ALE306" s="550"/>
      <c r="ALF306" s="550"/>
      <c r="ALG306" s="550"/>
      <c r="ALH306" s="550"/>
      <c r="ALI306" s="550"/>
      <c r="ALJ306" s="550"/>
      <c r="ALK306" s="550"/>
      <c r="ALL306" s="550"/>
      <c r="ALM306" s="550"/>
      <c r="ALN306" s="550"/>
      <c r="ALO306" s="550"/>
      <c r="ALP306" s="550"/>
      <c r="ALQ306" s="550"/>
      <c r="ALR306" s="550"/>
      <c r="ALS306" s="550"/>
      <c r="ALT306" s="550"/>
      <c r="ALU306" s="550"/>
      <c r="ALV306" s="550"/>
      <c r="ALW306" s="550"/>
      <c r="ALX306" s="550"/>
      <c r="ALY306" s="550"/>
      <c r="ALZ306" s="550"/>
      <c r="AMA306" s="550"/>
      <c r="AMB306" s="550"/>
    </row>
    <row r="307" spans="1:1016" ht="59.25" customHeight="1">
      <c r="A307" s="525" t="s">
        <v>649</v>
      </c>
      <c r="B307" s="608">
        <v>89854</v>
      </c>
      <c r="C307" s="493" t="s">
        <v>117</v>
      </c>
      <c r="D307" s="526" t="s">
        <v>650</v>
      </c>
      <c r="E307" s="493" t="s">
        <v>47</v>
      </c>
      <c r="F307" s="523">
        <v>10</v>
      </c>
      <c r="G307" s="497">
        <f t="shared" si="23"/>
        <v>95.43</v>
      </c>
      <c r="H307" s="498">
        <f t="shared" si="24"/>
        <v>954.30000000000007</v>
      </c>
      <c r="J307" s="547">
        <v>75.37</v>
      </c>
      <c r="L307" s="466">
        <f t="shared" si="22"/>
        <v>95.43</v>
      </c>
    </row>
    <row r="308" spans="1:1016" ht="59.25" customHeight="1">
      <c r="A308" s="525" t="s">
        <v>651</v>
      </c>
      <c r="B308" s="608">
        <v>89744</v>
      </c>
      <c r="C308" s="493" t="s">
        <v>117</v>
      </c>
      <c r="D308" s="526" t="s">
        <v>652</v>
      </c>
      <c r="E308" s="493" t="s">
        <v>47</v>
      </c>
      <c r="F308" s="523">
        <v>19</v>
      </c>
      <c r="G308" s="497">
        <f t="shared" si="23"/>
        <v>26.4</v>
      </c>
      <c r="H308" s="498">
        <f t="shared" si="24"/>
        <v>501.59999999999997</v>
      </c>
      <c r="J308" s="547">
        <v>20.85</v>
      </c>
      <c r="L308" s="466">
        <f t="shared" si="22"/>
        <v>26.4</v>
      </c>
    </row>
    <row r="309" spans="1:1016" ht="59.25" customHeight="1">
      <c r="A309" s="525" t="s">
        <v>653</v>
      </c>
      <c r="B309" s="608">
        <v>89724</v>
      </c>
      <c r="C309" s="493" t="s">
        <v>117</v>
      </c>
      <c r="D309" s="526" t="s">
        <v>654</v>
      </c>
      <c r="E309" s="493" t="s">
        <v>47</v>
      </c>
      <c r="F309" s="523">
        <v>9</v>
      </c>
      <c r="G309" s="497">
        <f t="shared" si="23"/>
        <v>10.98</v>
      </c>
      <c r="H309" s="498">
        <f t="shared" si="24"/>
        <v>98.820000000000007</v>
      </c>
      <c r="J309" s="547">
        <v>8.67</v>
      </c>
      <c r="L309" s="466">
        <f t="shared" si="22"/>
        <v>10.98</v>
      </c>
    </row>
    <row r="310" spans="1:1016" ht="59.25" customHeight="1">
      <c r="A310" s="525" t="s">
        <v>655</v>
      </c>
      <c r="B310" s="608">
        <v>89731</v>
      </c>
      <c r="C310" s="493" t="s">
        <v>117</v>
      </c>
      <c r="D310" s="526" t="s">
        <v>656</v>
      </c>
      <c r="E310" s="493" t="s">
        <v>47</v>
      </c>
      <c r="F310" s="523">
        <v>6</v>
      </c>
      <c r="G310" s="497">
        <f t="shared" si="23"/>
        <v>11.39</v>
      </c>
      <c r="H310" s="498">
        <f t="shared" si="24"/>
        <v>68.34</v>
      </c>
      <c r="J310" s="547">
        <v>9</v>
      </c>
      <c r="L310" s="466">
        <f t="shared" si="22"/>
        <v>11.39</v>
      </c>
    </row>
    <row r="311" spans="1:1016" s="460" customFormat="1" ht="59.25" customHeight="1">
      <c r="A311" s="525" t="s">
        <v>657</v>
      </c>
      <c r="B311" s="610">
        <v>10318</v>
      </c>
      <c r="C311" s="528" t="s">
        <v>127</v>
      </c>
      <c r="D311" s="553" t="s">
        <v>658</v>
      </c>
      <c r="E311" s="528" t="s">
        <v>47</v>
      </c>
      <c r="F311" s="496">
        <v>12</v>
      </c>
      <c r="G311" s="497">
        <f t="shared" si="23"/>
        <v>19.04</v>
      </c>
      <c r="H311" s="531">
        <f t="shared" si="24"/>
        <v>228.48</v>
      </c>
      <c r="I311" s="612"/>
      <c r="J311" s="551">
        <v>15.04</v>
      </c>
      <c r="K311" s="612"/>
      <c r="L311" s="466">
        <f t="shared" si="22"/>
        <v>19.04</v>
      </c>
      <c r="M311" s="612"/>
      <c r="N311" s="612"/>
      <c r="O311" s="612"/>
      <c r="P311" s="612"/>
      <c r="Q311" s="612"/>
      <c r="R311" s="612"/>
      <c r="S311" s="612"/>
      <c r="T311" s="612"/>
      <c r="U311" s="612"/>
      <c r="V311" s="612"/>
      <c r="W311" s="612"/>
      <c r="X311" s="612"/>
      <c r="Y311" s="612"/>
      <c r="Z311" s="612"/>
      <c r="AA311" s="612"/>
      <c r="AB311" s="612"/>
      <c r="AC311" s="612"/>
      <c r="AD311" s="612"/>
      <c r="AE311" s="612"/>
      <c r="AF311" s="612"/>
      <c r="AG311" s="612"/>
      <c r="AH311" s="612"/>
      <c r="AI311" s="612"/>
      <c r="AJ311" s="612"/>
      <c r="AK311" s="612"/>
      <c r="AL311" s="612"/>
      <c r="AM311" s="612"/>
      <c r="AN311" s="612"/>
      <c r="AO311" s="612"/>
      <c r="AP311" s="612"/>
      <c r="AQ311" s="612"/>
      <c r="AR311" s="612"/>
      <c r="AS311" s="612"/>
      <c r="AT311" s="612"/>
      <c r="AU311" s="612"/>
      <c r="AV311" s="612"/>
      <c r="AW311" s="612"/>
      <c r="AX311" s="612"/>
      <c r="AY311" s="612"/>
      <c r="AZ311" s="612"/>
      <c r="BA311" s="612"/>
      <c r="BB311" s="612"/>
      <c r="BC311" s="612"/>
      <c r="BD311" s="612"/>
      <c r="BE311" s="612"/>
      <c r="BF311" s="612"/>
      <c r="BG311" s="612"/>
      <c r="BH311" s="612"/>
      <c r="BI311" s="612"/>
      <c r="BJ311" s="612"/>
      <c r="BK311" s="612"/>
      <c r="BL311" s="612"/>
      <c r="BM311" s="612"/>
      <c r="BN311" s="612"/>
      <c r="BO311" s="612"/>
      <c r="BP311" s="612"/>
      <c r="BQ311" s="612"/>
      <c r="BR311" s="612"/>
      <c r="BS311" s="612"/>
      <c r="BT311" s="612"/>
      <c r="BU311" s="612"/>
      <c r="BV311" s="612"/>
      <c r="BW311" s="612"/>
      <c r="BX311" s="612"/>
      <c r="BY311" s="612"/>
      <c r="BZ311" s="612"/>
      <c r="CA311" s="612"/>
      <c r="CB311" s="612"/>
      <c r="CC311" s="612"/>
      <c r="CD311" s="612"/>
      <c r="CE311" s="612"/>
      <c r="CF311" s="612"/>
      <c r="CG311" s="612"/>
      <c r="CH311" s="612"/>
      <c r="CI311" s="612"/>
      <c r="CJ311" s="612"/>
      <c r="CK311" s="612"/>
      <c r="CL311" s="612"/>
      <c r="CM311" s="612"/>
      <c r="CN311" s="612"/>
      <c r="CO311" s="612"/>
      <c r="CP311" s="612"/>
      <c r="CQ311" s="612"/>
      <c r="CR311" s="612"/>
      <c r="CS311" s="612"/>
      <c r="CT311" s="612"/>
      <c r="CU311" s="612"/>
      <c r="CV311" s="612"/>
      <c r="CW311" s="612"/>
      <c r="CX311" s="612"/>
      <c r="CY311" s="612"/>
      <c r="CZ311" s="612"/>
      <c r="DA311" s="612"/>
      <c r="DB311" s="612"/>
      <c r="DC311" s="612"/>
      <c r="DD311" s="612"/>
      <c r="DE311" s="612"/>
      <c r="DF311" s="612"/>
      <c r="DG311" s="612"/>
      <c r="DH311" s="612"/>
      <c r="DI311" s="612"/>
      <c r="DJ311" s="612"/>
      <c r="DK311" s="612"/>
      <c r="DL311" s="612"/>
      <c r="DM311" s="612"/>
      <c r="DN311" s="612"/>
      <c r="DO311" s="612"/>
      <c r="DP311" s="612"/>
      <c r="DQ311" s="612"/>
      <c r="DR311" s="612"/>
      <c r="DS311" s="612"/>
      <c r="DT311" s="612"/>
      <c r="DU311" s="612"/>
      <c r="DV311" s="612"/>
      <c r="DW311" s="612"/>
      <c r="DX311" s="612"/>
      <c r="DY311" s="612"/>
      <c r="DZ311" s="612"/>
      <c r="EA311" s="612"/>
      <c r="EB311" s="612"/>
      <c r="EC311" s="612"/>
      <c r="ED311" s="612"/>
      <c r="EE311" s="612"/>
      <c r="EF311" s="612"/>
      <c r="EG311" s="612"/>
      <c r="EH311" s="612"/>
      <c r="EI311" s="612"/>
      <c r="EJ311" s="612"/>
      <c r="EK311" s="612"/>
      <c r="EL311" s="612"/>
      <c r="EM311" s="612"/>
      <c r="EN311" s="612"/>
      <c r="EO311" s="612"/>
      <c r="EP311" s="612"/>
      <c r="EQ311" s="612"/>
      <c r="ER311" s="612"/>
      <c r="ES311" s="612"/>
      <c r="ET311" s="612"/>
      <c r="EU311" s="612"/>
      <c r="EV311" s="612"/>
      <c r="EW311" s="612"/>
      <c r="EX311" s="612"/>
      <c r="EY311" s="612"/>
      <c r="EZ311" s="612"/>
      <c r="FA311" s="612"/>
      <c r="FB311" s="612"/>
      <c r="FC311" s="612"/>
      <c r="FD311" s="612"/>
      <c r="FE311" s="612"/>
      <c r="FF311" s="612"/>
      <c r="FG311" s="612"/>
      <c r="FH311" s="612"/>
      <c r="FI311" s="612"/>
      <c r="FJ311" s="612"/>
      <c r="FK311" s="612"/>
      <c r="FL311" s="612"/>
      <c r="FM311" s="612"/>
      <c r="FN311" s="612"/>
      <c r="FO311" s="612"/>
      <c r="FP311" s="612"/>
      <c r="FQ311" s="612"/>
      <c r="FR311" s="612"/>
      <c r="FS311" s="612"/>
      <c r="FT311" s="612"/>
      <c r="FU311" s="612"/>
      <c r="FV311" s="612"/>
      <c r="FW311" s="612"/>
      <c r="FX311" s="612"/>
      <c r="FY311" s="612"/>
      <c r="FZ311" s="612"/>
      <c r="GA311" s="612"/>
      <c r="GB311" s="612"/>
      <c r="GC311" s="612"/>
      <c r="GD311" s="612"/>
      <c r="GE311" s="612"/>
      <c r="GF311" s="612"/>
      <c r="GG311" s="612"/>
      <c r="GH311" s="612"/>
      <c r="GI311" s="612"/>
      <c r="GJ311" s="612"/>
      <c r="GK311" s="612"/>
      <c r="GL311" s="612"/>
      <c r="GM311" s="612"/>
      <c r="GN311" s="612"/>
      <c r="GO311" s="612"/>
      <c r="GP311" s="612"/>
      <c r="GQ311" s="612"/>
      <c r="GR311" s="612"/>
      <c r="GS311" s="612"/>
      <c r="GT311" s="612"/>
      <c r="GU311" s="612"/>
      <c r="GV311" s="612"/>
      <c r="GW311" s="612"/>
      <c r="GX311" s="612"/>
      <c r="GY311" s="612"/>
      <c r="GZ311" s="612"/>
      <c r="HA311" s="612"/>
      <c r="HB311" s="612"/>
      <c r="HC311" s="612"/>
      <c r="HD311" s="612"/>
      <c r="HE311" s="612"/>
      <c r="HF311" s="612"/>
      <c r="HG311" s="612"/>
      <c r="HH311" s="612"/>
      <c r="HI311" s="612"/>
      <c r="HJ311" s="612"/>
      <c r="HK311" s="612"/>
      <c r="HL311" s="612"/>
      <c r="HM311" s="612"/>
      <c r="HN311" s="612"/>
      <c r="HO311" s="612"/>
      <c r="HP311" s="612"/>
      <c r="HQ311" s="612"/>
      <c r="HR311" s="612"/>
      <c r="HS311" s="612"/>
      <c r="HT311" s="612"/>
      <c r="HU311" s="612"/>
      <c r="HV311" s="612"/>
      <c r="HW311" s="612"/>
      <c r="HX311" s="612"/>
      <c r="HY311" s="612"/>
      <c r="HZ311" s="612"/>
      <c r="IA311" s="612"/>
      <c r="IB311" s="612"/>
      <c r="IC311" s="612"/>
      <c r="ID311" s="612"/>
      <c r="IE311" s="612"/>
      <c r="IF311" s="612"/>
      <c r="IG311" s="612"/>
      <c r="IH311" s="612"/>
      <c r="II311" s="612"/>
      <c r="IJ311" s="612"/>
      <c r="IK311" s="612"/>
      <c r="IL311" s="612"/>
      <c r="IM311" s="612"/>
      <c r="IN311" s="612"/>
      <c r="IO311" s="612"/>
      <c r="IP311" s="612"/>
      <c r="IQ311" s="612"/>
      <c r="IR311" s="612"/>
      <c r="IS311" s="612"/>
      <c r="IT311" s="612"/>
      <c r="IU311" s="612"/>
      <c r="IV311" s="612"/>
      <c r="IW311" s="612"/>
      <c r="IX311" s="612"/>
      <c r="IY311" s="612"/>
      <c r="IZ311" s="612"/>
      <c r="JA311" s="612"/>
      <c r="JB311" s="612"/>
      <c r="JC311" s="612"/>
      <c r="JD311" s="612"/>
      <c r="JE311" s="612"/>
      <c r="JF311" s="612"/>
      <c r="JG311" s="612"/>
      <c r="JH311" s="612"/>
      <c r="JI311" s="612"/>
      <c r="JJ311" s="612"/>
      <c r="JK311" s="612"/>
      <c r="JL311" s="612"/>
      <c r="JM311" s="612"/>
      <c r="JN311" s="612"/>
      <c r="JO311" s="612"/>
      <c r="JP311" s="612"/>
      <c r="JQ311" s="612"/>
      <c r="JR311" s="612"/>
      <c r="JS311" s="612"/>
      <c r="JT311" s="612"/>
      <c r="JU311" s="612"/>
      <c r="JV311" s="612"/>
      <c r="JW311" s="612"/>
      <c r="JX311" s="612"/>
      <c r="JY311" s="612"/>
      <c r="JZ311" s="612"/>
      <c r="KA311" s="612"/>
      <c r="KB311" s="612"/>
      <c r="KC311" s="612"/>
      <c r="KD311" s="612"/>
      <c r="KE311" s="612"/>
      <c r="KF311" s="612"/>
      <c r="KG311" s="612"/>
      <c r="KH311" s="612"/>
      <c r="KI311" s="612"/>
      <c r="KJ311" s="612"/>
      <c r="KK311" s="612"/>
      <c r="KL311" s="612"/>
      <c r="KM311" s="612"/>
      <c r="KN311" s="612"/>
      <c r="KO311" s="612"/>
      <c r="KP311" s="612"/>
      <c r="KQ311" s="612"/>
      <c r="KR311" s="612"/>
      <c r="KS311" s="612"/>
      <c r="KT311" s="612"/>
      <c r="KU311" s="612"/>
      <c r="KV311" s="612"/>
      <c r="KW311" s="612"/>
      <c r="KX311" s="612"/>
      <c r="KY311" s="612"/>
      <c r="KZ311" s="612"/>
      <c r="LA311" s="612"/>
      <c r="LB311" s="612"/>
      <c r="LC311" s="612"/>
      <c r="LD311" s="612"/>
      <c r="LE311" s="612"/>
      <c r="LF311" s="612"/>
      <c r="LG311" s="612"/>
      <c r="LH311" s="612"/>
      <c r="LI311" s="612"/>
      <c r="LJ311" s="612"/>
      <c r="LK311" s="612"/>
      <c r="LL311" s="612"/>
      <c r="LM311" s="612"/>
      <c r="LN311" s="612"/>
      <c r="LO311" s="612"/>
      <c r="LP311" s="612"/>
      <c r="LQ311" s="612"/>
      <c r="LR311" s="612"/>
      <c r="LS311" s="612"/>
      <c r="LT311" s="612"/>
      <c r="LU311" s="612"/>
      <c r="LV311" s="612"/>
      <c r="LW311" s="612"/>
      <c r="LX311" s="612"/>
      <c r="LY311" s="612"/>
      <c r="LZ311" s="612"/>
      <c r="MA311" s="612"/>
      <c r="MB311" s="612"/>
      <c r="MC311" s="612"/>
      <c r="MD311" s="612"/>
      <c r="ME311" s="612"/>
      <c r="MF311" s="612"/>
      <c r="MG311" s="612"/>
      <c r="MH311" s="612"/>
      <c r="MI311" s="612"/>
      <c r="MJ311" s="612"/>
      <c r="MK311" s="612"/>
      <c r="ML311" s="612"/>
      <c r="MM311" s="612"/>
      <c r="MN311" s="612"/>
      <c r="MO311" s="612"/>
      <c r="MP311" s="612"/>
      <c r="MQ311" s="612"/>
      <c r="MR311" s="612"/>
      <c r="MS311" s="612"/>
      <c r="MT311" s="612"/>
      <c r="MU311" s="612"/>
      <c r="MV311" s="612"/>
      <c r="MW311" s="612"/>
      <c r="MX311" s="612"/>
      <c r="MY311" s="612"/>
      <c r="MZ311" s="612"/>
      <c r="NA311" s="612"/>
      <c r="NB311" s="612"/>
      <c r="NC311" s="612"/>
      <c r="ND311" s="612"/>
      <c r="NE311" s="612"/>
      <c r="NF311" s="612"/>
      <c r="NG311" s="612"/>
      <c r="NH311" s="612"/>
      <c r="NI311" s="612"/>
      <c r="NJ311" s="612"/>
      <c r="NK311" s="612"/>
      <c r="NL311" s="612"/>
      <c r="NM311" s="612"/>
      <c r="NN311" s="612"/>
      <c r="NO311" s="612"/>
      <c r="NP311" s="612"/>
      <c r="NQ311" s="612"/>
      <c r="NR311" s="612"/>
      <c r="NS311" s="612"/>
      <c r="NT311" s="612"/>
      <c r="NU311" s="612"/>
      <c r="NV311" s="612"/>
      <c r="NW311" s="612"/>
      <c r="NX311" s="612"/>
      <c r="NY311" s="612"/>
      <c r="NZ311" s="612"/>
      <c r="OA311" s="612"/>
      <c r="OB311" s="612"/>
      <c r="OC311" s="612"/>
      <c r="OD311" s="612"/>
      <c r="OE311" s="612"/>
      <c r="OF311" s="612"/>
      <c r="OG311" s="612"/>
      <c r="OH311" s="612"/>
      <c r="OI311" s="612"/>
      <c r="OJ311" s="612"/>
      <c r="OK311" s="612"/>
      <c r="OL311" s="612"/>
      <c r="OM311" s="612"/>
      <c r="ON311" s="612"/>
      <c r="OO311" s="612"/>
      <c r="OP311" s="612"/>
      <c r="OQ311" s="612"/>
      <c r="OR311" s="612"/>
      <c r="OS311" s="612"/>
      <c r="OT311" s="612"/>
      <c r="OU311" s="612"/>
      <c r="OV311" s="612"/>
      <c r="OW311" s="612"/>
      <c r="OX311" s="612"/>
      <c r="OY311" s="612"/>
      <c r="OZ311" s="612"/>
      <c r="PA311" s="612"/>
      <c r="PB311" s="612"/>
      <c r="PC311" s="612"/>
      <c r="PD311" s="612"/>
      <c r="PE311" s="612"/>
      <c r="PF311" s="612"/>
      <c r="PG311" s="612"/>
      <c r="PH311" s="612"/>
      <c r="PI311" s="612"/>
      <c r="PJ311" s="612"/>
      <c r="PK311" s="612"/>
      <c r="PL311" s="612"/>
      <c r="PM311" s="612"/>
      <c r="PN311" s="612"/>
      <c r="PO311" s="612"/>
      <c r="PP311" s="612"/>
      <c r="PQ311" s="612"/>
      <c r="PR311" s="612"/>
      <c r="PS311" s="612"/>
      <c r="PT311" s="612"/>
      <c r="PU311" s="612"/>
      <c r="PV311" s="612"/>
      <c r="PW311" s="612"/>
      <c r="PX311" s="612"/>
      <c r="PY311" s="612"/>
      <c r="PZ311" s="612"/>
      <c r="QA311" s="612"/>
      <c r="QB311" s="612"/>
      <c r="QC311" s="612"/>
      <c r="QD311" s="612"/>
      <c r="QE311" s="612"/>
      <c r="QF311" s="612"/>
      <c r="QG311" s="612"/>
      <c r="QH311" s="612"/>
      <c r="QI311" s="612"/>
      <c r="QJ311" s="612"/>
      <c r="QK311" s="612"/>
      <c r="QL311" s="612"/>
      <c r="QM311" s="612"/>
      <c r="QN311" s="612"/>
      <c r="QO311" s="612"/>
      <c r="QP311" s="612"/>
      <c r="QQ311" s="612"/>
      <c r="QR311" s="612"/>
      <c r="QS311" s="612"/>
      <c r="QT311" s="612"/>
      <c r="QU311" s="612"/>
      <c r="QV311" s="612"/>
      <c r="QW311" s="612"/>
      <c r="QX311" s="612"/>
      <c r="QY311" s="612"/>
      <c r="QZ311" s="612"/>
      <c r="RA311" s="612"/>
      <c r="RB311" s="612"/>
      <c r="RC311" s="612"/>
      <c r="RD311" s="612"/>
      <c r="RE311" s="612"/>
      <c r="RF311" s="612"/>
      <c r="RG311" s="612"/>
      <c r="RH311" s="612"/>
      <c r="RI311" s="612"/>
      <c r="RJ311" s="612"/>
      <c r="RK311" s="612"/>
      <c r="RL311" s="612"/>
      <c r="RM311" s="612"/>
      <c r="RN311" s="612"/>
      <c r="RO311" s="612"/>
      <c r="RP311" s="612"/>
      <c r="RQ311" s="612"/>
      <c r="RR311" s="612"/>
      <c r="RS311" s="612"/>
      <c r="RT311" s="612"/>
      <c r="RU311" s="612"/>
      <c r="RV311" s="612"/>
      <c r="RW311" s="612"/>
      <c r="RX311" s="612"/>
      <c r="RY311" s="612"/>
      <c r="RZ311" s="612"/>
      <c r="SA311" s="612"/>
      <c r="SB311" s="612"/>
      <c r="SC311" s="612"/>
      <c r="SD311" s="612"/>
      <c r="SE311" s="612"/>
      <c r="SF311" s="612"/>
      <c r="SG311" s="612"/>
      <c r="SH311" s="612"/>
      <c r="SI311" s="612"/>
      <c r="SJ311" s="612"/>
      <c r="SK311" s="612"/>
      <c r="SL311" s="612"/>
      <c r="SM311" s="612"/>
      <c r="SN311" s="612"/>
      <c r="SO311" s="612"/>
      <c r="SP311" s="612"/>
      <c r="SQ311" s="612"/>
      <c r="SR311" s="612"/>
      <c r="SS311" s="612"/>
      <c r="ST311" s="612"/>
      <c r="SU311" s="612"/>
      <c r="SV311" s="612"/>
      <c r="SW311" s="612"/>
      <c r="SX311" s="612"/>
      <c r="SY311" s="612"/>
      <c r="SZ311" s="612"/>
      <c r="TA311" s="612"/>
      <c r="TB311" s="612"/>
      <c r="TC311" s="612"/>
      <c r="TD311" s="612"/>
      <c r="TE311" s="612"/>
      <c r="TF311" s="612"/>
      <c r="TG311" s="612"/>
      <c r="TH311" s="612"/>
      <c r="TI311" s="612"/>
      <c r="TJ311" s="612"/>
      <c r="TK311" s="612"/>
      <c r="TL311" s="612"/>
      <c r="TM311" s="612"/>
      <c r="TN311" s="612"/>
      <c r="TO311" s="612"/>
      <c r="TP311" s="612"/>
      <c r="TQ311" s="612"/>
      <c r="TR311" s="612"/>
      <c r="TS311" s="612"/>
      <c r="TT311" s="612"/>
      <c r="TU311" s="612"/>
      <c r="TV311" s="612"/>
      <c r="TW311" s="612"/>
      <c r="TX311" s="612"/>
      <c r="TY311" s="612"/>
      <c r="TZ311" s="612"/>
      <c r="UA311" s="612"/>
      <c r="UB311" s="612"/>
      <c r="UC311" s="612"/>
      <c r="UD311" s="612"/>
      <c r="UE311" s="612"/>
      <c r="UF311" s="612"/>
      <c r="UG311" s="612"/>
      <c r="UH311" s="612"/>
      <c r="UI311" s="612"/>
      <c r="UJ311" s="612"/>
      <c r="UK311" s="612"/>
      <c r="UL311" s="612"/>
      <c r="UM311" s="612"/>
      <c r="UN311" s="612"/>
      <c r="UO311" s="612"/>
      <c r="UP311" s="612"/>
      <c r="UQ311" s="612"/>
      <c r="UR311" s="612"/>
      <c r="US311" s="612"/>
      <c r="UT311" s="612"/>
      <c r="UU311" s="612"/>
      <c r="UV311" s="612"/>
      <c r="UW311" s="612"/>
      <c r="UX311" s="612"/>
      <c r="UY311" s="612"/>
      <c r="UZ311" s="612"/>
      <c r="VA311" s="612"/>
      <c r="VB311" s="612"/>
      <c r="VC311" s="612"/>
      <c r="VD311" s="612"/>
      <c r="VE311" s="612"/>
      <c r="VF311" s="612"/>
      <c r="VG311" s="612"/>
      <c r="VH311" s="612"/>
      <c r="VI311" s="612"/>
      <c r="VJ311" s="612"/>
      <c r="VK311" s="612"/>
      <c r="VL311" s="612"/>
      <c r="VM311" s="612"/>
      <c r="VN311" s="612"/>
      <c r="VO311" s="612"/>
      <c r="VP311" s="612"/>
      <c r="VQ311" s="612"/>
      <c r="VR311" s="612"/>
      <c r="VS311" s="612"/>
      <c r="VT311" s="612"/>
      <c r="VU311" s="612"/>
      <c r="VV311" s="612"/>
      <c r="VW311" s="612"/>
      <c r="VX311" s="612"/>
      <c r="VY311" s="612"/>
      <c r="VZ311" s="612"/>
      <c r="WA311" s="612"/>
      <c r="WB311" s="612"/>
      <c r="WC311" s="612"/>
      <c r="WD311" s="612"/>
      <c r="WE311" s="612"/>
      <c r="WF311" s="612"/>
      <c r="WG311" s="612"/>
      <c r="WH311" s="612"/>
      <c r="WI311" s="612"/>
      <c r="WJ311" s="612"/>
      <c r="WK311" s="612"/>
      <c r="WL311" s="612"/>
      <c r="WM311" s="612"/>
      <c r="WN311" s="612"/>
      <c r="WO311" s="612"/>
      <c r="WP311" s="612"/>
      <c r="WQ311" s="612"/>
      <c r="WR311" s="612"/>
      <c r="WS311" s="612"/>
      <c r="WT311" s="612"/>
      <c r="WU311" s="612"/>
      <c r="WV311" s="612"/>
      <c r="WW311" s="612"/>
      <c r="WX311" s="612"/>
      <c r="WY311" s="612"/>
      <c r="WZ311" s="612"/>
      <c r="XA311" s="612"/>
      <c r="XB311" s="612"/>
      <c r="XC311" s="612"/>
      <c r="XD311" s="612"/>
      <c r="XE311" s="612"/>
      <c r="XF311" s="612"/>
      <c r="XG311" s="612"/>
      <c r="XH311" s="612"/>
      <c r="XI311" s="612"/>
      <c r="XJ311" s="612"/>
      <c r="XK311" s="612"/>
      <c r="XL311" s="612"/>
      <c r="XM311" s="612"/>
      <c r="XN311" s="612"/>
      <c r="XO311" s="612"/>
      <c r="XP311" s="612"/>
      <c r="XQ311" s="612"/>
      <c r="XR311" s="612"/>
      <c r="XS311" s="612"/>
      <c r="XT311" s="612"/>
      <c r="XU311" s="612"/>
      <c r="XV311" s="612"/>
      <c r="XW311" s="612"/>
      <c r="XX311" s="612"/>
      <c r="XY311" s="612"/>
      <c r="XZ311" s="612"/>
      <c r="YA311" s="612"/>
      <c r="YB311" s="612"/>
      <c r="YC311" s="612"/>
      <c r="YD311" s="612"/>
      <c r="YE311" s="612"/>
      <c r="YF311" s="612"/>
      <c r="YG311" s="612"/>
      <c r="YH311" s="612"/>
      <c r="YI311" s="612"/>
      <c r="YJ311" s="612"/>
      <c r="YK311" s="612"/>
      <c r="YL311" s="612"/>
      <c r="YM311" s="612"/>
      <c r="YN311" s="612"/>
      <c r="YO311" s="612"/>
      <c r="YP311" s="612"/>
      <c r="YQ311" s="612"/>
      <c r="YR311" s="612"/>
      <c r="YS311" s="612"/>
      <c r="YT311" s="612"/>
      <c r="YU311" s="612"/>
      <c r="YV311" s="612"/>
      <c r="YW311" s="612"/>
      <c r="YX311" s="612"/>
      <c r="YY311" s="612"/>
      <c r="YZ311" s="612"/>
      <c r="ZA311" s="612"/>
      <c r="ZB311" s="612"/>
      <c r="ZC311" s="612"/>
      <c r="ZD311" s="612"/>
      <c r="ZE311" s="612"/>
      <c r="ZF311" s="612"/>
      <c r="ZG311" s="612"/>
      <c r="ZH311" s="612"/>
      <c r="ZI311" s="612"/>
      <c r="ZJ311" s="612"/>
      <c r="ZK311" s="612"/>
      <c r="ZL311" s="612"/>
      <c r="ZM311" s="612"/>
      <c r="ZN311" s="612"/>
      <c r="ZO311" s="612"/>
      <c r="ZP311" s="612"/>
      <c r="ZQ311" s="612"/>
      <c r="ZR311" s="612"/>
      <c r="ZS311" s="612"/>
      <c r="ZT311" s="612"/>
      <c r="ZU311" s="612"/>
      <c r="ZV311" s="612"/>
      <c r="ZW311" s="612"/>
      <c r="ZX311" s="612"/>
      <c r="ZY311" s="612"/>
      <c r="ZZ311" s="612"/>
      <c r="AAA311" s="612"/>
      <c r="AAB311" s="612"/>
      <c r="AAC311" s="612"/>
      <c r="AAD311" s="612"/>
      <c r="AAE311" s="612"/>
      <c r="AAF311" s="612"/>
      <c r="AAG311" s="612"/>
      <c r="AAH311" s="612"/>
      <c r="AAI311" s="612"/>
      <c r="AAJ311" s="612"/>
      <c r="AAK311" s="612"/>
      <c r="AAL311" s="612"/>
      <c r="AAM311" s="612"/>
      <c r="AAN311" s="612"/>
      <c r="AAO311" s="612"/>
      <c r="AAP311" s="612"/>
      <c r="AAQ311" s="612"/>
      <c r="AAR311" s="612"/>
      <c r="AAS311" s="612"/>
      <c r="AAT311" s="612"/>
      <c r="AAU311" s="612"/>
      <c r="AAV311" s="612"/>
      <c r="AAW311" s="612"/>
      <c r="AAX311" s="612"/>
      <c r="AAY311" s="612"/>
      <c r="AAZ311" s="612"/>
      <c r="ABA311" s="612"/>
      <c r="ABB311" s="612"/>
      <c r="ABC311" s="612"/>
      <c r="ABD311" s="612"/>
      <c r="ABE311" s="612"/>
      <c r="ABF311" s="612"/>
      <c r="ABG311" s="612"/>
      <c r="ABH311" s="612"/>
      <c r="ABI311" s="612"/>
      <c r="ABJ311" s="612"/>
      <c r="ABK311" s="612"/>
      <c r="ABL311" s="612"/>
      <c r="ABM311" s="612"/>
      <c r="ABN311" s="612"/>
      <c r="ABO311" s="612"/>
      <c r="ABP311" s="612"/>
      <c r="ABQ311" s="612"/>
      <c r="ABR311" s="612"/>
      <c r="ABS311" s="612"/>
      <c r="ABT311" s="612"/>
      <c r="ABU311" s="612"/>
      <c r="ABV311" s="612"/>
      <c r="ABW311" s="612"/>
      <c r="ABX311" s="612"/>
      <c r="ABY311" s="612"/>
      <c r="ABZ311" s="612"/>
      <c r="ACA311" s="612"/>
      <c r="ACB311" s="612"/>
      <c r="ACC311" s="612"/>
      <c r="ACD311" s="612"/>
      <c r="ACE311" s="612"/>
      <c r="ACF311" s="612"/>
      <c r="ACG311" s="612"/>
      <c r="ACH311" s="612"/>
      <c r="ACI311" s="612"/>
      <c r="ACJ311" s="612"/>
      <c r="ACK311" s="612"/>
      <c r="ACL311" s="612"/>
      <c r="ACM311" s="612"/>
      <c r="ACN311" s="612"/>
      <c r="ACO311" s="612"/>
      <c r="ACP311" s="612"/>
      <c r="ACQ311" s="612"/>
      <c r="ACR311" s="612"/>
      <c r="ACS311" s="612"/>
      <c r="ACT311" s="612"/>
      <c r="ACU311" s="612"/>
      <c r="ACV311" s="612"/>
      <c r="ACW311" s="612"/>
      <c r="ACX311" s="612"/>
      <c r="ACY311" s="612"/>
      <c r="ACZ311" s="612"/>
      <c r="ADA311" s="612"/>
      <c r="ADB311" s="612"/>
      <c r="ADC311" s="612"/>
      <c r="ADD311" s="612"/>
      <c r="ADE311" s="612"/>
      <c r="ADF311" s="612"/>
      <c r="ADG311" s="612"/>
      <c r="ADH311" s="612"/>
      <c r="ADI311" s="612"/>
      <c r="ADJ311" s="612"/>
      <c r="ADK311" s="612"/>
      <c r="ADL311" s="612"/>
      <c r="ADM311" s="612"/>
      <c r="ADN311" s="612"/>
      <c r="ADO311" s="612"/>
      <c r="ADP311" s="612"/>
      <c r="ADQ311" s="612"/>
      <c r="ADR311" s="612"/>
      <c r="ADS311" s="612"/>
      <c r="ADT311" s="612"/>
      <c r="ADU311" s="612"/>
      <c r="ADV311" s="612"/>
      <c r="ADW311" s="612"/>
      <c r="ADX311" s="612"/>
      <c r="ADY311" s="612"/>
      <c r="ADZ311" s="612"/>
      <c r="AEA311" s="612"/>
      <c r="AEB311" s="612"/>
      <c r="AEC311" s="612"/>
      <c r="AED311" s="612"/>
      <c r="AEE311" s="612"/>
      <c r="AEF311" s="612"/>
      <c r="AEG311" s="612"/>
      <c r="AEH311" s="612"/>
      <c r="AEI311" s="612"/>
      <c r="AEJ311" s="612"/>
      <c r="AEK311" s="612"/>
      <c r="AEL311" s="612"/>
      <c r="AEM311" s="612"/>
      <c r="AEN311" s="612"/>
      <c r="AEO311" s="612"/>
      <c r="AEP311" s="612"/>
      <c r="AEQ311" s="612"/>
      <c r="AER311" s="612"/>
      <c r="AES311" s="612"/>
      <c r="AET311" s="612"/>
      <c r="AEU311" s="612"/>
      <c r="AEV311" s="612"/>
      <c r="AEW311" s="612"/>
      <c r="AEX311" s="612"/>
      <c r="AEY311" s="612"/>
      <c r="AEZ311" s="612"/>
      <c r="AFA311" s="612"/>
      <c r="AFB311" s="612"/>
      <c r="AFC311" s="612"/>
      <c r="AFD311" s="612"/>
      <c r="AFE311" s="612"/>
      <c r="AFF311" s="612"/>
      <c r="AFG311" s="612"/>
      <c r="AFH311" s="612"/>
      <c r="AFI311" s="612"/>
      <c r="AFJ311" s="612"/>
      <c r="AFK311" s="612"/>
      <c r="AFL311" s="612"/>
      <c r="AFM311" s="612"/>
      <c r="AFN311" s="612"/>
      <c r="AFO311" s="612"/>
      <c r="AFP311" s="612"/>
      <c r="AFQ311" s="612"/>
      <c r="AFR311" s="612"/>
      <c r="AFS311" s="612"/>
      <c r="AFT311" s="612"/>
      <c r="AFU311" s="612"/>
      <c r="AFV311" s="612"/>
      <c r="AFW311" s="612"/>
      <c r="AFX311" s="612"/>
      <c r="AFY311" s="612"/>
      <c r="AFZ311" s="612"/>
      <c r="AGA311" s="612"/>
      <c r="AGB311" s="612"/>
      <c r="AGC311" s="612"/>
      <c r="AGD311" s="612"/>
      <c r="AGE311" s="612"/>
      <c r="AGF311" s="612"/>
      <c r="AGG311" s="612"/>
      <c r="AGH311" s="612"/>
      <c r="AGI311" s="612"/>
      <c r="AGJ311" s="612"/>
      <c r="AGK311" s="612"/>
      <c r="AGL311" s="612"/>
      <c r="AGM311" s="612"/>
      <c r="AGN311" s="612"/>
      <c r="AGO311" s="612"/>
      <c r="AGP311" s="612"/>
      <c r="AGQ311" s="612"/>
      <c r="AGR311" s="612"/>
      <c r="AGS311" s="612"/>
      <c r="AGT311" s="612"/>
      <c r="AGU311" s="612"/>
      <c r="AGV311" s="612"/>
      <c r="AGW311" s="612"/>
      <c r="AGX311" s="612"/>
      <c r="AGY311" s="612"/>
      <c r="AGZ311" s="612"/>
      <c r="AHA311" s="612"/>
      <c r="AHB311" s="612"/>
      <c r="AHC311" s="612"/>
      <c r="AHD311" s="612"/>
      <c r="AHE311" s="612"/>
      <c r="AHF311" s="612"/>
      <c r="AHG311" s="612"/>
      <c r="AHH311" s="612"/>
      <c r="AHI311" s="612"/>
      <c r="AHJ311" s="612"/>
      <c r="AHK311" s="612"/>
      <c r="AHL311" s="612"/>
      <c r="AHM311" s="612"/>
      <c r="AHN311" s="612"/>
      <c r="AHO311" s="612"/>
      <c r="AHP311" s="612"/>
      <c r="AHQ311" s="612"/>
      <c r="AHR311" s="612"/>
      <c r="AHS311" s="612"/>
      <c r="AHT311" s="612"/>
      <c r="AHU311" s="612"/>
      <c r="AHV311" s="612"/>
      <c r="AHW311" s="612"/>
      <c r="AHX311" s="612"/>
      <c r="AHY311" s="612"/>
      <c r="AHZ311" s="612"/>
      <c r="AIA311" s="612"/>
      <c r="AIB311" s="612"/>
      <c r="AIC311" s="612"/>
      <c r="AID311" s="612"/>
      <c r="AIE311" s="612"/>
      <c r="AIF311" s="612"/>
      <c r="AIG311" s="612"/>
      <c r="AIH311" s="612"/>
      <c r="AII311" s="612"/>
      <c r="AIJ311" s="612"/>
      <c r="AIK311" s="612"/>
      <c r="AIL311" s="612"/>
      <c r="AIM311" s="612"/>
      <c r="AIN311" s="612"/>
      <c r="AIO311" s="612"/>
      <c r="AIP311" s="612"/>
      <c r="AIQ311" s="612"/>
      <c r="AIR311" s="612"/>
      <c r="AIS311" s="612"/>
      <c r="AIT311" s="612"/>
      <c r="AIU311" s="612"/>
      <c r="AIV311" s="612"/>
      <c r="AIW311" s="612"/>
      <c r="AIX311" s="612"/>
      <c r="AIY311" s="612"/>
      <c r="AIZ311" s="612"/>
      <c r="AJA311" s="612"/>
      <c r="AJB311" s="612"/>
      <c r="AJC311" s="612"/>
      <c r="AJD311" s="612"/>
      <c r="AJE311" s="612"/>
      <c r="AJF311" s="612"/>
      <c r="AJG311" s="612"/>
      <c r="AJH311" s="612"/>
      <c r="AJI311" s="612"/>
      <c r="AJJ311" s="612"/>
      <c r="AJK311" s="612"/>
      <c r="AJL311" s="612"/>
      <c r="AJM311" s="612"/>
      <c r="AJN311" s="612"/>
      <c r="AJO311" s="612"/>
      <c r="AJP311" s="612"/>
      <c r="AJQ311" s="612"/>
      <c r="AJR311" s="612"/>
      <c r="AJS311" s="612"/>
      <c r="AJT311" s="612"/>
      <c r="AJU311" s="612"/>
      <c r="AJV311" s="612"/>
      <c r="AJW311" s="612"/>
      <c r="AJX311" s="612"/>
      <c r="AJY311" s="612"/>
      <c r="AJZ311" s="612"/>
      <c r="AKA311" s="612"/>
      <c r="AKB311" s="612"/>
      <c r="AKC311" s="612"/>
      <c r="AKD311" s="612"/>
      <c r="AKE311" s="612"/>
      <c r="AKF311" s="612"/>
      <c r="AKG311" s="612"/>
      <c r="AKH311" s="612"/>
      <c r="AKI311" s="612"/>
      <c r="AKJ311" s="612"/>
      <c r="AKK311" s="612"/>
      <c r="AKL311" s="612"/>
      <c r="AKM311" s="612"/>
      <c r="AKN311" s="612"/>
      <c r="AKO311" s="612"/>
      <c r="AKP311" s="612"/>
      <c r="AKQ311" s="612"/>
      <c r="AKR311" s="612"/>
      <c r="AKS311" s="612"/>
      <c r="AKT311" s="612"/>
      <c r="AKU311" s="612"/>
      <c r="AKV311" s="612"/>
      <c r="AKW311" s="612"/>
      <c r="AKX311" s="612"/>
      <c r="AKY311" s="612"/>
      <c r="AKZ311" s="612"/>
      <c r="ALA311" s="612"/>
      <c r="ALB311" s="612"/>
      <c r="ALC311" s="612"/>
      <c r="ALD311" s="612"/>
      <c r="ALE311" s="612"/>
      <c r="ALF311" s="612"/>
      <c r="ALG311" s="612"/>
      <c r="ALH311" s="612"/>
      <c r="ALI311" s="612"/>
      <c r="ALJ311" s="612"/>
      <c r="ALK311" s="612"/>
      <c r="ALL311" s="612"/>
      <c r="ALM311" s="612"/>
      <c r="ALN311" s="612"/>
      <c r="ALO311" s="612"/>
      <c r="ALP311" s="612"/>
      <c r="ALQ311" s="612"/>
      <c r="ALR311" s="612"/>
      <c r="ALS311" s="612"/>
      <c r="ALT311" s="612"/>
      <c r="ALU311" s="612"/>
      <c r="ALV311" s="612"/>
      <c r="ALW311" s="612"/>
      <c r="ALX311" s="612"/>
      <c r="ALY311" s="612"/>
      <c r="ALZ311" s="612"/>
      <c r="AMA311" s="612"/>
      <c r="AMB311" s="612"/>
    </row>
    <row r="312" spans="1:1016" ht="59.25" customHeight="1">
      <c r="A312" s="525" t="s">
        <v>659</v>
      </c>
      <c r="B312" s="608">
        <v>140904</v>
      </c>
      <c r="C312" s="528" t="s">
        <v>27</v>
      </c>
      <c r="D312" s="650" t="s">
        <v>660</v>
      </c>
      <c r="E312" s="493" t="s">
        <v>47</v>
      </c>
      <c r="F312" s="523">
        <v>70</v>
      </c>
      <c r="G312" s="497">
        <f t="shared" si="23"/>
        <v>87.87</v>
      </c>
      <c r="H312" s="498">
        <f t="shared" si="24"/>
        <v>6150.9000000000005</v>
      </c>
      <c r="J312" s="547">
        <v>69.400000000000006</v>
      </c>
      <c r="L312" s="466">
        <f t="shared" si="22"/>
        <v>87.87</v>
      </c>
    </row>
    <row r="313" spans="1:1016" ht="59.25" customHeight="1">
      <c r="A313" s="525" t="s">
        <v>661</v>
      </c>
      <c r="B313" s="608">
        <v>140903</v>
      </c>
      <c r="C313" s="493" t="s">
        <v>27</v>
      </c>
      <c r="D313" s="650" t="s">
        <v>662</v>
      </c>
      <c r="E313" s="493" t="s">
        <v>47</v>
      </c>
      <c r="F313" s="523">
        <v>280</v>
      </c>
      <c r="G313" s="497">
        <f t="shared" si="23"/>
        <v>53.89</v>
      </c>
      <c r="H313" s="498">
        <f t="shared" si="24"/>
        <v>15089.2</v>
      </c>
      <c r="J313" s="547">
        <v>42.56</v>
      </c>
      <c r="L313" s="466">
        <f t="shared" si="22"/>
        <v>53.89</v>
      </c>
    </row>
    <row r="314" spans="1:1016" ht="59.25" customHeight="1">
      <c r="A314" s="525" t="s">
        <v>663</v>
      </c>
      <c r="B314" s="608">
        <v>89711</v>
      </c>
      <c r="C314" s="493" t="s">
        <v>117</v>
      </c>
      <c r="D314" s="536" t="s">
        <v>664</v>
      </c>
      <c r="E314" s="493" t="s">
        <v>47</v>
      </c>
      <c r="F314" s="523">
        <v>190</v>
      </c>
      <c r="G314" s="497">
        <f t="shared" si="23"/>
        <v>20.170000000000002</v>
      </c>
      <c r="H314" s="498">
        <f t="shared" si="24"/>
        <v>3832.3</v>
      </c>
      <c r="J314" s="547">
        <v>15.93</v>
      </c>
      <c r="L314" s="466">
        <f t="shared" si="22"/>
        <v>20.170000000000002</v>
      </c>
    </row>
    <row r="315" spans="1:1016" ht="59.25" customHeight="1">
      <c r="A315" s="525" t="s">
        <v>665</v>
      </c>
      <c r="B315" s="608">
        <v>89712</v>
      </c>
      <c r="C315" s="493" t="s">
        <v>117</v>
      </c>
      <c r="D315" s="536" t="s">
        <v>666</v>
      </c>
      <c r="E315" s="493" t="s">
        <v>47</v>
      </c>
      <c r="F315" s="523">
        <v>100</v>
      </c>
      <c r="G315" s="497">
        <f t="shared" si="23"/>
        <v>30.78</v>
      </c>
      <c r="H315" s="498">
        <f t="shared" si="24"/>
        <v>3078</v>
      </c>
      <c r="J315" s="547">
        <v>24.31</v>
      </c>
      <c r="L315" s="466">
        <f t="shared" si="22"/>
        <v>30.78</v>
      </c>
    </row>
    <row r="316" spans="1:1016" s="40" customFormat="1" ht="59.25" customHeight="1">
      <c r="A316" s="525" t="s">
        <v>667</v>
      </c>
      <c r="B316" s="609">
        <v>89810</v>
      </c>
      <c r="C316" s="528" t="s">
        <v>117</v>
      </c>
      <c r="D316" s="560" t="s">
        <v>628</v>
      </c>
      <c r="E316" s="528" t="s">
        <v>47</v>
      </c>
      <c r="F316" s="496">
        <v>12</v>
      </c>
      <c r="G316" s="497">
        <f t="shared" si="23"/>
        <v>20.8</v>
      </c>
      <c r="H316" s="531">
        <f t="shared" si="24"/>
        <v>249.60000000000002</v>
      </c>
      <c r="I316" s="550"/>
      <c r="J316" s="551">
        <v>16.43</v>
      </c>
      <c r="K316" s="550"/>
      <c r="L316" s="466">
        <f t="shared" si="22"/>
        <v>20.8</v>
      </c>
      <c r="M316" s="550"/>
      <c r="N316" s="550"/>
      <c r="O316" s="550"/>
      <c r="P316" s="550"/>
      <c r="Q316" s="550"/>
      <c r="R316" s="550"/>
      <c r="S316" s="550"/>
      <c r="T316" s="550"/>
      <c r="U316" s="550"/>
      <c r="V316" s="550"/>
      <c r="W316" s="550"/>
      <c r="X316" s="550"/>
      <c r="Y316" s="550"/>
      <c r="Z316" s="550"/>
      <c r="AA316" s="550"/>
      <c r="AB316" s="550"/>
      <c r="AC316" s="550"/>
      <c r="AD316" s="550"/>
      <c r="AE316" s="550"/>
      <c r="AF316" s="550"/>
      <c r="AG316" s="550"/>
      <c r="AH316" s="550"/>
      <c r="AI316" s="550"/>
      <c r="AJ316" s="550"/>
      <c r="AK316" s="550"/>
      <c r="AL316" s="550"/>
      <c r="AM316" s="550"/>
      <c r="AN316" s="550"/>
      <c r="AO316" s="550"/>
      <c r="AP316" s="550"/>
      <c r="AQ316" s="550"/>
      <c r="AR316" s="550"/>
      <c r="AS316" s="550"/>
      <c r="AT316" s="550"/>
      <c r="AU316" s="550"/>
      <c r="AV316" s="550"/>
      <c r="AW316" s="550"/>
      <c r="AX316" s="550"/>
      <c r="AY316" s="550"/>
      <c r="AZ316" s="550"/>
      <c r="BA316" s="550"/>
      <c r="BB316" s="550"/>
      <c r="BC316" s="550"/>
      <c r="BD316" s="550"/>
      <c r="BE316" s="550"/>
      <c r="BF316" s="550"/>
      <c r="BG316" s="550"/>
      <c r="BH316" s="550"/>
      <c r="BI316" s="550"/>
      <c r="BJ316" s="550"/>
      <c r="BK316" s="550"/>
      <c r="BL316" s="550"/>
      <c r="BM316" s="550"/>
      <c r="BN316" s="550"/>
      <c r="BO316" s="550"/>
      <c r="BP316" s="550"/>
      <c r="BQ316" s="550"/>
      <c r="BR316" s="550"/>
      <c r="BS316" s="550"/>
      <c r="BT316" s="550"/>
      <c r="BU316" s="550"/>
      <c r="BV316" s="550"/>
      <c r="BW316" s="550"/>
      <c r="BX316" s="550"/>
      <c r="BY316" s="550"/>
      <c r="BZ316" s="550"/>
      <c r="CA316" s="550"/>
      <c r="CB316" s="550"/>
      <c r="CC316" s="550"/>
      <c r="CD316" s="550"/>
      <c r="CE316" s="550"/>
      <c r="CF316" s="550"/>
      <c r="CG316" s="550"/>
      <c r="CH316" s="550"/>
      <c r="CI316" s="550"/>
      <c r="CJ316" s="550"/>
      <c r="CK316" s="550"/>
      <c r="CL316" s="550"/>
      <c r="CM316" s="550"/>
      <c r="CN316" s="550"/>
      <c r="CO316" s="550"/>
      <c r="CP316" s="550"/>
      <c r="CQ316" s="550"/>
      <c r="CR316" s="550"/>
      <c r="CS316" s="550"/>
      <c r="CT316" s="550"/>
      <c r="CU316" s="550"/>
      <c r="CV316" s="550"/>
      <c r="CW316" s="550"/>
      <c r="CX316" s="550"/>
      <c r="CY316" s="550"/>
      <c r="CZ316" s="550"/>
      <c r="DA316" s="550"/>
      <c r="DB316" s="550"/>
      <c r="DC316" s="550"/>
      <c r="DD316" s="550"/>
      <c r="DE316" s="550"/>
      <c r="DF316" s="550"/>
      <c r="DG316" s="550"/>
      <c r="DH316" s="550"/>
      <c r="DI316" s="550"/>
      <c r="DJ316" s="550"/>
      <c r="DK316" s="550"/>
      <c r="DL316" s="550"/>
      <c r="DM316" s="550"/>
      <c r="DN316" s="550"/>
      <c r="DO316" s="550"/>
      <c r="DP316" s="550"/>
      <c r="DQ316" s="550"/>
      <c r="DR316" s="550"/>
      <c r="DS316" s="550"/>
      <c r="DT316" s="550"/>
      <c r="DU316" s="550"/>
      <c r="DV316" s="550"/>
      <c r="DW316" s="550"/>
      <c r="DX316" s="550"/>
      <c r="DY316" s="550"/>
      <c r="DZ316" s="550"/>
      <c r="EA316" s="550"/>
      <c r="EB316" s="550"/>
      <c r="EC316" s="550"/>
      <c r="ED316" s="550"/>
      <c r="EE316" s="550"/>
      <c r="EF316" s="550"/>
      <c r="EG316" s="550"/>
      <c r="EH316" s="550"/>
      <c r="EI316" s="550"/>
      <c r="EJ316" s="550"/>
      <c r="EK316" s="550"/>
      <c r="EL316" s="550"/>
      <c r="EM316" s="550"/>
      <c r="EN316" s="550"/>
      <c r="EO316" s="550"/>
      <c r="EP316" s="550"/>
      <c r="EQ316" s="550"/>
      <c r="ER316" s="550"/>
      <c r="ES316" s="550"/>
      <c r="ET316" s="550"/>
      <c r="EU316" s="550"/>
      <c r="EV316" s="550"/>
      <c r="EW316" s="550"/>
      <c r="EX316" s="550"/>
      <c r="EY316" s="550"/>
      <c r="EZ316" s="550"/>
      <c r="FA316" s="550"/>
      <c r="FB316" s="550"/>
      <c r="FC316" s="550"/>
      <c r="FD316" s="550"/>
      <c r="FE316" s="550"/>
      <c r="FF316" s="550"/>
      <c r="FG316" s="550"/>
      <c r="FH316" s="550"/>
      <c r="FI316" s="550"/>
      <c r="FJ316" s="550"/>
      <c r="FK316" s="550"/>
      <c r="FL316" s="550"/>
      <c r="FM316" s="550"/>
      <c r="FN316" s="550"/>
      <c r="FO316" s="550"/>
      <c r="FP316" s="550"/>
      <c r="FQ316" s="550"/>
      <c r="FR316" s="550"/>
      <c r="FS316" s="550"/>
      <c r="FT316" s="550"/>
      <c r="FU316" s="550"/>
      <c r="FV316" s="550"/>
      <c r="FW316" s="550"/>
      <c r="FX316" s="550"/>
      <c r="FY316" s="550"/>
      <c r="FZ316" s="550"/>
      <c r="GA316" s="550"/>
      <c r="GB316" s="550"/>
      <c r="GC316" s="550"/>
      <c r="GD316" s="550"/>
      <c r="GE316" s="550"/>
      <c r="GF316" s="550"/>
      <c r="GG316" s="550"/>
      <c r="GH316" s="550"/>
      <c r="GI316" s="550"/>
      <c r="GJ316" s="550"/>
      <c r="GK316" s="550"/>
      <c r="GL316" s="550"/>
      <c r="GM316" s="550"/>
      <c r="GN316" s="550"/>
      <c r="GO316" s="550"/>
      <c r="GP316" s="550"/>
      <c r="GQ316" s="550"/>
      <c r="GR316" s="550"/>
      <c r="GS316" s="550"/>
      <c r="GT316" s="550"/>
      <c r="GU316" s="550"/>
      <c r="GV316" s="550"/>
      <c r="GW316" s="550"/>
      <c r="GX316" s="550"/>
      <c r="GY316" s="550"/>
      <c r="GZ316" s="550"/>
      <c r="HA316" s="550"/>
      <c r="HB316" s="550"/>
      <c r="HC316" s="550"/>
      <c r="HD316" s="550"/>
      <c r="HE316" s="550"/>
      <c r="HF316" s="550"/>
      <c r="HG316" s="550"/>
      <c r="HH316" s="550"/>
      <c r="HI316" s="550"/>
      <c r="HJ316" s="550"/>
      <c r="HK316" s="550"/>
      <c r="HL316" s="550"/>
      <c r="HM316" s="550"/>
      <c r="HN316" s="550"/>
      <c r="HO316" s="550"/>
      <c r="HP316" s="550"/>
      <c r="HQ316" s="550"/>
      <c r="HR316" s="550"/>
      <c r="HS316" s="550"/>
      <c r="HT316" s="550"/>
      <c r="HU316" s="550"/>
      <c r="HV316" s="550"/>
      <c r="HW316" s="550"/>
      <c r="HX316" s="550"/>
      <c r="HY316" s="550"/>
      <c r="HZ316" s="550"/>
      <c r="IA316" s="550"/>
      <c r="IB316" s="550"/>
      <c r="IC316" s="550"/>
      <c r="ID316" s="550"/>
      <c r="IE316" s="550"/>
      <c r="IF316" s="550"/>
      <c r="IG316" s="550"/>
      <c r="IH316" s="550"/>
      <c r="II316" s="550"/>
      <c r="IJ316" s="550"/>
      <c r="IK316" s="550"/>
      <c r="IL316" s="550"/>
      <c r="IM316" s="550"/>
      <c r="IN316" s="550"/>
      <c r="IO316" s="550"/>
      <c r="IP316" s="550"/>
      <c r="IQ316" s="550"/>
      <c r="IR316" s="550"/>
      <c r="IS316" s="550"/>
      <c r="IT316" s="550"/>
      <c r="IU316" s="550"/>
      <c r="IV316" s="550"/>
      <c r="IW316" s="550"/>
      <c r="IX316" s="550"/>
      <c r="IY316" s="550"/>
      <c r="IZ316" s="550"/>
      <c r="JA316" s="550"/>
      <c r="JB316" s="550"/>
      <c r="JC316" s="550"/>
      <c r="JD316" s="550"/>
      <c r="JE316" s="550"/>
      <c r="JF316" s="550"/>
      <c r="JG316" s="550"/>
      <c r="JH316" s="550"/>
      <c r="JI316" s="550"/>
      <c r="JJ316" s="550"/>
      <c r="JK316" s="550"/>
      <c r="JL316" s="550"/>
      <c r="JM316" s="550"/>
      <c r="JN316" s="550"/>
      <c r="JO316" s="550"/>
      <c r="JP316" s="550"/>
      <c r="JQ316" s="550"/>
      <c r="JR316" s="550"/>
      <c r="JS316" s="550"/>
      <c r="JT316" s="550"/>
      <c r="JU316" s="550"/>
      <c r="JV316" s="550"/>
      <c r="JW316" s="550"/>
      <c r="JX316" s="550"/>
      <c r="JY316" s="550"/>
      <c r="JZ316" s="550"/>
      <c r="KA316" s="550"/>
      <c r="KB316" s="550"/>
      <c r="KC316" s="550"/>
      <c r="KD316" s="550"/>
      <c r="KE316" s="550"/>
      <c r="KF316" s="550"/>
      <c r="KG316" s="550"/>
      <c r="KH316" s="550"/>
      <c r="KI316" s="550"/>
      <c r="KJ316" s="550"/>
      <c r="KK316" s="550"/>
      <c r="KL316" s="550"/>
      <c r="KM316" s="550"/>
      <c r="KN316" s="550"/>
      <c r="KO316" s="550"/>
      <c r="KP316" s="550"/>
      <c r="KQ316" s="550"/>
      <c r="KR316" s="550"/>
      <c r="KS316" s="550"/>
      <c r="KT316" s="550"/>
      <c r="KU316" s="550"/>
      <c r="KV316" s="550"/>
      <c r="KW316" s="550"/>
      <c r="KX316" s="550"/>
      <c r="KY316" s="550"/>
      <c r="KZ316" s="550"/>
      <c r="LA316" s="550"/>
      <c r="LB316" s="550"/>
      <c r="LC316" s="550"/>
      <c r="LD316" s="550"/>
      <c r="LE316" s="550"/>
      <c r="LF316" s="550"/>
      <c r="LG316" s="550"/>
      <c r="LH316" s="550"/>
      <c r="LI316" s="550"/>
      <c r="LJ316" s="550"/>
      <c r="LK316" s="550"/>
      <c r="LL316" s="550"/>
      <c r="LM316" s="550"/>
      <c r="LN316" s="550"/>
      <c r="LO316" s="550"/>
      <c r="LP316" s="550"/>
      <c r="LQ316" s="550"/>
      <c r="LR316" s="550"/>
      <c r="LS316" s="550"/>
      <c r="LT316" s="550"/>
      <c r="LU316" s="550"/>
      <c r="LV316" s="550"/>
      <c r="LW316" s="550"/>
      <c r="LX316" s="550"/>
      <c r="LY316" s="550"/>
      <c r="LZ316" s="550"/>
      <c r="MA316" s="550"/>
      <c r="MB316" s="550"/>
      <c r="MC316" s="550"/>
      <c r="MD316" s="550"/>
      <c r="ME316" s="550"/>
      <c r="MF316" s="550"/>
      <c r="MG316" s="550"/>
      <c r="MH316" s="550"/>
      <c r="MI316" s="550"/>
      <c r="MJ316" s="550"/>
      <c r="MK316" s="550"/>
      <c r="ML316" s="550"/>
      <c r="MM316" s="550"/>
      <c r="MN316" s="550"/>
      <c r="MO316" s="550"/>
      <c r="MP316" s="550"/>
      <c r="MQ316" s="550"/>
      <c r="MR316" s="550"/>
      <c r="MS316" s="550"/>
      <c r="MT316" s="550"/>
      <c r="MU316" s="550"/>
      <c r="MV316" s="550"/>
      <c r="MW316" s="550"/>
      <c r="MX316" s="550"/>
      <c r="MY316" s="550"/>
      <c r="MZ316" s="550"/>
      <c r="NA316" s="550"/>
      <c r="NB316" s="550"/>
      <c r="NC316" s="550"/>
      <c r="ND316" s="550"/>
      <c r="NE316" s="550"/>
      <c r="NF316" s="550"/>
      <c r="NG316" s="550"/>
      <c r="NH316" s="550"/>
      <c r="NI316" s="550"/>
      <c r="NJ316" s="550"/>
      <c r="NK316" s="550"/>
      <c r="NL316" s="550"/>
      <c r="NM316" s="550"/>
      <c r="NN316" s="550"/>
      <c r="NO316" s="550"/>
      <c r="NP316" s="550"/>
      <c r="NQ316" s="550"/>
      <c r="NR316" s="550"/>
      <c r="NS316" s="550"/>
      <c r="NT316" s="550"/>
      <c r="NU316" s="550"/>
      <c r="NV316" s="550"/>
      <c r="NW316" s="550"/>
      <c r="NX316" s="550"/>
      <c r="NY316" s="550"/>
      <c r="NZ316" s="550"/>
      <c r="OA316" s="550"/>
      <c r="OB316" s="550"/>
      <c r="OC316" s="550"/>
      <c r="OD316" s="550"/>
      <c r="OE316" s="550"/>
      <c r="OF316" s="550"/>
      <c r="OG316" s="550"/>
      <c r="OH316" s="550"/>
      <c r="OI316" s="550"/>
      <c r="OJ316" s="550"/>
      <c r="OK316" s="550"/>
      <c r="OL316" s="550"/>
      <c r="OM316" s="550"/>
      <c r="ON316" s="550"/>
      <c r="OO316" s="550"/>
      <c r="OP316" s="550"/>
      <c r="OQ316" s="550"/>
      <c r="OR316" s="550"/>
      <c r="OS316" s="550"/>
      <c r="OT316" s="550"/>
      <c r="OU316" s="550"/>
      <c r="OV316" s="550"/>
      <c r="OW316" s="550"/>
      <c r="OX316" s="550"/>
      <c r="OY316" s="550"/>
      <c r="OZ316" s="550"/>
      <c r="PA316" s="550"/>
      <c r="PB316" s="550"/>
      <c r="PC316" s="550"/>
      <c r="PD316" s="550"/>
      <c r="PE316" s="550"/>
      <c r="PF316" s="550"/>
      <c r="PG316" s="550"/>
      <c r="PH316" s="550"/>
      <c r="PI316" s="550"/>
      <c r="PJ316" s="550"/>
      <c r="PK316" s="550"/>
      <c r="PL316" s="550"/>
      <c r="PM316" s="550"/>
      <c r="PN316" s="550"/>
      <c r="PO316" s="550"/>
      <c r="PP316" s="550"/>
      <c r="PQ316" s="550"/>
      <c r="PR316" s="550"/>
      <c r="PS316" s="550"/>
      <c r="PT316" s="550"/>
      <c r="PU316" s="550"/>
      <c r="PV316" s="550"/>
      <c r="PW316" s="550"/>
      <c r="PX316" s="550"/>
      <c r="PY316" s="550"/>
      <c r="PZ316" s="550"/>
      <c r="QA316" s="550"/>
      <c r="QB316" s="550"/>
      <c r="QC316" s="550"/>
      <c r="QD316" s="550"/>
      <c r="QE316" s="550"/>
      <c r="QF316" s="550"/>
      <c r="QG316" s="550"/>
      <c r="QH316" s="550"/>
      <c r="QI316" s="550"/>
      <c r="QJ316" s="550"/>
      <c r="QK316" s="550"/>
      <c r="QL316" s="550"/>
      <c r="QM316" s="550"/>
      <c r="QN316" s="550"/>
      <c r="QO316" s="550"/>
      <c r="QP316" s="550"/>
      <c r="QQ316" s="550"/>
      <c r="QR316" s="550"/>
      <c r="QS316" s="550"/>
      <c r="QT316" s="550"/>
      <c r="QU316" s="550"/>
      <c r="QV316" s="550"/>
      <c r="QW316" s="550"/>
      <c r="QX316" s="550"/>
      <c r="QY316" s="550"/>
      <c r="QZ316" s="550"/>
      <c r="RA316" s="550"/>
      <c r="RB316" s="550"/>
      <c r="RC316" s="550"/>
      <c r="RD316" s="550"/>
      <c r="RE316" s="550"/>
      <c r="RF316" s="550"/>
      <c r="RG316" s="550"/>
      <c r="RH316" s="550"/>
      <c r="RI316" s="550"/>
      <c r="RJ316" s="550"/>
      <c r="RK316" s="550"/>
      <c r="RL316" s="550"/>
      <c r="RM316" s="550"/>
      <c r="RN316" s="550"/>
      <c r="RO316" s="550"/>
      <c r="RP316" s="550"/>
      <c r="RQ316" s="550"/>
      <c r="RR316" s="550"/>
      <c r="RS316" s="550"/>
      <c r="RT316" s="550"/>
      <c r="RU316" s="550"/>
      <c r="RV316" s="550"/>
      <c r="RW316" s="550"/>
      <c r="RX316" s="550"/>
      <c r="RY316" s="550"/>
      <c r="RZ316" s="550"/>
      <c r="SA316" s="550"/>
      <c r="SB316" s="550"/>
      <c r="SC316" s="550"/>
      <c r="SD316" s="550"/>
      <c r="SE316" s="550"/>
      <c r="SF316" s="550"/>
      <c r="SG316" s="550"/>
      <c r="SH316" s="550"/>
      <c r="SI316" s="550"/>
      <c r="SJ316" s="550"/>
      <c r="SK316" s="550"/>
      <c r="SL316" s="550"/>
      <c r="SM316" s="550"/>
      <c r="SN316" s="550"/>
      <c r="SO316" s="550"/>
      <c r="SP316" s="550"/>
      <c r="SQ316" s="550"/>
      <c r="SR316" s="550"/>
      <c r="SS316" s="550"/>
      <c r="ST316" s="550"/>
      <c r="SU316" s="550"/>
      <c r="SV316" s="550"/>
      <c r="SW316" s="550"/>
      <c r="SX316" s="550"/>
      <c r="SY316" s="550"/>
      <c r="SZ316" s="550"/>
      <c r="TA316" s="550"/>
      <c r="TB316" s="550"/>
      <c r="TC316" s="550"/>
      <c r="TD316" s="550"/>
      <c r="TE316" s="550"/>
      <c r="TF316" s="550"/>
      <c r="TG316" s="550"/>
      <c r="TH316" s="550"/>
      <c r="TI316" s="550"/>
      <c r="TJ316" s="550"/>
      <c r="TK316" s="550"/>
      <c r="TL316" s="550"/>
      <c r="TM316" s="550"/>
      <c r="TN316" s="550"/>
      <c r="TO316" s="550"/>
      <c r="TP316" s="550"/>
      <c r="TQ316" s="550"/>
      <c r="TR316" s="550"/>
      <c r="TS316" s="550"/>
      <c r="TT316" s="550"/>
      <c r="TU316" s="550"/>
      <c r="TV316" s="550"/>
      <c r="TW316" s="550"/>
      <c r="TX316" s="550"/>
      <c r="TY316" s="550"/>
      <c r="TZ316" s="550"/>
      <c r="UA316" s="550"/>
      <c r="UB316" s="550"/>
      <c r="UC316" s="550"/>
      <c r="UD316" s="550"/>
      <c r="UE316" s="550"/>
      <c r="UF316" s="550"/>
      <c r="UG316" s="550"/>
      <c r="UH316" s="550"/>
      <c r="UI316" s="550"/>
      <c r="UJ316" s="550"/>
      <c r="UK316" s="550"/>
      <c r="UL316" s="550"/>
      <c r="UM316" s="550"/>
      <c r="UN316" s="550"/>
      <c r="UO316" s="550"/>
      <c r="UP316" s="550"/>
      <c r="UQ316" s="550"/>
      <c r="UR316" s="550"/>
      <c r="US316" s="550"/>
      <c r="UT316" s="550"/>
      <c r="UU316" s="550"/>
      <c r="UV316" s="550"/>
      <c r="UW316" s="550"/>
      <c r="UX316" s="550"/>
      <c r="UY316" s="550"/>
      <c r="UZ316" s="550"/>
      <c r="VA316" s="550"/>
      <c r="VB316" s="550"/>
      <c r="VC316" s="550"/>
      <c r="VD316" s="550"/>
      <c r="VE316" s="550"/>
      <c r="VF316" s="550"/>
      <c r="VG316" s="550"/>
      <c r="VH316" s="550"/>
      <c r="VI316" s="550"/>
      <c r="VJ316" s="550"/>
      <c r="VK316" s="550"/>
      <c r="VL316" s="550"/>
      <c r="VM316" s="550"/>
      <c r="VN316" s="550"/>
      <c r="VO316" s="550"/>
      <c r="VP316" s="550"/>
      <c r="VQ316" s="550"/>
      <c r="VR316" s="550"/>
      <c r="VS316" s="550"/>
      <c r="VT316" s="550"/>
      <c r="VU316" s="550"/>
      <c r="VV316" s="550"/>
      <c r="VW316" s="550"/>
      <c r="VX316" s="550"/>
      <c r="VY316" s="550"/>
      <c r="VZ316" s="550"/>
      <c r="WA316" s="550"/>
      <c r="WB316" s="550"/>
      <c r="WC316" s="550"/>
      <c r="WD316" s="550"/>
      <c r="WE316" s="550"/>
      <c r="WF316" s="550"/>
      <c r="WG316" s="550"/>
      <c r="WH316" s="550"/>
      <c r="WI316" s="550"/>
      <c r="WJ316" s="550"/>
      <c r="WK316" s="550"/>
      <c r="WL316" s="550"/>
      <c r="WM316" s="550"/>
      <c r="WN316" s="550"/>
      <c r="WO316" s="550"/>
      <c r="WP316" s="550"/>
      <c r="WQ316" s="550"/>
      <c r="WR316" s="550"/>
      <c r="WS316" s="550"/>
      <c r="WT316" s="550"/>
      <c r="WU316" s="550"/>
      <c r="WV316" s="550"/>
      <c r="WW316" s="550"/>
      <c r="WX316" s="550"/>
      <c r="WY316" s="550"/>
      <c r="WZ316" s="550"/>
      <c r="XA316" s="550"/>
      <c r="XB316" s="550"/>
      <c r="XC316" s="550"/>
      <c r="XD316" s="550"/>
      <c r="XE316" s="550"/>
      <c r="XF316" s="550"/>
      <c r="XG316" s="550"/>
      <c r="XH316" s="550"/>
      <c r="XI316" s="550"/>
      <c r="XJ316" s="550"/>
      <c r="XK316" s="550"/>
      <c r="XL316" s="550"/>
      <c r="XM316" s="550"/>
      <c r="XN316" s="550"/>
      <c r="XO316" s="550"/>
      <c r="XP316" s="550"/>
      <c r="XQ316" s="550"/>
      <c r="XR316" s="550"/>
      <c r="XS316" s="550"/>
      <c r="XT316" s="550"/>
      <c r="XU316" s="550"/>
      <c r="XV316" s="550"/>
      <c r="XW316" s="550"/>
      <c r="XX316" s="550"/>
      <c r="XY316" s="550"/>
      <c r="XZ316" s="550"/>
      <c r="YA316" s="550"/>
      <c r="YB316" s="550"/>
      <c r="YC316" s="550"/>
      <c r="YD316" s="550"/>
      <c r="YE316" s="550"/>
      <c r="YF316" s="550"/>
      <c r="YG316" s="550"/>
      <c r="YH316" s="550"/>
      <c r="YI316" s="550"/>
      <c r="YJ316" s="550"/>
      <c r="YK316" s="550"/>
      <c r="YL316" s="550"/>
      <c r="YM316" s="550"/>
      <c r="YN316" s="550"/>
      <c r="YO316" s="550"/>
      <c r="YP316" s="550"/>
      <c r="YQ316" s="550"/>
      <c r="YR316" s="550"/>
      <c r="YS316" s="550"/>
      <c r="YT316" s="550"/>
      <c r="YU316" s="550"/>
      <c r="YV316" s="550"/>
      <c r="YW316" s="550"/>
      <c r="YX316" s="550"/>
      <c r="YY316" s="550"/>
      <c r="YZ316" s="550"/>
      <c r="ZA316" s="550"/>
      <c r="ZB316" s="550"/>
      <c r="ZC316" s="550"/>
      <c r="ZD316" s="550"/>
      <c r="ZE316" s="550"/>
      <c r="ZF316" s="550"/>
      <c r="ZG316" s="550"/>
      <c r="ZH316" s="550"/>
      <c r="ZI316" s="550"/>
      <c r="ZJ316" s="550"/>
      <c r="ZK316" s="550"/>
      <c r="ZL316" s="550"/>
      <c r="ZM316" s="550"/>
      <c r="ZN316" s="550"/>
      <c r="ZO316" s="550"/>
      <c r="ZP316" s="550"/>
      <c r="ZQ316" s="550"/>
      <c r="ZR316" s="550"/>
      <c r="ZS316" s="550"/>
      <c r="ZT316" s="550"/>
      <c r="ZU316" s="550"/>
      <c r="ZV316" s="550"/>
      <c r="ZW316" s="550"/>
      <c r="ZX316" s="550"/>
      <c r="ZY316" s="550"/>
      <c r="ZZ316" s="550"/>
      <c r="AAA316" s="550"/>
      <c r="AAB316" s="550"/>
      <c r="AAC316" s="550"/>
      <c r="AAD316" s="550"/>
      <c r="AAE316" s="550"/>
      <c r="AAF316" s="550"/>
      <c r="AAG316" s="550"/>
      <c r="AAH316" s="550"/>
      <c r="AAI316" s="550"/>
      <c r="AAJ316" s="550"/>
      <c r="AAK316" s="550"/>
      <c r="AAL316" s="550"/>
      <c r="AAM316" s="550"/>
      <c r="AAN316" s="550"/>
      <c r="AAO316" s="550"/>
      <c r="AAP316" s="550"/>
      <c r="AAQ316" s="550"/>
      <c r="AAR316" s="550"/>
      <c r="AAS316" s="550"/>
      <c r="AAT316" s="550"/>
      <c r="AAU316" s="550"/>
      <c r="AAV316" s="550"/>
      <c r="AAW316" s="550"/>
      <c r="AAX316" s="550"/>
      <c r="AAY316" s="550"/>
      <c r="AAZ316" s="550"/>
      <c r="ABA316" s="550"/>
      <c r="ABB316" s="550"/>
      <c r="ABC316" s="550"/>
      <c r="ABD316" s="550"/>
      <c r="ABE316" s="550"/>
      <c r="ABF316" s="550"/>
      <c r="ABG316" s="550"/>
      <c r="ABH316" s="550"/>
      <c r="ABI316" s="550"/>
      <c r="ABJ316" s="550"/>
      <c r="ABK316" s="550"/>
      <c r="ABL316" s="550"/>
      <c r="ABM316" s="550"/>
      <c r="ABN316" s="550"/>
      <c r="ABO316" s="550"/>
      <c r="ABP316" s="550"/>
      <c r="ABQ316" s="550"/>
      <c r="ABR316" s="550"/>
      <c r="ABS316" s="550"/>
      <c r="ABT316" s="550"/>
      <c r="ABU316" s="550"/>
      <c r="ABV316" s="550"/>
      <c r="ABW316" s="550"/>
      <c r="ABX316" s="550"/>
      <c r="ABY316" s="550"/>
      <c r="ABZ316" s="550"/>
      <c r="ACA316" s="550"/>
      <c r="ACB316" s="550"/>
      <c r="ACC316" s="550"/>
      <c r="ACD316" s="550"/>
      <c r="ACE316" s="550"/>
      <c r="ACF316" s="550"/>
      <c r="ACG316" s="550"/>
      <c r="ACH316" s="550"/>
      <c r="ACI316" s="550"/>
      <c r="ACJ316" s="550"/>
      <c r="ACK316" s="550"/>
      <c r="ACL316" s="550"/>
      <c r="ACM316" s="550"/>
      <c r="ACN316" s="550"/>
      <c r="ACO316" s="550"/>
      <c r="ACP316" s="550"/>
      <c r="ACQ316" s="550"/>
      <c r="ACR316" s="550"/>
      <c r="ACS316" s="550"/>
      <c r="ACT316" s="550"/>
      <c r="ACU316" s="550"/>
      <c r="ACV316" s="550"/>
      <c r="ACW316" s="550"/>
      <c r="ACX316" s="550"/>
      <c r="ACY316" s="550"/>
      <c r="ACZ316" s="550"/>
      <c r="ADA316" s="550"/>
      <c r="ADB316" s="550"/>
      <c r="ADC316" s="550"/>
      <c r="ADD316" s="550"/>
      <c r="ADE316" s="550"/>
      <c r="ADF316" s="550"/>
      <c r="ADG316" s="550"/>
      <c r="ADH316" s="550"/>
      <c r="ADI316" s="550"/>
      <c r="ADJ316" s="550"/>
      <c r="ADK316" s="550"/>
      <c r="ADL316" s="550"/>
      <c r="ADM316" s="550"/>
      <c r="ADN316" s="550"/>
      <c r="ADO316" s="550"/>
      <c r="ADP316" s="550"/>
      <c r="ADQ316" s="550"/>
      <c r="ADR316" s="550"/>
      <c r="ADS316" s="550"/>
      <c r="ADT316" s="550"/>
      <c r="ADU316" s="550"/>
      <c r="ADV316" s="550"/>
      <c r="ADW316" s="550"/>
      <c r="ADX316" s="550"/>
      <c r="ADY316" s="550"/>
      <c r="ADZ316" s="550"/>
      <c r="AEA316" s="550"/>
      <c r="AEB316" s="550"/>
      <c r="AEC316" s="550"/>
      <c r="AED316" s="550"/>
      <c r="AEE316" s="550"/>
      <c r="AEF316" s="550"/>
      <c r="AEG316" s="550"/>
      <c r="AEH316" s="550"/>
      <c r="AEI316" s="550"/>
      <c r="AEJ316" s="550"/>
      <c r="AEK316" s="550"/>
      <c r="AEL316" s="550"/>
      <c r="AEM316" s="550"/>
      <c r="AEN316" s="550"/>
      <c r="AEO316" s="550"/>
      <c r="AEP316" s="550"/>
      <c r="AEQ316" s="550"/>
      <c r="AER316" s="550"/>
      <c r="AES316" s="550"/>
      <c r="AET316" s="550"/>
      <c r="AEU316" s="550"/>
      <c r="AEV316" s="550"/>
      <c r="AEW316" s="550"/>
      <c r="AEX316" s="550"/>
      <c r="AEY316" s="550"/>
      <c r="AEZ316" s="550"/>
      <c r="AFA316" s="550"/>
      <c r="AFB316" s="550"/>
      <c r="AFC316" s="550"/>
      <c r="AFD316" s="550"/>
      <c r="AFE316" s="550"/>
      <c r="AFF316" s="550"/>
      <c r="AFG316" s="550"/>
      <c r="AFH316" s="550"/>
      <c r="AFI316" s="550"/>
      <c r="AFJ316" s="550"/>
      <c r="AFK316" s="550"/>
      <c r="AFL316" s="550"/>
      <c r="AFM316" s="550"/>
      <c r="AFN316" s="550"/>
      <c r="AFO316" s="550"/>
      <c r="AFP316" s="550"/>
      <c r="AFQ316" s="550"/>
      <c r="AFR316" s="550"/>
      <c r="AFS316" s="550"/>
      <c r="AFT316" s="550"/>
      <c r="AFU316" s="550"/>
      <c r="AFV316" s="550"/>
      <c r="AFW316" s="550"/>
      <c r="AFX316" s="550"/>
      <c r="AFY316" s="550"/>
      <c r="AFZ316" s="550"/>
      <c r="AGA316" s="550"/>
      <c r="AGB316" s="550"/>
      <c r="AGC316" s="550"/>
      <c r="AGD316" s="550"/>
      <c r="AGE316" s="550"/>
      <c r="AGF316" s="550"/>
      <c r="AGG316" s="550"/>
      <c r="AGH316" s="550"/>
      <c r="AGI316" s="550"/>
      <c r="AGJ316" s="550"/>
      <c r="AGK316" s="550"/>
      <c r="AGL316" s="550"/>
      <c r="AGM316" s="550"/>
      <c r="AGN316" s="550"/>
      <c r="AGO316" s="550"/>
      <c r="AGP316" s="550"/>
      <c r="AGQ316" s="550"/>
      <c r="AGR316" s="550"/>
      <c r="AGS316" s="550"/>
      <c r="AGT316" s="550"/>
      <c r="AGU316" s="550"/>
      <c r="AGV316" s="550"/>
      <c r="AGW316" s="550"/>
      <c r="AGX316" s="550"/>
      <c r="AGY316" s="550"/>
      <c r="AGZ316" s="550"/>
      <c r="AHA316" s="550"/>
      <c r="AHB316" s="550"/>
      <c r="AHC316" s="550"/>
      <c r="AHD316" s="550"/>
      <c r="AHE316" s="550"/>
      <c r="AHF316" s="550"/>
      <c r="AHG316" s="550"/>
      <c r="AHH316" s="550"/>
      <c r="AHI316" s="550"/>
      <c r="AHJ316" s="550"/>
      <c r="AHK316" s="550"/>
      <c r="AHL316" s="550"/>
      <c r="AHM316" s="550"/>
      <c r="AHN316" s="550"/>
      <c r="AHO316" s="550"/>
      <c r="AHP316" s="550"/>
      <c r="AHQ316" s="550"/>
      <c r="AHR316" s="550"/>
      <c r="AHS316" s="550"/>
      <c r="AHT316" s="550"/>
      <c r="AHU316" s="550"/>
      <c r="AHV316" s="550"/>
      <c r="AHW316" s="550"/>
      <c r="AHX316" s="550"/>
      <c r="AHY316" s="550"/>
      <c r="AHZ316" s="550"/>
      <c r="AIA316" s="550"/>
      <c r="AIB316" s="550"/>
      <c r="AIC316" s="550"/>
      <c r="AID316" s="550"/>
      <c r="AIE316" s="550"/>
      <c r="AIF316" s="550"/>
      <c r="AIG316" s="550"/>
      <c r="AIH316" s="550"/>
      <c r="AII316" s="550"/>
      <c r="AIJ316" s="550"/>
      <c r="AIK316" s="550"/>
      <c r="AIL316" s="550"/>
      <c r="AIM316" s="550"/>
      <c r="AIN316" s="550"/>
      <c r="AIO316" s="550"/>
      <c r="AIP316" s="550"/>
      <c r="AIQ316" s="550"/>
      <c r="AIR316" s="550"/>
      <c r="AIS316" s="550"/>
      <c r="AIT316" s="550"/>
      <c r="AIU316" s="550"/>
      <c r="AIV316" s="550"/>
      <c r="AIW316" s="550"/>
      <c r="AIX316" s="550"/>
      <c r="AIY316" s="550"/>
      <c r="AIZ316" s="550"/>
      <c r="AJA316" s="550"/>
      <c r="AJB316" s="550"/>
      <c r="AJC316" s="550"/>
      <c r="AJD316" s="550"/>
      <c r="AJE316" s="550"/>
      <c r="AJF316" s="550"/>
      <c r="AJG316" s="550"/>
      <c r="AJH316" s="550"/>
      <c r="AJI316" s="550"/>
      <c r="AJJ316" s="550"/>
      <c r="AJK316" s="550"/>
      <c r="AJL316" s="550"/>
      <c r="AJM316" s="550"/>
      <c r="AJN316" s="550"/>
      <c r="AJO316" s="550"/>
      <c r="AJP316" s="550"/>
      <c r="AJQ316" s="550"/>
      <c r="AJR316" s="550"/>
      <c r="AJS316" s="550"/>
      <c r="AJT316" s="550"/>
      <c r="AJU316" s="550"/>
      <c r="AJV316" s="550"/>
      <c r="AJW316" s="550"/>
      <c r="AJX316" s="550"/>
      <c r="AJY316" s="550"/>
      <c r="AJZ316" s="550"/>
      <c r="AKA316" s="550"/>
      <c r="AKB316" s="550"/>
      <c r="AKC316" s="550"/>
      <c r="AKD316" s="550"/>
      <c r="AKE316" s="550"/>
      <c r="AKF316" s="550"/>
      <c r="AKG316" s="550"/>
      <c r="AKH316" s="550"/>
      <c r="AKI316" s="550"/>
      <c r="AKJ316" s="550"/>
      <c r="AKK316" s="550"/>
      <c r="AKL316" s="550"/>
      <c r="AKM316" s="550"/>
      <c r="AKN316" s="550"/>
      <c r="AKO316" s="550"/>
      <c r="AKP316" s="550"/>
      <c r="AKQ316" s="550"/>
      <c r="AKR316" s="550"/>
      <c r="AKS316" s="550"/>
      <c r="AKT316" s="550"/>
      <c r="AKU316" s="550"/>
      <c r="AKV316" s="550"/>
      <c r="AKW316" s="550"/>
      <c r="AKX316" s="550"/>
      <c r="AKY316" s="550"/>
      <c r="AKZ316" s="550"/>
      <c r="ALA316" s="550"/>
      <c r="ALB316" s="550"/>
      <c r="ALC316" s="550"/>
      <c r="ALD316" s="550"/>
      <c r="ALE316" s="550"/>
      <c r="ALF316" s="550"/>
      <c r="ALG316" s="550"/>
      <c r="ALH316" s="550"/>
      <c r="ALI316" s="550"/>
      <c r="ALJ316" s="550"/>
      <c r="ALK316" s="550"/>
      <c r="ALL316" s="550"/>
      <c r="ALM316" s="550"/>
      <c r="ALN316" s="550"/>
      <c r="ALO316" s="550"/>
      <c r="ALP316" s="550"/>
      <c r="ALQ316" s="550"/>
      <c r="ALR316" s="550"/>
      <c r="ALS316" s="550"/>
      <c r="ALT316" s="550"/>
      <c r="ALU316" s="550"/>
      <c r="ALV316" s="550"/>
      <c r="ALW316" s="550"/>
      <c r="ALX316" s="550"/>
      <c r="ALY316" s="550"/>
      <c r="ALZ316" s="550"/>
      <c r="AMA316" s="550"/>
      <c r="AMB316" s="550"/>
    </row>
    <row r="317" spans="1:1016" ht="59.25" customHeight="1">
      <c r="A317" s="525" t="s">
        <v>668</v>
      </c>
      <c r="B317" s="603">
        <v>89732</v>
      </c>
      <c r="C317" s="493" t="s">
        <v>117</v>
      </c>
      <c r="D317" s="536" t="s">
        <v>632</v>
      </c>
      <c r="E317" s="493" t="s">
        <v>47</v>
      </c>
      <c r="F317" s="523">
        <v>10</v>
      </c>
      <c r="G317" s="497">
        <f t="shared" si="23"/>
        <v>12.21</v>
      </c>
      <c r="H317" s="498">
        <f t="shared" si="24"/>
        <v>122.10000000000001</v>
      </c>
      <c r="J317" s="547">
        <v>9.64</v>
      </c>
      <c r="L317" s="466">
        <f t="shared" si="22"/>
        <v>12.21</v>
      </c>
    </row>
    <row r="318" spans="1:1016" ht="59.25" customHeight="1">
      <c r="A318" s="525" t="s">
        <v>669</v>
      </c>
      <c r="B318" s="603">
        <v>89726</v>
      </c>
      <c r="C318" s="493" t="s">
        <v>117</v>
      </c>
      <c r="D318" s="536" t="s">
        <v>630</v>
      </c>
      <c r="E318" s="493" t="s">
        <v>47</v>
      </c>
      <c r="F318" s="523">
        <v>15</v>
      </c>
      <c r="G318" s="497">
        <f t="shared" si="23"/>
        <v>7.58</v>
      </c>
      <c r="H318" s="498">
        <f t="shared" si="24"/>
        <v>113.7</v>
      </c>
      <c r="J318" s="547">
        <v>5.99</v>
      </c>
      <c r="L318" s="466">
        <f t="shared" si="22"/>
        <v>7.58</v>
      </c>
    </row>
    <row r="319" spans="1:1016" ht="59.25" customHeight="1">
      <c r="A319" s="525" t="s">
        <v>670</v>
      </c>
      <c r="B319" s="603">
        <v>3680</v>
      </c>
      <c r="C319" s="528" t="s">
        <v>127</v>
      </c>
      <c r="D319" s="611" t="s">
        <v>671</v>
      </c>
      <c r="E319" s="493" t="s">
        <v>47</v>
      </c>
      <c r="F319" s="523">
        <v>7</v>
      </c>
      <c r="G319" s="497">
        <f t="shared" si="23"/>
        <v>15.91</v>
      </c>
      <c r="H319" s="498">
        <f t="shared" si="24"/>
        <v>111.37</v>
      </c>
      <c r="J319" s="547">
        <v>12.57</v>
      </c>
      <c r="L319" s="466">
        <f t="shared" si="22"/>
        <v>15.91</v>
      </c>
    </row>
    <row r="320" spans="1:1016" ht="59.25" customHeight="1">
      <c r="A320" s="525" t="s">
        <v>672</v>
      </c>
      <c r="B320" s="603">
        <v>89799</v>
      </c>
      <c r="C320" s="493" t="s">
        <v>117</v>
      </c>
      <c r="D320" s="536" t="s">
        <v>673</v>
      </c>
      <c r="E320" s="493" t="s">
        <v>47</v>
      </c>
      <c r="F320" s="523">
        <v>21</v>
      </c>
      <c r="G320" s="497">
        <f t="shared" si="23"/>
        <v>24.01</v>
      </c>
      <c r="H320" s="498">
        <f t="shared" si="24"/>
        <v>504.21000000000004</v>
      </c>
      <c r="J320" s="547">
        <v>18.96</v>
      </c>
      <c r="L320" s="466">
        <f t="shared" si="22"/>
        <v>24.01</v>
      </c>
    </row>
    <row r="321" spans="1:1016" ht="59.25" customHeight="1">
      <c r="A321" s="525" t="s">
        <v>674</v>
      </c>
      <c r="B321" s="603">
        <v>1609</v>
      </c>
      <c r="C321" s="528" t="s">
        <v>127</v>
      </c>
      <c r="D321" s="611" t="s">
        <v>675</v>
      </c>
      <c r="E321" s="493" t="s">
        <v>47</v>
      </c>
      <c r="F321" s="523">
        <v>30</v>
      </c>
      <c r="G321" s="497">
        <f t="shared" si="23"/>
        <v>12.76</v>
      </c>
      <c r="H321" s="498">
        <f t="shared" si="24"/>
        <v>382.8</v>
      </c>
      <c r="J321" s="547">
        <v>10.08</v>
      </c>
      <c r="L321" s="466">
        <f t="shared" si="22"/>
        <v>12.76</v>
      </c>
    </row>
    <row r="322" spans="1:1016" ht="59.25" customHeight="1">
      <c r="A322" s="525" t="s">
        <v>676</v>
      </c>
      <c r="B322" s="603">
        <v>1606</v>
      </c>
      <c r="C322" s="528" t="s">
        <v>127</v>
      </c>
      <c r="D322" s="507" t="s">
        <v>677</v>
      </c>
      <c r="E322" s="493" t="s">
        <v>47</v>
      </c>
      <c r="F322" s="523">
        <v>10</v>
      </c>
      <c r="G322" s="497">
        <f t="shared" si="23"/>
        <v>13.07</v>
      </c>
      <c r="H322" s="498">
        <f t="shared" ref="H322:H353" si="25">IF(E322&lt;&gt;0,F322*G322,"")</f>
        <v>130.69999999999999</v>
      </c>
      <c r="J322" s="547">
        <v>10.32</v>
      </c>
      <c r="L322" s="466">
        <f t="shared" si="22"/>
        <v>13.07</v>
      </c>
    </row>
    <row r="323" spans="1:1016" s="459" customFormat="1" ht="59.25" customHeight="1">
      <c r="A323" s="525" t="s">
        <v>678</v>
      </c>
      <c r="B323" s="613">
        <v>100860</v>
      </c>
      <c r="C323" s="576" t="s">
        <v>117</v>
      </c>
      <c r="D323" s="536" t="s">
        <v>679</v>
      </c>
      <c r="E323" s="576" t="s">
        <v>47</v>
      </c>
      <c r="F323" s="535">
        <v>7</v>
      </c>
      <c r="G323" s="497">
        <f t="shared" si="23"/>
        <v>97.45</v>
      </c>
      <c r="H323" s="577">
        <f t="shared" si="25"/>
        <v>682.15</v>
      </c>
      <c r="I323" s="455"/>
      <c r="J323" s="589">
        <v>76.97</v>
      </c>
      <c r="K323" s="455"/>
      <c r="L323" s="466">
        <f t="shared" si="22"/>
        <v>97.45</v>
      </c>
      <c r="M323" s="455"/>
      <c r="N323" s="455"/>
      <c r="O323" s="455"/>
      <c r="P323" s="455"/>
      <c r="Q323" s="455"/>
      <c r="R323" s="455"/>
      <c r="S323" s="455"/>
      <c r="T323" s="455"/>
      <c r="U323" s="455"/>
      <c r="V323" s="455"/>
      <c r="W323" s="455"/>
      <c r="X323" s="455"/>
      <c r="Y323" s="455"/>
      <c r="Z323" s="455"/>
      <c r="AA323" s="455"/>
      <c r="AB323" s="455"/>
      <c r="AC323" s="455"/>
      <c r="AD323" s="455"/>
      <c r="AE323" s="455"/>
      <c r="AF323" s="455"/>
      <c r="AG323" s="455"/>
      <c r="AH323" s="455"/>
      <c r="AI323" s="455"/>
      <c r="AJ323" s="455"/>
      <c r="AK323" s="455"/>
      <c r="AL323" s="455"/>
      <c r="AM323" s="455"/>
      <c r="AN323" s="455"/>
      <c r="AO323" s="455"/>
      <c r="AP323" s="455"/>
      <c r="AQ323" s="455"/>
      <c r="AR323" s="455"/>
      <c r="AS323" s="455"/>
      <c r="AT323" s="455"/>
      <c r="AU323" s="455"/>
      <c r="AV323" s="455"/>
      <c r="AW323" s="455"/>
      <c r="AX323" s="455"/>
      <c r="AY323" s="455"/>
      <c r="AZ323" s="455"/>
      <c r="BA323" s="455"/>
      <c r="BB323" s="455"/>
      <c r="BC323" s="455"/>
      <c r="BD323" s="455"/>
      <c r="BE323" s="455"/>
      <c r="BF323" s="455"/>
      <c r="BG323" s="455"/>
      <c r="BH323" s="455"/>
      <c r="BI323" s="455"/>
      <c r="BJ323" s="455"/>
      <c r="BK323" s="455"/>
      <c r="BL323" s="455"/>
      <c r="BM323" s="455"/>
      <c r="BN323" s="455"/>
      <c r="BO323" s="455"/>
      <c r="BP323" s="455"/>
      <c r="BQ323" s="455"/>
      <c r="BR323" s="455"/>
      <c r="BS323" s="455"/>
      <c r="BT323" s="455"/>
      <c r="BU323" s="455"/>
      <c r="BV323" s="455"/>
      <c r="BW323" s="455"/>
      <c r="BX323" s="455"/>
      <c r="BY323" s="455"/>
      <c r="BZ323" s="455"/>
      <c r="CA323" s="455"/>
      <c r="CB323" s="455"/>
      <c r="CC323" s="455"/>
      <c r="CD323" s="455"/>
      <c r="CE323" s="455"/>
      <c r="CF323" s="455"/>
      <c r="CG323" s="455"/>
      <c r="CH323" s="455"/>
      <c r="CI323" s="455"/>
      <c r="CJ323" s="455"/>
      <c r="CK323" s="455"/>
      <c r="CL323" s="455"/>
      <c r="CM323" s="455"/>
      <c r="CN323" s="455"/>
      <c r="CO323" s="455"/>
      <c r="CP323" s="455"/>
      <c r="CQ323" s="455"/>
      <c r="CR323" s="455"/>
      <c r="CS323" s="455"/>
      <c r="CT323" s="455"/>
      <c r="CU323" s="455"/>
      <c r="CV323" s="455"/>
      <c r="CW323" s="455"/>
      <c r="CX323" s="455"/>
      <c r="CY323" s="455"/>
      <c r="CZ323" s="455"/>
      <c r="DA323" s="455"/>
      <c r="DB323" s="455"/>
      <c r="DC323" s="455"/>
      <c r="DD323" s="455"/>
      <c r="DE323" s="455"/>
      <c r="DF323" s="455"/>
      <c r="DG323" s="455"/>
      <c r="DH323" s="455"/>
      <c r="DI323" s="455"/>
      <c r="DJ323" s="455"/>
      <c r="DK323" s="455"/>
      <c r="DL323" s="455"/>
      <c r="DM323" s="455"/>
      <c r="DN323" s="455"/>
      <c r="DO323" s="455"/>
      <c r="DP323" s="455"/>
      <c r="DQ323" s="455"/>
      <c r="DR323" s="455"/>
      <c r="DS323" s="455"/>
      <c r="DT323" s="455"/>
      <c r="DU323" s="455"/>
      <c r="DV323" s="455"/>
      <c r="DW323" s="455"/>
      <c r="DX323" s="455"/>
      <c r="DY323" s="455"/>
      <c r="DZ323" s="455"/>
      <c r="EA323" s="455"/>
      <c r="EB323" s="455"/>
      <c r="EC323" s="455"/>
      <c r="ED323" s="455"/>
      <c r="EE323" s="455"/>
      <c r="EF323" s="455"/>
      <c r="EG323" s="455"/>
      <c r="EH323" s="455"/>
      <c r="EI323" s="455"/>
      <c r="EJ323" s="455"/>
      <c r="EK323" s="455"/>
      <c r="EL323" s="455"/>
      <c r="EM323" s="455"/>
      <c r="EN323" s="455"/>
      <c r="EO323" s="455"/>
      <c r="EP323" s="455"/>
      <c r="EQ323" s="455"/>
      <c r="ER323" s="455"/>
      <c r="ES323" s="455"/>
      <c r="ET323" s="455"/>
      <c r="EU323" s="455"/>
      <c r="EV323" s="455"/>
      <c r="EW323" s="455"/>
      <c r="EX323" s="455"/>
      <c r="EY323" s="455"/>
      <c r="EZ323" s="455"/>
      <c r="FA323" s="455"/>
      <c r="FB323" s="455"/>
      <c r="FC323" s="455"/>
      <c r="FD323" s="455"/>
      <c r="FE323" s="455"/>
      <c r="FF323" s="455"/>
      <c r="FG323" s="455"/>
      <c r="FH323" s="455"/>
      <c r="FI323" s="455"/>
      <c r="FJ323" s="455"/>
      <c r="FK323" s="455"/>
      <c r="FL323" s="455"/>
      <c r="FM323" s="455"/>
      <c r="FN323" s="455"/>
      <c r="FO323" s="455"/>
      <c r="FP323" s="455"/>
      <c r="FQ323" s="455"/>
      <c r="FR323" s="455"/>
      <c r="FS323" s="455"/>
      <c r="FT323" s="455"/>
      <c r="FU323" s="455"/>
      <c r="FV323" s="455"/>
      <c r="FW323" s="455"/>
      <c r="FX323" s="455"/>
      <c r="FY323" s="455"/>
      <c r="FZ323" s="455"/>
      <c r="GA323" s="455"/>
      <c r="GB323" s="455"/>
      <c r="GC323" s="455"/>
      <c r="GD323" s="455"/>
      <c r="GE323" s="455"/>
      <c r="GF323" s="455"/>
      <c r="GG323" s="455"/>
      <c r="GH323" s="455"/>
      <c r="GI323" s="455"/>
      <c r="GJ323" s="455"/>
      <c r="GK323" s="455"/>
      <c r="GL323" s="455"/>
      <c r="GM323" s="455"/>
      <c r="GN323" s="455"/>
      <c r="GO323" s="455"/>
      <c r="GP323" s="455"/>
      <c r="GQ323" s="455"/>
      <c r="GR323" s="455"/>
      <c r="GS323" s="455"/>
      <c r="GT323" s="455"/>
      <c r="GU323" s="455"/>
      <c r="GV323" s="455"/>
      <c r="GW323" s="455"/>
      <c r="GX323" s="455"/>
      <c r="GY323" s="455"/>
      <c r="GZ323" s="455"/>
      <c r="HA323" s="455"/>
      <c r="HB323" s="455"/>
      <c r="HC323" s="455"/>
      <c r="HD323" s="455"/>
      <c r="HE323" s="455"/>
      <c r="HF323" s="455"/>
      <c r="HG323" s="455"/>
      <c r="HH323" s="455"/>
      <c r="HI323" s="455"/>
      <c r="HJ323" s="455"/>
      <c r="HK323" s="455"/>
      <c r="HL323" s="455"/>
      <c r="HM323" s="455"/>
      <c r="HN323" s="455"/>
      <c r="HO323" s="455"/>
      <c r="HP323" s="455"/>
      <c r="HQ323" s="455"/>
      <c r="HR323" s="455"/>
      <c r="HS323" s="455"/>
      <c r="HT323" s="455"/>
      <c r="HU323" s="455"/>
      <c r="HV323" s="455"/>
      <c r="HW323" s="455"/>
      <c r="HX323" s="455"/>
      <c r="HY323" s="455"/>
      <c r="HZ323" s="455"/>
      <c r="IA323" s="455"/>
      <c r="IB323" s="455"/>
      <c r="IC323" s="455"/>
      <c r="ID323" s="455"/>
      <c r="IE323" s="455"/>
      <c r="IF323" s="455"/>
      <c r="IG323" s="455"/>
      <c r="IH323" s="455"/>
      <c r="II323" s="455"/>
      <c r="IJ323" s="455"/>
      <c r="IK323" s="455"/>
      <c r="IL323" s="455"/>
      <c r="IM323" s="455"/>
      <c r="IN323" s="455"/>
      <c r="IO323" s="455"/>
      <c r="IP323" s="455"/>
      <c r="IQ323" s="455"/>
      <c r="IR323" s="455"/>
      <c r="IS323" s="455"/>
      <c r="IT323" s="455"/>
      <c r="IU323" s="455"/>
      <c r="IV323" s="455"/>
      <c r="IW323" s="455"/>
      <c r="IX323" s="455"/>
      <c r="IY323" s="455"/>
      <c r="IZ323" s="455"/>
      <c r="JA323" s="455"/>
      <c r="JB323" s="455"/>
      <c r="JC323" s="455"/>
      <c r="JD323" s="455"/>
      <c r="JE323" s="455"/>
      <c r="JF323" s="455"/>
      <c r="JG323" s="455"/>
      <c r="JH323" s="455"/>
      <c r="JI323" s="455"/>
      <c r="JJ323" s="455"/>
      <c r="JK323" s="455"/>
      <c r="JL323" s="455"/>
      <c r="JM323" s="455"/>
      <c r="JN323" s="455"/>
      <c r="JO323" s="455"/>
      <c r="JP323" s="455"/>
      <c r="JQ323" s="455"/>
      <c r="JR323" s="455"/>
      <c r="JS323" s="455"/>
      <c r="JT323" s="455"/>
      <c r="JU323" s="455"/>
      <c r="JV323" s="455"/>
      <c r="JW323" s="455"/>
      <c r="JX323" s="455"/>
      <c r="JY323" s="455"/>
      <c r="JZ323" s="455"/>
      <c r="KA323" s="455"/>
      <c r="KB323" s="455"/>
      <c r="KC323" s="455"/>
      <c r="KD323" s="455"/>
      <c r="KE323" s="455"/>
      <c r="KF323" s="455"/>
      <c r="KG323" s="455"/>
      <c r="KH323" s="455"/>
      <c r="KI323" s="455"/>
      <c r="KJ323" s="455"/>
      <c r="KK323" s="455"/>
      <c r="KL323" s="455"/>
      <c r="KM323" s="455"/>
      <c r="KN323" s="455"/>
      <c r="KO323" s="455"/>
      <c r="KP323" s="455"/>
      <c r="KQ323" s="455"/>
      <c r="KR323" s="455"/>
      <c r="KS323" s="455"/>
      <c r="KT323" s="455"/>
      <c r="KU323" s="455"/>
      <c r="KV323" s="455"/>
      <c r="KW323" s="455"/>
      <c r="KX323" s="455"/>
      <c r="KY323" s="455"/>
      <c r="KZ323" s="455"/>
      <c r="LA323" s="455"/>
      <c r="LB323" s="455"/>
      <c r="LC323" s="455"/>
      <c r="LD323" s="455"/>
      <c r="LE323" s="455"/>
      <c r="LF323" s="455"/>
      <c r="LG323" s="455"/>
      <c r="LH323" s="455"/>
      <c r="LI323" s="455"/>
      <c r="LJ323" s="455"/>
      <c r="LK323" s="455"/>
      <c r="LL323" s="455"/>
      <c r="LM323" s="455"/>
      <c r="LN323" s="455"/>
      <c r="LO323" s="455"/>
      <c r="LP323" s="455"/>
      <c r="LQ323" s="455"/>
      <c r="LR323" s="455"/>
      <c r="LS323" s="455"/>
      <c r="LT323" s="455"/>
      <c r="LU323" s="455"/>
      <c r="LV323" s="455"/>
      <c r="LW323" s="455"/>
      <c r="LX323" s="455"/>
      <c r="LY323" s="455"/>
      <c r="LZ323" s="455"/>
      <c r="MA323" s="455"/>
      <c r="MB323" s="455"/>
      <c r="MC323" s="455"/>
      <c r="MD323" s="455"/>
      <c r="ME323" s="455"/>
      <c r="MF323" s="455"/>
      <c r="MG323" s="455"/>
      <c r="MH323" s="455"/>
      <c r="MI323" s="455"/>
      <c r="MJ323" s="455"/>
      <c r="MK323" s="455"/>
      <c r="ML323" s="455"/>
      <c r="MM323" s="455"/>
      <c r="MN323" s="455"/>
      <c r="MO323" s="455"/>
      <c r="MP323" s="455"/>
      <c r="MQ323" s="455"/>
      <c r="MR323" s="455"/>
      <c r="MS323" s="455"/>
      <c r="MT323" s="455"/>
      <c r="MU323" s="455"/>
      <c r="MV323" s="455"/>
      <c r="MW323" s="455"/>
      <c r="MX323" s="455"/>
      <c r="MY323" s="455"/>
      <c r="MZ323" s="455"/>
      <c r="NA323" s="455"/>
      <c r="NB323" s="455"/>
      <c r="NC323" s="455"/>
      <c r="ND323" s="455"/>
      <c r="NE323" s="455"/>
      <c r="NF323" s="455"/>
      <c r="NG323" s="455"/>
      <c r="NH323" s="455"/>
      <c r="NI323" s="455"/>
      <c r="NJ323" s="455"/>
      <c r="NK323" s="455"/>
      <c r="NL323" s="455"/>
      <c r="NM323" s="455"/>
      <c r="NN323" s="455"/>
      <c r="NO323" s="455"/>
      <c r="NP323" s="455"/>
      <c r="NQ323" s="455"/>
      <c r="NR323" s="455"/>
      <c r="NS323" s="455"/>
      <c r="NT323" s="455"/>
      <c r="NU323" s="455"/>
      <c r="NV323" s="455"/>
      <c r="NW323" s="455"/>
      <c r="NX323" s="455"/>
      <c r="NY323" s="455"/>
      <c r="NZ323" s="455"/>
      <c r="OA323" s="455"/>
      <c r="OB323" s="455"/>
      <c r="OC323" s="455"/>
      <c r="OD323" s="455"/>
      <c r="OE323" s="455"/>
      <c r="OF323" s="455"/>
      <c r="OG323" s="455"/>
      <c r="OH323" s="455"/>
      <c r="OI323" s="455"/>
      <c r="OJ323" s="455"/>
      <c r="OK323" s="455"/>
      <c r="OL323" s="455"/>
      <c r="OM323" s="455"/>
      <c r="ON323" s="455"/>
      <c r="OO323" s="455"/>
      <c r="OP323" s="455"/>
      <c r="OQ323" s="455"/>
      <c r="OR323" s="455"/>
      <c r="OS323" s="455"/>
      <c r="OT323" s="455"/>
      <c r="OU323" s="455"/>
      <c r="OV323" s="455"/>
      <c r="OW323" s="455"/>
      <c r="OX323" s="455"/>
      <c r="OY323" s="455"/>
      <c r="OZ323" s="455"/>
      <c r="PA323" s="455"/>
      <c r="PB323" s="455"/>
      <c r="PC323" s="455"/>
      <c r="PD323" s="455"/>
      <c r="PE323" s="455"/>
      <c r="PF323" s="455"/>
      <c r="PG323" s="455"/>
      <c r="PH323" s="455"/>
      <c r="PI323" s="455"/>
      <c r="PJ323" s="455"/>
      <c r="PK323" s="455"/>
      <c r="PL323" s="455"/>
      <c r="PM323" s="455"/>
      <c r="PN323" s="455"/>
      <c r="PO323" s="455"/>
      <c r="PP323" s="455"/>
      <c r="PQ323" s="455"/>
      <c r="PR323" s="455"/>
      <c r="PS323" s="455"/>
      <c r="PT323" s="455"/>
      <c r="PU323" s="455"/>
      <c r="PV323" s="455"/>
      <c r="PW323" s="455"/>
      <c r="PX323" s="455"/>
      <c r="PY323" s="455"/>
      <c r="PZ323" s="455"/>
      <c r="QA323" s="455"/>
      <c r="QB323" s="455"/>
      <c r="QC323" s="455"/>
      <c r="QD323" s="455"/>
      <c r="QE323" s="455"/>
      <c r="QF323" s="455"/>
      <c r="QG323" s="455"/>
      <c r="QH323" s="455"/>
      <c r="QI323" s="455"/>
      <c r="QJ323" s="455"/>
      <c r="QK323" s="455"/>
      <c r="QL323" s="455"/>
      <c r="QM323" s="455"/>
      <c r="QN323" s="455"/>
      <c r="QO323" s="455"/>
      <c r="QP323" s="455"/>
      <c r="QQ323" s="455"/>
      <c r="QR323" s="455"/>
      <c r="QS323" s="455"/>
      <c r="QT323" s="455"/>
      <c r="QU323" s="455"/>
      <c r="QV323" s="455"/>
      <c r="QW323" s="455"/>
      <c r="QX323" s="455"/>
      <c r="QY323" s="455"/>
      <c r="QZ323" s="455"/>
      <c r="RA323" s="455"/>
      <c r="RB323" s="455"/>
      <c r="RC323" s="455"/>
      <c r="RD323" s="455"/>
      <c r="RE323" s="455"/>
      <c r="RF323" s="455"/>
      <c r="RG323" s="455"/>
      <c r="RH323" s="455"/>
      <c r="RI323" s="455"/>
      <c r="RJ323" s="455"/>
      <c r="RK323" s="455"/>
      <c r="RL323" s="455"/>
      <c r="RM323" s="455"/>
      <c r="RN323" s="455"/>
      <c r="RO323" s="455"/>
      <c r="RP323" s="455"/>
      <c r="RQ323" s="455"/>
      <c r="RR323" s="455"/>
      <c r="RS323" s="455"/>
      <c r="RT323" s="455"/>
      <c r="RU323" s="455"/>
      <c r="RV323" s="455"/>
      <c r="RW323" s="455"/>
      <c r="RX323" s="455"/>
      <c r="RY323" s="455"/>
      <c r="RZ323" s="455"/>
      <c r="SA323" s="455"/>
      <c r="SB323" s="455"/>
      <c r="SC323" s="455"/>
      <c r="SD323" s="455"/>
      <c r="SE323" s="455"/>
      <c r="SF323" s="455"/>
      <c r="SG323" s="455"/>
      <c r="SH323" s="455"/>
      <c r="SI323" s="455"/>
      <c r="SJ323" s="455"/>
      <c r="SK323" s="455"/>
      <c r="SL323" s="455"/>
      <c r="SM323" s="455"/>
      <c r="SN323" s="455"/>
      <c r="SO323" s="455"/>
      <c r="SP323" s="455"/>
      <c r="SQ323" s="455"/>
      <c r="SR323" s="455"/>
      <c r="SS323" s="455"/>
      <c r="ST323" s="455"/>
      <c r="SU323" s="455"/>
      <c r="SV323" s="455"/>
      <c r="SW323" s="455"/>
      <c r="SX323" s="455"/>
      <c r="SY323" s="455"/>
      <c r="SZ323" s="455"/>
      <c r="TA323" s="455"/>
      <c r="TB323" s="455"/>
      <c r="TC323" s="455"/>
      <c r="TD323" s="455"/>
      <c r="TE323" s="455"/>
      <c r="TF323" s="455"/>
      <c r="TG323" s="455"/>
      <c r="TH323" s="455"/>
      <c r="TI323" s="455"/>
      <c r="TJ323" s="455"/>
      <c r="TK323" s="455"/>
      <c r="TL323" s="455"/>
      <c r="TM323" s="455"/>
      <c r="TN323" s="455"/>
      <c r="TO323" s="455"/>
      <c r="TP323" s="455"/>
      <c r="TQ323" s="455"/>
      <c r="TR323" s="455"/>
      <c r="TS323" s="455"/>
      <c r="TT323" s="455"/>
      <c r="TU323" s="455"/>
      <c r="TV323" s="455"/>
      <c r="TW323" s="455"/>
      <c r="TX323" s="455"/>
      <c r="TY323" s="455"/>
      <c r="TZ323" s="455"/>
      <c r="UA323" s="455"/>
      <c r="UB323" s="455"/>
      <c r="UC323" s="455"/>
      <c r="UD323" s="455"/>
      <c r="UE323" s="455"/>
      <c r="UF323" s="455"/>
      <c r="UG323" s="455"/>
      <c r="UH323" s="455"/>
      <c r="UI323" s="455"/>
      <c r="UJ323" s="455"/>
      <c r="UK323" s="455"/>
      <c r="UL323" s="455"/>
      <c r="UM323" s="455"/>
      <c r="UN323" s="455"/>
      <c r="UO323" s="455"/>
      <c r="UP323" s="455"/>
      <c r="UQ323" s="455"/>
      <c r="UR323" s="455"/>
      <c r="US323" s="455"/>
      <c r="UT323" s="455"/>
      <c r="UU323" s="455"/>
      <c r="UV323" s="455"/>
      <c r="UW323" s="455"/>
      <c r="UX323" s="455"/>
      <c r="UY323" s="455"/>
      <c r="UZ323" s="455"/>
      <c r="VA323" s="455"/>
      <c r="VB323" s="455"/>
      <c r="VC323" s="455"/>
      <c r="VD323" s="455"/>
      <c r="VE323" s="455"/>
      <c r="VF323" s="455"/>
      <c r="VG323" s="455"/>
      <c r="VH323" s="455"/>
      <c r="VI323" s="455"/>
      <c r="VJ323" s="455"/>
      <c r="VK323" s="455"/>
      <c r="VL323" s="455"/>
      <c r="VM323" s="455"/>
      <c r="VN323" s="455"/>
      <c r="VO323" s="455"/>
      <c r="VP323" s="455"/>
      <c r="VQ323" s="455"/>
      <c r="VR323" s="455"/>
      <c r="VS323" s="455"/>
      <c r="VT323" s="455"/>
      <c r="VU323" s="455"/>
      <c r="VV323" s="455"/>
      <c r="VW323" s="455"/>
      <c r="VX323" s="455"/>
      <c r="VY323" s="455"/>
      <c r="VZ323" s="455"/>
      <c r="WA323" s="455"/>
      <c r="WB323" s="455"/>
      <c r="WC323" s="455"/>
      <c r="WD323" s="455"/>
      <c r="WE323" s="455"/>
      <c r="WF323" s="455"/>
      <c r="WG323" s="455"/>
      <c r="WH323" s="455"/>
      <c r="WI323" s="455"/>
      <c r="WJ323" s="455"/>
      <c r="WK323" s="455"/>
      <c r="WL323" s="455"/>
      <c r="WM323" s="455"/>
      <c r="WN323" s="455"/>
      <c r="WO323" s="455"/>
      <c r="WP323" s="455"/>
      <c r="WQ323" s="455"/>
      <c r="WR323" s="455"/>
      <c r="WS323" s="455"/>
      <c r="WT323" s="455"/>
      <c r="WU323" s="455"/>
      <c r="WV323" s="455"/>
      <c r="WW323" s="455"/>
      <c r="WX323" s="455"/>
      <c r="WY323" s="455"/>
      <c r="WZ323" s="455"/>
      <c r="XA323" s="455"/>
      <c r="XB323" s="455"/>
      <c r="XC323" s="455"/>
      <c r="XD323" s="455"/>
      <c r="XE323" s="455"/>
      <c r="XF323" s="455"/>
      <c r="XG323" s="455"/>
      <c r="XH323" s="455"/>
      <c r="XI323" s="455"/>
      <c r="XJ323" s="455"/>
      <c r="XK323" s="455"/>
      <c r="XL323" s="455"/>
      <c r="XM323" s="455"/>
      <c r="XN323" s="455"/>
      <c r="XO323" s="455"/>
      <c r="XP323" s="455"/>
      <c r="XQ323" s="455"/>
      <c r="XR323" s="455"/>
      <c r="XS323" s="455"/>
      <c r="XT323" s="455"/>
      <c r="XU323" s="455"/>
      <c r="XV323" s="455"/>
      <c r="XW323" s="455"/>
      <c r="XX323" s="455"/>
      <c r="XY323" s="455"/>
      <c r="XZ323" s="455"/>
      <c r="YA323" s="455"/>
      <c r="YB323" s="455"/>
      <c r="YC323" s="455"/>
      <c r="YD323" s="455"/>
      <c r="YE323" s="455"/>
      <c r="YF323" s="455"/>
      <c r="YG323" s="455"/>
      <c r="YH323" s="455"/>
      <c r="YI323" s="455"/>
      <c r="YJ323" s="455"/>
      <c r="YK323" s="455"/>
      <c r="YL323" s="455"/>
      <c r="YM323" s="455"/>
      <c r="YN323" s="455"/>
      <c r="YO323" s="455"/>
      <c r="YP323" s="455"/>
      <c r="YQ323" s="455"/>
      <c r="YR323" s="455"/>
      <c r="YS323" s="455"/>
      <c r="YT323" s="455"/>
      <c r="YU323" s="455"/>
      <c r="YV323" s="455"/>
      <c r="YW323" s="455"/>
      <c r="YX323" s="455"/>
      <c r="YY323" s="455"/>
      <c r="YZ323" s="455"/>
      <c r="ZA323" s="455"/>
      <c r="ZB323" s="455"/>
      <c r="ZC323" s="455"/>
      <c r="ZD323" s="455"/>
      <c r="ZE323" s="455"/>
      <c r="ZF323" s="455"/>
      <c r="ZG323" s="455"/>
      <c r="ZH323" s="455"/>
      <c r="ZI323" s="455"/>
      <c r="ZJ323" s="455"/>
      <c r="ZK323" s="455"/>
      <c r="ZL323" s="455"/>
      <c r="ZM323" s="455"/>
      <c r="ZN323" s="455"/>
      <c r="ZO323" s="455"/>
      <c r="ZP323" s="455"/>
      <c r="ZQ323" s="455"/>
      <c r="ZR323" s="455"/>
      <c r="ZS323" s="455"/>
      <c r="ZT323" s="455"/>
      <c r="ZU323" s="455"/>
      <c r="ZV323" s="455"/>
      <c r="ZW323" s="455"/>
      <c r="ZX323" s="455"/>
      <c r="ZY323" s="455"/>
      <c r="ZZ323" s="455"/>
      <c r="AAA323" s="455"/>
      <c r="AAB323" s="455"/>
      <c r="AAC323" s="455"/>
      <c r="AAD323" s="455"/>
      <c r="AAE323" s="455"/>
      <c r="AAF323" s="455"/>
      <c r="AAG323" s="455"/>
      <c r="AAH323" s="455"/>
      <c r="AAI323" s="455"/>
      <c r="AAJ323" s="455"/>
      <c r="AAK323" s="455"/>
      <c r="AAL323" s="455"/>
      <c r="AAM323" s="455"/>
      <c r="AAN323" s="455"/>
      <c r="AAO323" s="455"/>
      <c r="AAP323" s="455"/>
      <c r="AAQ323" s="455"/>
      <c r="AAR323" s="455"/>
      <c r="AAS323" s="455"/>
      <c r="AAT323" s="455"/>
      <c r="AAU323" s="455"/>
      <c r="AAV323" s="455"/>
      <c r="AAW323" s="455"/>
      <c r="AAX323" s="455"/>
      <c r="AAY323" s="455"/>
      <c r="AAZ323" s="455"/>
      <c r="ABA323" s="455"/>
      <c r="ABB323" s="455"/>
      <c r="ABC323" s="455"/>
      <c r="ABD323" s="455"/>
      <c r="ABE323" s="455"/>
      <c r="ABF323" s="455"/>
      <c r="ABG323" s="455"/>
      <c r="ABH323" s="455"/>
      <c r="ABI323" s="455"/>
      <c r="ABJ323" s="455"/>
      <c r="ABK323" s="455"/>
      <c r="ABL323" s="455"/>
      <c r="ABM323" s="455"/>
      <c r="ABN323" s="455"/>
      <c r="ABO323" s="455"/>
      <c r="ABP323" s="455"/>
      <c r="ABQ323" s="455"/>
      <c r="ABR323" s="455"/>
      <c r="ABS323" s="455"/>
      <c r="ABT323" s="455"/>
      <c r="ABU323" s="455"/>
      <c r="ABV323" s="455"/>
      <c r="ABW323" s="455"/>
      <c r="ABX323" s="455"/>
      <c r="ABY323" s="455"/>
      <c r="ABZ323" s="455"/>
      <c r="ACA323" s="455"/>
      <c r="ACB323" s="455"/>
      <c r="ACC323" s="455"/>
      <c r="ACD323" s="455"/>
      <c r="ACE323" s="455"/>
      <c r="ACF323" s="455"/>
      <c r="ACG323" s="455"/>
      <c r="ACH323" s="455"/>
      <c r="ACI323" s="455"/>
      <c r="ACJ323" s="455"/>
      <c r="ACK323" s="455"/>
      <c r="ACL323" s="455"/>
      <c r="ACM323" s="455"/>
      <c r="ACN323" s="455"/>
      <c r="ACO323" s="455"/>
      <c r="ACP323" s="455"/>
      <c r="ACQ323" s="455"/>
      <c r="ACR323" s="455"/>
      <c r="ACS323" s="455"/>
      <c r="ACT323" s="455"/>
      <c r="ACU323" s="455"/>
      <c r="ACV323" s="455"/>
      <c r="ACW323" s="455"/>
      <c r="ACX323" s="455"/>
      <c r="ACY323" s="455"/>
      <c r="ACZ323" s="455"/>
      <c r="ADA323" s="455"/>
      <c r="ADB323" s="455"/>
      <c r="ADC323" s="455"/>
      <c r="ADD323" s="455"/>
      <c r="ADE323" s="455"/>
      <c r="ADF323" s="455"/>
      <c r="ADG323" s="455"/>
      <c r="ADH323" s="455"/>
      <c r="ADI323" s="455"/>
      <c r="ADJ323" s="455"/>
      <c r="ADK323" s="455"/>
      <c r="ADL323" s="455"/>
      <c r="ADM323" s="455"/>
      <c r="ADN323" s="455"/>
      <c r="ADO323" s="455"/>
      <c r="ADP323" s="455"/>
      <c r="ADQ323" s="455"/>
      <c r="ADR323" s="455"/>
      <c r="ADS323" s="455"/>
      <c r="ADT323" s="455"/>
      <c r="ADU323" s="455"/>
      <c r="ADV323" s="455"/>
      <c r="ADW323" s="455"/>
      <c r="ADX323" s="455"/>
      <c r="ADY323" s="455"/>
      <c r="ADZ323" s="455"/>
      <c r="AEA323" s="455"/>
      <c r="AEB323" s="455"/>
      <c r="AEC323" s="455"/>
      <c r="AED323" s="455"/>
      <c r="AEE323" s="455"/>
      <c r="AEF323" s="455"/>
      <c r="AEG323" s="455"/>
      <c r="AEH323" s="455"/>
      <c r="AEI323" s="455"/>
      <c r="AEJ323" s="455"/>
      <c r="AEK323" s="455"/>
      <c r="AEL323" s="455"/>
      <c r="AEM323" s="455"/>
      <c r="AEN323" s="455"/>
      <c r="AEO323" s="455"/>
      <c r="AEP323" s="455"/>
      <c r="AEQ323" s="455"/>
      <c r="AER323" s="455"/>
      <c r="AES323" s="455"/>
      <c r="AET323" s="455"/>
      <c r="AEU323" s="455"/>
      <c r="AEV323" s="455"/>
      <c r="AEW323" s="455"/>
      <c r="AEX323" s="455"/>
      <c r="AEY323" s="455"/>
      <c r="AEZ323" s="455"/>
      <c r="AFA323" s="455"/>
      <c r="AFB323" s="455"/>
      <c r="AFC323" s="455"/>
      <c r="AFD323" s="455"/>
      <c r="AFE323" s="455"/>
      <c r="AFF323" s="455"/>
      <c r="AFG323" s="455"/>
      <c r="AFH323" s="455"/>
      <c r="AFI323" s="455"/>
      <c r="AFJ323" s="455"/>
      <c r="AFK323" s="455"/>
      <c r="AFL323" s="455"/>
      <c r="AFM323" s="455"/>
      <c r="AFN323" s="455"/>
      <c r="AFO323" s="455"/>
      <c r="AFP323" s="455"/>
      <c r="AFQ323" s="455"/>
      <c r="AFR323" s="455"/>
      <c r="AFS323" s="455"/>
      <c r="AFT323" s="455"/>
      <c r="AFU323" s="455"/>
      <c r="AFV323" s="455"/>
      <c r="AFW323" s="455"/>
      <c r="AFX323" s="455"/>
      <c r="AFY323" s="455"/>
      <c r="AFZ323" s="455"/>
      <c r="AGA323" s="455"/>
      <c r="AGB323" s="455"/>
      <c r="AGC323" s="455"/>
      <c r="AGD323" s="455"/>
      <c r="AGE323" s="455"/>
      <c r="AGF323" s="455"/>
      <c r="AGG323" s="455"/>
      <c r="AGH323" s="455"/>
      <c r="AGI323" s="455"/>
      <c r="AGJ323" s="455"/>
      <c r="AGK323" s="455"/>
      <c r="AGL323" s="455"/>
      <c r="AGM323" s="455"/>
      <c r="AGN323" s="455"/>
      <c r="AGO323" s="455"/>
      <c r="AGP323" s="455"/>
      <c r="AGQ323" s="455"/>
      <c r="AGR323" s="455"/>
      <c r="AGS323" s="455"/>
      <c r="AGT323" s="455"/>
      <c r="AGU323" s="455"/>
      <c r="AGV323" s="455"/>
      <c r="AGW323" s="455"/>
      <c r="AGX323" s="455"/>
      <c r="AGY323" s="455"/>
      <c r="AGZ323" s="455"/>
      <c r="AHA323" s="455"/>
      <c r="AHB323" s="455"/>
      <c r="AHC323" s="455"/>
      <c r="AHD323" s="455"/>
      <c r="AHE323" s="455"/>
      <c r="AHF323" s="455"/>
      <c r="AHG323" s="455"/>
      <c r="AHH323" s="455"/>
      <c r="AHI323" s="455"/>
      <c r="AHJ323" s="455"/>
      <c r="AHK323" s="455"/>
      <c r="AHL323" s="455"/>
      <c r="AHM323" s="455"/>
      <c r="AHN323" s="455"/>
      <c r="AHO323" s="455"/>
      <c r="AHP323" s="455"/>
      <c r="AHQ323" s="455"/>
      <c r="AHR323" s="455"/>
      <c r="AHS323" s="455"/>
      <c r="AHT323" s="455"/>
      <c r="AHU323" s="455"/>
      <c r="AHV323" s="455"/>
      <c r="AHW323" s="455"/>
      <c r="AHX323" s="455"/>
      <c r="AHY323" s="455"/>
      <c r="AHZ323" s="455"/>
      <c r="AIA323" s="455"/>
      <c r="AIB323" s="455"/>
      <c r="AIC323" s="455"/>
      <c r="AID323" s="455"/>
      <c r="AIE323" s="455"/>
      <c r="AIF323" s="455"/>
      <c r="AIG323" s="455"/>
      <c r="AIH323" s="455"/>
      <c r="AII323" s="455"/>
      <c r="AIJ323" s="455"/>
      <c r="AIK323" s="455"/>
      <c r="AIL323" s="455"/>
      <c r="AIM323" s="455"/>
      <c r="AIN323" s="455"/>
      <c r="AIO323" s="455"/>
      <c r="AIP323" s="455"/>
      <c r="AIQ323" s="455"/>
      <c r="AIR323" s="455"/>
      <c r="AIS323" s="455"/>
      <c r="AIT323" s="455"/>
      <c r="AIU323" s="455"/>
      <c r="AIV323" s="455"/>
      <c r="AIW323" s="455"/>
      <c r="AIX323" s="455"/>
      <c r="AIY323" s="455"/>
      <c r="AIZ323" s="455"/>
      <c r="AJA323" s="455"/>
      <c r="AJB323" s="455"/>
      <c r="AJC323" s="455"/>
      <c r="AJD323" s="455"/>
      <c r="AJE323" s="455"/>
      <c r="AJF323" s="455"/>
      <c r="AJG323" s="455"/>
      <c r="AJH323" s="455"/>
      <c r="AJI323" s="455"/>
      <c r="AJJ323" s="455"/>
      <c r="AJK323" s="455"/>
      <c r="AJL323" s="455"/>
      <c r="AJM323" s="455"/>
      <c r="AJN323" s="455"/>
      <c r="AJO323" s="455"/>
      <c r="AJP323" s="455"/>
      <c r="AJQ323" s="455"/>
      <c r="AJR323" s="455"/>
      <c r="AJS323" s="455"/>
      <c r="AJT323" s="455"/>
      <c r="AJU323" s="455"/>
      <c r="AJV323" s="455"/>
      <c r="AJW323" s="455"/>
      <c r="AJX323" s="455"/>
      <c r="AJY323" s="455"/>
      <c r="AJZ323" s="455"/>
      <c r="AKA323" s="455"/>
      <c r="AKB323" s="455"/>
      <c r="AKC323" s="455"/>
      <c r="AKD323" s="455"/>
      <c r="AKE323" s="455"/>
      <c r="AKF323" s="455"/>
      <c r="AKG323" s="455"/>
      <c r="AKH323" s="455"/>
      <c r="AKI323" s="455"/>
      <c r="AKJ323" s="455"/>
      <c r="AKK323" s="455"/>
      <c r="AKL323" s="455"/>
      <c r="AKM323" s="455"/>
      <c r="AKN323" s="455"/>
      <c r="AKO323" s="455"/>
      <c r="AKP323" s="455"/>
      <c r="AKQ323" s="455"/>
      <c r="AKR323" s="455"/>
      <c r="AKS323" s="455"/>
      <c r="AKT323" s="455"/>
      <c r="AKU323" s="455"/>
      <c r="AKV323" s="455"/>
      <c r="AKW323" s="455"/>
      <c r="AKX323" s="455"/>
      <c r="AKY323" s="455"/>
      <c r="AKZ323" s="455"/>
      <c r="ALA323" s="455"/>
      <c r="ALB323" s="455"/>
      <c r="ALC323" s="455"/>
      <c r="ALD323" s="455"/>
      <c r="ALE323" s="455"/>
      <c r="ALF323" s="455"/>
      <c r="ALG323" s="455"/>
      <c r="ALH323" s="455"/>
      <c r="ALI323" s="455"/>
      <c r="ALJ323" s="455"/>
      <c r="ALK323" s="455"/>
      <c r="ALL323" s="455"/>
      <c r="ALM323" s="455"/>
      <c r="ALN323" s="455"/>
      <c r="ALO323" s="455"/>
      <c r="ALP323" s="455"/>
      <c r="ALQ323" s="455"/>
      <c r="ALR323" s="455"/>
      <c r="ALS323" s="455"/>
      <c r="ALT323" s="455"/>
      <c r="ALU323" s="455"/>
      <c r="ALV323" s="455"/>
      <c r="ALW323" s="455"/>
      <c r="ALX323" s="455"/>
      <c r="ALY323" s="455"/>
      <c r="ALZ323" s="455"/>
      <c r="AMA323" s="455"/>
      <c r="AMB323" s="455"/>
    </row>
    <row r="324" spans="1:1016" ht="59.25" customHeight="1">
      <c r="A324" s="525" t="s">
        <v>680</v>
      </c>
      <c r="B324" s="603">
        <v>8211</v>
      </c>
      <c r="C324" s="528" t="s">
        <v>127</v>
      </c>
      <c r="D324" s="573" t="s">
        <v>681</v>
      </c>
      <c r="E324" s="493" t="s">
        <v>47</v>
      </c>
      <c r="F324" s="523">
        <v>20</v>
      </c>
      <c r="G324" s="497">
        <f t="shared" si="23"/>
        <v>300.36</v>
      </c>
      <c r="H324" s="498">
        <f t="shared" si="25"/>
        <v>6007.2000000000007</v>
      </c>
      <c r="J324" s="547">
        <v>237.23</v>
      </c>
      <c r="L324" s="466">
        <f t="shared" si="22"/>
        <v>300.36</v>
      </c>
    </row>
    <row r="325" spans="1:1016" ht="59.25" customHeight="1">
      <c r="A325" s="525" t="s">
        <v>682</v>
      </c>
      <c r="B325" s="603">
        <v>86906</v>
      </c>
      <c r="C325" s="493" t="s">
        <v>117</v>
      </c>
      <c r="D325" s="536" t="s">
        <v>683</v>
      </c>
      <c r="E325" s="493" t="s">
        <v>47</v>
      </c>
      <c r="F325" s="523">
        <v>28</v>
      </c>
      <c r="G325" s="497">
        <f t="shared" si="23"/>
        <v>58.66</v>
      </c>
      <c r="H325" s="498">
        <f t="shared" si="25"/>
        <v>1642.48</v>
      </c>
      <c r="J325" s="547">
        <v>46.33</v>
      </c>
      <c r="L325" s="466">
        <f t="shared" si="22"/>
        <v>58.66</v>
      </c>
    </row>
    <row r="326" spans="1:1016" ht="69.95" customHeight="1">
      <c r="A326" s="525" t="s">
        <v>684</v>
      </c>
      <c r="B326" s="603">
        <v>89429</v>
      </c>
      <c r="C326" s="493" t="s">
        <v>117</v>
      </c>
      <c r="D326" s="494" t="s">
        <v>685</v>
      </c>
      <c r="E326" s="493" t="s">
        <v>47</v>
      </c>
      <c r="F326" s="523">
        <v>60</v>
      </c>
      <c r="G326" s="497">
        <f t="shared" si="23"/>
        <v>5.03</v>
      </c>
      <c r="H326" s="498">
        <f t="shared" si="25"/>
        <v>301.8</v>
      </c>
      <c r="J326" s="547">
        <v>3.97</v>
      </c>
      <c r="L326" s="466">
        <f t="shared" si="22"/>
        <v>5.03</v>
      </c>
    </row>
    <row r="327" spans="1:1016" ht="59.25" customHeight="1">
      <c r="A327" s="525" t="s">
        <v>686</v>
      </c>
      <c r="B327" s="603">
        <v>89481</v>
      </c>
      <c r="C327" s="493" t="s">
        <v>117</v>
      </c>
      <c r="D327" s="494" t="s">
        <v>687</v>
      </c>
      <c r="E327" s="493" t="s">
        <v>47</v>
      </c>
      <c r="F327" s="523">
        <v>90</v>
      </c>
      <c r="G327" s="497">
        <f t="shared" si="23"/>
        <v>4.79</v>
      </c>
      <c r="H327" s="498">
        <f t="shared" si="25"/>
        <v>431.1</v>
      </c>
      <c r="J327" s="547">
        <v>3.78</v>
      </c>
      <c r="L327" s="466">
        <f t="shared" si="22"/>
        <v>4.79</v>
      </c>
    </row>
    <row r="328" spans="1:1016" ht="59.25" customHeight="1">
      <c r="A328" s="525" t="s">
        <v>688</v>
      </c>
      <c r="B328" s="603">
        <v>89501</v>
      </c>
      <c r="C328" s="493" t="s">
        <v>117</v>
      </c>
      <c r="D328" s="494" t="s">
        <v>689</v>
      </c>
      <c r="E328" s="493" t="s">
        <v>47</v>
      </c>
      <c r="F328" s="523">
        <v>30</v>
      </c>
      <c r="G328" s="497">
        <f t="shared" si="23"/>
        <v>15.89</v>
      </c>
      <c r="H328" s="498">
        <f t="shared" si="25"/>
        <v>476.70000000000005</v>
      </c>
      <c r="J328" s="547">
        <v>12.55</v>
      </c>
      <c r="L328" s="466">
        <f t="shared" si="22"/>
        <v>15.89</v>
      </c>
    </row>
    <row r="329" spans="1:1016" ht="59.25" customHeight="1">
      <c r="A329" s="525" t="s">
        <v>690</v>
      </c>
      <c r="B329" s="603">
        <v>89446</v>
      </c>
      <c r="C329" s="493" t="s">
        <v>117</v>
      </c>
      <c r="D329" s="494" t="s">
        <v>691</v>
      </c>
      <c r="E329" s="493" t="s">
        <v>40</v>
      </c>
      <c r="F329" s="523">
        <v>600</v>
      </c>
      <c r="G329" s="497">
        <f t="shared" si="23"/>
        <v>6.37</v>
      </c>
      <c r="H329" s="498">
        <f t="shared" si="25"/>
        <v>3822</v>
      </c>
      <c r="J329" s="547">
        <v>5.03</v>
      </c>
      <c r="L329" s="466">
        <f t="shared" si="22"/>
        <v>6.37</v>
      </c>
    </row>
    <row r="330" spans="1:1016" ht="59.25" customHeight="1">
      <c r="A330" s="525" t="s">
        <v>692</v>
      </c>
      <c r="B330" s="603">
        <v>89987</v>
      </c>
      <c r="C330" s="493" t="s">
        <v>117</v>
      </c>
      <c r="D330" s="494" t="s">
        <v>693</v>
      </c>
      <c r="E330" s="493" t="s">
        <v>47</v>
      </c>
      <c r="F330" s="523">
        <v>15</v>
      </c>
      <c r="G330" s="497">
        <f t="shared" si="23"/>
        <v>96.24</v>
      </c>
      <c r="H330" s="498">
        <f t="shared" si="25"/>
        <v>1443.6</v>
      </c>
      <c r="J330" s="547">
        <v>76.010000000000005</v>
      </c>
      <c r="L330" s="466">
        <f t="shared" si="22"/>
        <v>96.24</v>
      </c>
    </row>
    <row r="331" spans="1:1016" ht="59.25" customHeight="1">
      <c r="A331" s="525" t="s">
        <v>694</v>
      </c>
      <c r="B331" s="603">
        <v>1170</v>
      </c>
      <c r="C331" s="528" t="s">
        <v>127</v>
      </c>
      <c r="D331" s="573" t="s">
        <v>695</v>
      </c>
      <c r="E331" s="493" t="s">
        <v>47</v>
      </c>
      <c r="F331" s="523">
        <v>45</v>
      </c>
      <c r="G331" s="497">
        <f t="shared" si="23"/>
        <v>23.54</v>
      </c>
      <c r="H331" s="498">
        <f t="shared" si="25"/>
        <v>1059.3</v>
      </c>
      <c r="J331" s="547">
        <v>18.59</v>
      </c>
      <c r="L331" s="466">
        <f t="shared" si="22"/>
        <v>23.54</v>
      </c>
    </row>
    <row r="332" spans="1:1016" ht="59.25" customHeight="1">
      <c r="A332" s="525" t="s">
        <v>696</v>
      </c>
      <c r="B332" s="603">
        <v>86884</v>
      </c>
      <c r="C332" s="493" t="s">
        <v>117</v>
      </c>
      <c r="D332" s="494" t="s">
        <v>697</v>
      </c>
      <c r="E332" s="493" t="s">
        <v>47</v>
      </c>
      <c r="F332" s="523">
        <v>10</v>
      </c>
      <c r="G332" s="497">
        <f t="shared" si="23"/>
        <v>8.82</v>
      </c>
      <c r="H332" s="498">
        <f t="shared" si="25"/>
        <v>88.2</v>
      </c>
      <c r="J332" s="547">
        <v>6.97</v>
      </c>
      <c r="L332" s="466">
        <f t="shared" si="22"/>
        <v>8.82</v>
      </c>
    </row>
    <row r="333" spans="1:1016" ht="59.25" customHeight="1">
      <c r="A333" s="525" t="s">
        <v>698</v>
      </c>
      <c r="B333" s="603">
        <v>1143</v>
      </c>
      <c r="C333" s="528" t="s">
        <v>127</v>
      </c>
      <c r="D333" s="611" t="s">
        <v>699</v>
      </c>
      <c r="E333" s="493" t="s">
        <v>47</v>
      </c>
      <c r="F333" s="523">
        <v>30</v>
      </c>
      <c r="G333" s="497">
        <f t="shared" si="23"/>
        <v>10.32</v>
      </c>
      <c r="H333" s="498">
        <f t="shared" si="25"/>
        <v>309.60000000000002</v>
      </c>
      <c r="J333" s="547">
        <v>8.15</v>
      </c>
      <c r="L333" s="466">
        <f t="shared" si="22"/>
        <v>10.32</v>
      </c>
    </row>
    <row r="334" spans="1:1016" ht="59.25" customHeight="1">
      <c r="A334" s="525" t="s">
        <v>700</v>
      </c>
      <c r="B334" s="603">
        <v>89385</v>
      </c>
      <c r="C334" s="493" t="s">
        <v>117</v>
      </c>
      <c r="D334" s="494" t="s">
        <v>701</v>
      </c>
      <c r="E334" s="493" t="s">
        <v>47</v>
      </c>
      <c r="F334" s="523">
        <v>20</v>
      </c>
      <c r="G334" s="497">
        <f t="shared" si="23"/>
        <v>7.86</v>
      </c>
      <c r="H334" s="498">
        <f t="shared" si="25"/>
        <v>157.20000000000002</v>
      </c>
      <c r="J334" s="547">
        <v>6.21</v>
      </c>
      <c r="L334" s="466">
        <f t="shared" si="22"/>
        <v>7.86</v>
      </c>
    </row>
    <row r="335" spans="1:1016" ht="59.25" customHeight="1">
      <c r="A335" s="525" t="s">
        <v>702</v>
      </c>
      <c r="B335" s="603">
        <v>89429</v>
      </c>
      <c r="C335" s="493" t="s">
        <v>117</v>
      </c>
      <c r="D335" s="494" t="s">
        <v>703</v>
      </c>
      <c r="E335" s="493" t="s">
        <v>47</v>
      </c>
      <c r="F335" s="523">
        <v>60</v>
      </c>
      <c r="G335" s="497">
        <f t="shared" si="23"/>
        <v>5.03</v>
      </c>
      <c r="H335" s="498">
        <f t="shared" si="25"/>
        <v>301.8</v>
      </c>
      <c r="J335" s="547">
        <v>3.97</v>
      </c>
      <c r="L335" s="466">
        <f t="shared" si="22"/>
        <v>5.03</v>
      </c>
    </row>
    <row r="336" spans="1:1016" ht="59.25" customHeight="1">
      <c r="A336" s="525" t="s">
        <v>704</v>
      </c>
      <c r="B336" s="603">
        <v>89448</v>
      </c>
      <c r="C336" s="493" t="s">
        <v>117</v>
      </c>
      <c r="D336" s="494" t="s">
        <v>705</v>
      </c>
      <c r="E336" s="493" t="s">
        <v>40</v>
      </c>
      <c r="F336" s="523">
        <v>150</v>
      </c>
      <c r="G336" s="497">
        <f t="shared" si="23"/>
        <v>19.68</v>
      </c>
      <c r="H336" s="498">
        <f t="shared" si="25"/>
        <v>2952</v>
      </c>
      <c r="J336" s="547">
        <v>15.54</v>
      </c>
      <c r="L336" s="466">
        <f t="shared" si="22"/>
        <v>19.68</v>
      </c>
    </row>
    <row r="337" spans="1:1016" ht="59.25" customHeight="1">
      <c r="A337" s="525" t="s">
        <v>706</v>
      </c>
      <c r="B337" s="603">
        <v>1168</v>
      </c>
      <c r="C337" s="528" t="s">
        <v>127</v>
      </c>
      <c r="D337" s="614" t="s">
        <v>707</v>
      </c>
      <c r="E337" s="493" t="s">
        <v>47</v>
      </c>
      <c r="F337" s="523">
        <v>19</v>
      </c>
      <c r="G337" s="497">
        <f t="shared" si="23"/>
        <v>9.7899999999999991</v>
      </c>
      <c r="H337" s="498">
        <f t="shared" si="25"/>
        <v>186.01</v>
      </c>
      <c r="J337" s="547">
        <v>7.73</v>
      </c>
      <c r="L337" s="466">
        <f t="shared" si="22"/>
        <v>9.7899999999999991</v>
      </c>
    </row>
    <row r="338" spans="1:1016" ht="59.25" customHeight="1">
      <c r="A338" s="525" t="s">
        <v>708</v>
      </c>
      <c r="B338" s="603">
        <v>90373</v>
      </c>
      <c r="C338" s="493" t="s">
        <v>117</v>
      </c>
      <c r="D338" s="611" t="s">
        <v>709</v>
      </c>
      <c r="E338" s="493" t="s">
        <v>47</v>
      </c>
      <c r="F338" s="523">
        <v>38</v>
      </c>
      <c r="G338" s="497">
        <f t="shared" si="23"/>
        <v>16.5</v>
      </c>
      <c r="H338" s="498">
        <f t="shared" si="25"/>
        <v>627</v>
      </c>
      <c r="J338" s="547">
        <v>13.03</v>
      </c>
      <c r="L338" s="466">
        <f t="shared" si="22"/>
        <v>16.5</v>
      </c>
    </row>
    <row r="339" spans="1:1016" ht="38.1" customHeight="1">
      <c r="A339" s="615">
        <v>23</v>
      </c>
      <c r="B339" s="616"/>
      <c r="C339" s="617"/>
      <c r="D339" s="618" t="s">
        <v>710</v>
      </c>
      <c r="E339" s="619"/>
      <c r="F339" s="620"/>
      <c r="G339" s="499"/>
      <c r="H339" s="621" t="str">
        <f t="shared" si="25"/>
        <v/>
      </c>
      <c r="J339" s="624"/>
      <c r="L339" s="466">
        <f t="shared" si="22"/>
        <v>0</v>
      </c>
    </row>
    <row r="340" spans="1:1016" s="458" customFormat="1" ht="38.1" customHeight="1">
      <c r="A340" s="567" t="s">
        <v>711</v>
      </c>
      <c r="B340" s="583"/>
      <c r="C340" s="582"/>
      <c r="D340" s="584" t="s">
        <v>712</v>
      </c>
      <c r="E340" s="585"/>
      <c r="F340" s="586"/>
      <c r="G340" s="499"/>
      <c r="H340" s="587" t="str">
        <f t="shared" si="25"/>
        <v/>
      </c>
      <c r="I340" s="546"/>
      <c r="J340" s="591"/>
      <c r="K340" s="546"/>
      <c r="L340" s="466">
        <f t="shared" si="22"/>
        <v>0</v>
      </c>
      <c r="M340" s="546"/>
      <c r="N340" s="546"/>
      <c r="O340" s="546"/>
      <c r="P340" s="546"/>
      <c r="Q340" s="546"/>
      <c r="R340" s="546"/>
      <c r="S340" s="546"/>
      <c r="T340" s="546"/>
      <c r="U340" s="546"/>
      <c r="V340" s="546"/>
      <c r="W340" s="546"/>
      <c r="X340" s="546"/>
      <c r="Y340" s="546"/>
      <c r="Z340" s="546"/>
      <c r="AA340" s="546"/>
      <c r="AB340" s="546"/>
      <c r="AC340" s="546"/>
      <c r="AD340" s="546"/>
      <c r="AE340" s="546"/>
      <c r="AF340" s="546"/>
      <c r="AG340" s="546"/>
      <c r="AH340" s="546"/>
      <c r="AI340" s="546"/>
      <c r="AJ340" s="546"/>
      <c r="AK340" s="546"/>
      <c r="AL340" s="546"/>
      <c r="AM340" s="546"/>
      <c r="AN340" s="546"/>
      <c r="AO340" s="546"/>
      <c r="AP340" s="546"/>
      <c r="AQ340" s="546"/>
      <c r="AR340" s="546"/>
      <c r="AS340" s="546"/>
      <c r="AT340" s="546"/>
      <c r="AU340" s="546"/>
      <c r="AV340" s="546"/>
      <c r="AW340" s="546"/>
      <c r="AX340" s="546"/>
      <c r="AY340" s="546"/>
      <c r="AZ340" s="546"/>
      <c r="BA340" s="546"/>
      <c r="BB340" s="546"/>
      <c r="BC340" s="546"/>
      <c r="BD340" s="546"/>
      <c r="BE340" s="546"/>
      <c r="BF340" s="546"/>
      <c r="BG340" s="546"/>
      <c r="BH340" s="546"/>
      <c r="BI340" s="546"/>
      <c r="BJ340" s="546"/>
      <c r="BK340" s="546"/>
      <c r="BL340" s="546"/>
      <c r="BM340" s="546"/>
      <c r="BN340" s="546"/>
      <c r="BO340" s="546"/>
      <c r="BP340" s="546"/>
      <c r="BQ340" s="546"/>
      <c r="BR340" s="546"/>
      <c r="BS340" s="546"/>
      <c r="BT340" s="546"/>
      <c r="BU340" s="546"/>
      <c r="BV340" s="546"/>
      <c r="BW340" s="546"/>
      <c r="BX340" s="546"/>
      <c r="BY340" s="546"/>
      <c r="BZ340" s="546"/>
      <c r="CA340" s="546"/>
      <c r="CB340" s="546"/>
      <c r="CC340" s="546"/>
      <c r="CD340" s="546"/>
      <c r="CE340" s="546"/>
      <c r="CF340" s="546"/>
      <c r="CG340" s="546"/>
      <c r="CH340" s="546"/>
      <c r="CI340" s="546"/>
      <c r="CJ340" s="546"/>
      <c r="CK340" s="546"/>
      <c r="CL340" s="546"/>
      <c r="CM340" s="546"/>
      <c r="CN340" s="546"/>
      <c r="CO340" s="546"/>
      <c r="CP340" s="546"/>
      <c r="CQ340" s="546"/>
      <c r="CR340" s="546"/>
      <c r="CS340" s="546"/>
      <c r="CT340" s="546"/>
      <c r="CU340" s="546"/>
      <c r="CV340" s="546"/>
      <c r="CW340" s="546"/>
      <c r="CX340" s="546"/>
      <c r="CY340" s="546"/>
      <c r="CZ340" s="546"/>
      <c r="DA340" s="546"/>
      <c r="DB340" s="546"/>
      <c r="DC340" s="546"/>
      <c r="DD340" s="546"/>
      <c r="DE340" s="546"/>
      <c r="DF340" s="546"/>
      <c r="DG340" s="546"/>
      <c r="DH340" s="546"/>
      <c r="DI340" s="546"/>
      <c r="DJ340" s="546"/>
      <c r="DK340" s="546"/>
      <c r="DL340" s="546"/>
      <c r="DM340" s="546"/>
      <c r="DN340" s="546"/>
      <c r="DO340" s="546"/>
      <c r="DP340" s="546"/>
      <c r="DQ340" s="546"/>
      <c r="DR340" s="546"/>
      <c r="DS340" s="546"/>
      <c r="DT340" s="546"/>
      <c r="DU340" s="546"/>
      <c r="DV340" s="546"/>
      <c r="DW340" s="546"/>
      <c r="DX340" s="546"/>
      <c r="DY340" s="546"/>
      <c r="DZ340" s="546"/>
      <c r="EA340" s="546"/>
      <c r="EB340" s="546"/>
      <c r="EC340" s="546"/>
      <c r="ED340" s="546"/>
      <c r="EE340" s="546"/>
      <c r="EF340" s="546"/>
      <c r="EG340" s="546"/>
      <c r="EH340" s="546"/>
      <c r="EI340" s="546"/>
      <c r="EJ340" s="546"/>
      <c r="EK340" s="546"/>
      <c r="EL340" s="546"/>
      <c r="EM340" s="546"/>
      <c r="EN340" s="546"/>
      <c r="EO340" s="546"/>
      <c r="EP340" s="546"/>
      <c r="EQ340" s="546"/>
      <c r="ER340" s="546"/>
      <c r="ES340" s="546"/>
      <c r="ET340" s="546"/>
      <c r="EU340" s="546"/>
      <c r="EV340" s="546"/>
      <c r="EW340" s="546"/>
      <c r="EX340" s="546"/>
      <c r="EY340" s="546"/>
      <c r="EZ340" s="546"/>
      <c r="FA340" s="546"/>
      <c r="FB340" s="546"/>
      <c r="FC340" s="546"/>
      <c r="FD340" s="546"/>
      <c r="FE340" s="546"/>
      <c r="FF340" s="546"/>
      <c r="FG340" s="546"/>
      <c r="FH340" s="546"/>
      <c r="FI340" s="546"/>
      <c r="FJ340" s="546"/>
      <c r="FK340" s="546"/>
      <c r="FL340" s="546"/>
      <c r="FM340" s="546"/>
      <c r="FN340" s="546"/>
      <c r="FO340" s="546"/>
      <c r="FP340" s="546"/>
      <c r="FQ340" s="546"/>
      <c r="FR340" s="546"/>
      <c r="FS340" s="546"/>
      <c r="FT340" s="546"/>
      <c r="FU340" s="546"/>
      <c r="FV340" s="546"/>
      <c r="FW340" s="546"/>
      <c r="FX340" s="546"/>
      <c r="FY340" s="546"/>
      <c r="FZ340" s="546"/>
      <c r="GA340" s="546"/>
      <c r="GB340" s="546"/>
      <c r="GC340" s="546"/>
      <c r="GD340" s="546"/>
      <c r="GE340" s="546"/>
      <c r="GF340" s="546"/>
      <c r="GG340" s="546"/>
      <c r="GH340" s="546"/>
      <c r="GI340" s="546"/>
      <c r="GJ340" s="546"/>
      <c r="GK340" s="546"/>
      <c r="GL340" s="546"/>
      <c r="GM340" s="546"/>
      <c r="GN340" s="546"/>
      <c r="GO340" s="546"/>
      <c r="GP340" s="546"/>
      <c r="GQ340" s="546"/>
      <c r="GR340" s="546"/>
      <c r="GS340" s="546"/>
      <c r="GT340" s="546"/>
      <c r="GU340" s="546"/>
      <c r="GV340" s="546"/>
      <c r="GW340" s="546"/>
      <c r="GX340" s="546"/>
      <c r="GY340" s="546"/>
      <c r="GZ340" s="546"/>
      <c r="HA340" s="546"/>
      <c r="HB340" s="546"/>
      <c r="HC340" s="546"/>
      <c r="HD340" s="546"/>
      <c r="HE340" s="546"/>
      <c r="HF340" s="546"/>
      <c r="HG340" s="546"/>
      <c r="HH340" s="546"/>
      <c r="HI340" s="546"/>
      <c r="HJ340" s="546"/>
      <c r="HK340" s="546"/>
      <c r="HL340" s="546"/>
      <c r="HM340" s="546"/>
      <c r="HN340" s="546"/>
      <c r="HO340" s="546"/>
      <c r="HP340" s="546"/>
      <c r="HQ340" s="546"/>
      <c r="HR340" s="546"/>
      <c r="HS340" s="546"/>
      <c r="HT340" s="546"/>
      <c r="HU340" s="546"/>
      <c r="HV340" s="546"/>
      <c r="HW340" s="546"/>
      <c r="HX340" s="546"/>
      <c r="HY340" s="546"/>
      <c r="HZ340" s="546"/>
      <c r="IA340" s="546"/>
      <c r="IB340" s="546"/>
      <c r="IC340" s="546"/>
      <c r="ID340" s="546"/>
      <c r="IE340" s="546"/>
      <c r="IF340" s="546"/>
      <c r="IG340" s="546"/>
      <c r="IH340" s="546"/>
      <c r="II340" s="546"/>
      <c r="IJ340" s="546"/>
      <c r="IK340" s="546"/>
      <c r="IL340" s="546"/>
      <c r="IM340" s="546"/>
      <c r="IN340" s="546"/>
      <c r="IO340" s="546"/>
      <c r="IP340" s="546"/>
      <c r="IQ340" s="546"/>
      <c r="IR340" s="546"/>
      <c r="IS340" s="546"/>
      <c r="IT340" s="546"/>
      <c r="IU340" s="546"/>
      <c r="IV340" s="546"/>
      <c r="IW340" s="546"/>
      <c r="IX340" s="546"/>
      <c r="IY340" s="546"/>
      <c r="IZ340" s="546"/>
      <c r="JA340" s="546"/>
      <c r="JB340" s="546"/>
      <c r="JC340" s="546"/>
      <c r="JD340" s="546"/>
      <c r="JE340" s="546"/>
      <c r="JF340" s="546"/>
      <c r="JG340" s="546"/>
      <c r="JH340" s="546"/>
      <c r="JI340" s="546"/>
      <c r="JJ340" s="546"/>
      <c r="JK340" s="546"/>
      <c r="JL340" s="546"/>
      <c r="JM340" s="546"/>
      <c r="JN340" s="546"/>
      <c r="JO340" s="546"/>
      <c r="JP340" s="546"/>
      <c r="JQ340" s="546"/>
      <c r="JR340" s="546"/>
      <c r="JS340" s="546"/>
      <c r="JT340" s="546"/>
      <c r="JU340" s="546"/>
      <c r="JV340" s="546"/>
      <c r="JW340" s="546"/>
      <c r="JX340" s="546"/>
      <c r="JY340" s="546"/>
      <c r="JZ340" s="546"/>
      <c r="KA340" s="546"/>
      <c r="KB340" s="546"/>
      <c r="KC340" s="546"/>
      <c r="KD340" s="546"/>
      <c r="KE340" s="546"/>
      <c r="KF340" s="546"/>
      <c r="KG340" s="546"/>
      <c r="KH340" s="546"/>
      <c r="KI340" s="546"/>
      <c r="KJ340" s="546"/>
      <c r="KK340" s="546"/>
      <c r="KL340" s="546"/>
      <c r="KM340" s="546"/>
      <c r="KN340" s="546"/>
      <c r="KO340" s="546"/>
      <c r="KP340" s="546"/>
      <c r="KQ340" s="546"/>
      <c r="KR340" s="546"/>
      <c r="KS340" s="546"/>
      <c r="KT340" s="546"/>
      <c r="KU340" s="546"/>
      <c r="KV340" s="546"/>
      <c r="KW340" s="546"/>
      <c r="KX340" s="546"/>
      <c r="KY340" s="546"/>
      <c r="KZ340" s="546"/>
      <c r="LA340" s="546"/>
      <c r="LB340" s="546"/>
      <c r="LC340" s="546"/>
      <c r="LD340" s="546"/>
      <c r="LE340" s="546"/>
      <c r="LF340" s="546"/>
      <c r="LG340" s="546"/>
      <c r="LH340" s="546"/>
      <c r="LI340" s="546"/>
      <c r="LJ340" s="546"/>
      <c r="LK340" s="546"/>
      <c r="LL340" s="546"/>
      <c r="LM340" s="546"/>
      <c r="LN340" s="546"/>
      <c r="LO340" s="546"/>
      <c r="LP340" s="546"/>
      <c r="LQ340" s="546"/>
      <c r="LR340" s="546"/>
      <c r="LS340" s="546"/>
      <c r="LT340" s="546"/>
      <c r="LU340" s="546"/>
      <c r="LV340" s="546"/>
      <c r="LW340" s="546"/>
      <c r="LX340" s="546"/>
      <c r="LY340" s="546"/>
      <c r="LZ340" s="546"/>
      <c r="MA340" s="546"/>
      <c r="MB340" s="546"/>
      <c r="MC340" s="546"/>
      <c r="MD340" s="546"/>
      <c r="ME340" s="546"/>
      <c r="MF340" s="546"/>
      <c r="MG340" s="546"/>
      <c r="MH340" s="546"/>
      <c r="MI340" s="546"/>
      <c r="MJ340" s="546"/>
      <c r="MK340" s="546"/>
      <c r="ML340" s="546"/>
      <c r="MM340" s="546"/>
      <c r="MN340" s="546"/>
      <c r="MO340" s="546"/>
      <c r="MP340" s="546"/>
      <c r="MQ340" s="546"/>
      <c r="MR340" s="546"/>
      <c r="MS340" s="546"/>
      <c r="MT340" s="546"/>
      <c r="MU340" s="546"/>
      <c r="MV340" s="546"/>
      <c r="MW340" s="546"/>
      <c r="MX340" s="546"/>
      <c r="MY340" s="546"/>
      <c r="MZ340" s="546"/>
      <c r="NA340" s="546"/>
      <c r="NB340" s="546"/>
      <c r="NC340" s="546"/>
      <c r="ND340" s="546"/>
      <c r="NE340" s="546"/>
      <c r="NF340" s="546"/>
      <c r="NG340" s="546"/>
      <c r="NH340" s="546"/>
      <c r="NI340" s="546"/>
      <c r="NJ340" s="546"/>
      <c r="NK340" s="546"/>
      <c r="NL340" s="546"/>
      <c r="NM340" s="546"/>
      <c r="NN340" s="546"/>
      <c r="NO340" s="546"/>
      <c r="NP340" s="546"/>
      <c r="NQ340" s="546"/>
      <c r="NR340" s="546"/>
      <c r="NS340" s="546"/>
      <c r="NT340" s="546"/>
      <c r="NU340" s="546"/>
      <c r="NV340" s="546"/>
      <c r="NW340" s="546"/>
      <c r="NX340" s="546"/>
      <c r="NY340" s="546"/>
      <c r="NZ340" s="546"/>
      <c r="OA340" s="546"/>
      <c r="OB340" s="546"/>
      <c r="OC340" s="546"/>
      <c r="OD340" s="546"/>
      <c r="OE340" s="546"/>
      <c r="OF340" s="546"/>
      <c r="OG340" s="546"/>
      <c r="OH340" s="546"/>
      <c r="OI340" s="546"/>
      <c r="OJ340" s="546"/>
      <c r="OK340" s="546"/>
      <c r="OL340" s="546"/>
      <c r="OM340" s="546"/>
      <c r="ON340" s="546"/>
      <c r="OO340" s="546"/>
      <c r="OP340" s="546"/>
      <c r="OQ340" s="546"/>
      <c r="OR340" s="546"/>
      <c r="OS340" s="546"/>
      <c r="OT340" s="546"/>
      <c r="OU340" s="546"/>
      <c r="OV340" s="546"/>
      <c r="OW340" s="546"/>
      <c r="OX340" s="546"/>
      <c r="OY340" s="546"/>
      <c r="OZ340" s="546"/>
      <c r="PA340" s="546"/>
      <c r="PB340" s="546"/>
      <c r="PC340" s="546"/>
      <c r="PD340" s="546"/>
      <c r="PE340" s="546"/>
      <c r="PF340" s="546"/>
      <c r="PG340" s="546"/>
      <c r="PH340" s="546"/>
      <c r="PI340" s="546"/>
      <c r="PJ340" s="546"/>
      <c r="PK340" s="546"/>
      <c r="PL340" s="546"/>
      <c r="PM340" s="546"/>
      <c r="PN340" s="546"/>
      <c r="PO340" s="546"/>
      <c r="PP340" s="546"/>
      <c r="PQ340" s="546"/>
      <c r="PR340" s="546"/>
      <c r="PS340" s="546"/>
      <c r="PT340" s="546"/>
      <c r="PU340" s="546"/>
      <c r="PV340" s="546"/>
      <c r="PW340" s="546"/>
      <c r="PX340" s="546"/>
      <c r="PY340" s="546"/>
      <c r="PZ340" s="546"/>
      <c r="QA340" s="546"/>
      <c r="QB340" s="546"/>
      <c r="QC340" s="546"/>
      <c r="QD340" s="546"/>
      <c r="QE340" s="546"/>
      <c r="QF340" s="546"/>
      <c r="QG340" s="546"/>
      <c r="QH340" s="546"/>
      <c r="QI340" s="546"/>
      <c r="QJ340" s="546"/>
      <c r="QK340" s="546"/>
      <c r="QL340" s="546"/>
      <c r="QM340" s="546"/>
      <c r="QN340" s="546"/>
      <c r="QO340" s="546"/>
      <c r="QP340" s="546"/>
      <c r="QQ340" s="546"/>
      <c r="QR340" s="546"/>
      <c r="QS340" s="546"/>
      <c r="QT340" s="546"/>
      <c r="QU340" s="546"/>
      <c r="QV340" s="546"/>
      <c r="QW340" s="546"/>
      <c r="QX340" s="546"/>
      <c r="QY340" s="546"/>
      <c r="QZ340" s="546"/>
      <c r="RA340" s="546"/>
      <c r="RB340" s="546"/>
      <c r="RC340" s="546"/>
      <c r="RD340" s="546"/>
      <c r="RE340" s="546"/>
      <c r="RF340" s="546"/>
      <c r="RG340" s="546"/>
      <c r="RH340" s="546"/>
      <c r="RI340" s="546"/>
      <c r="RJ340" s="546"/>
      <c r="RK340" s="546"/>
      <c r="RL340" s="546"/>
      <c r="RM340" s="546"/>
      <c r="RN340" s="546"/>
      <c r="RO340" s="546"/>
      <c r="RP340" s="546"/>
      <c r="RQ340" s="546"/>
      <c r="RR340" s="546"/>
      <c r="RS340" s="546"/>
      <c r="RT340" s="546"/>
      <c r="RU340" s="546"/>
      <c r="RV340" s="546"/>
      <c r="RW340" s="546"/>
      <c r="RX340" s="546"/>
      <c r="RY340" s="546"/>
      <c r="RZ340" s="546"/>
      <c r="SA340" s="546"/>
      <c r="SB340" s="546"/>
      <c r="SC340" s="546"/>
      <c r="SD340" s="546"/>
      <c r="SE340" s="546"/>
      <c r="SF340" s="546"/>
      <c r="SG340" s="546"/>
      <c r="SH340" s="546"/>
      <c r="SI340" s="546"/>
      <c r="SJ340" s="546"/>
      <c r="SK340" s="546"/>
      <c r="SL340" s="546"/>
      <c r="SM340" s="546"/>
      <c r="SN340" s="546"/>
      <c r="SO340" s="546"/>
      <c r="SP340" s="546"/>
      <c r="SQ340" s="546"/>
      <c r="SR340" s="546"/>
      <c r="SS340" s="546"/>
      <c r="ST340" s="546"/>
      <c r="SU340" s="546"/>
      <c r="SV340" s="546"/>
      <c r="SW340" s="546"/>
      <c r="SX340" s="546"/>
      <c r="SY340" s="546"/>
      <c r="SZ340" s="546"/>
      <c r="TA340" s="546"/>
      <c r="TB340" s="546"/>
      <c r="TC340" s="546"/>
      <c r="TD340" s="546"/>
      <c r="TE340" s="546"/>
      <c r="TF340" s="546"/>
      <c r="TG340" s="546"/>
      <c r="TH340" s="546"/>
      <c r="TI340" s="546"/>
      <c r="TJ340" s="546"/>
      <c r="TK340" s="546"/>
      <c r="TL340" s="546"/>
      <c r="TM340" s="546"/>
      <c r="TN340" s="546"/>
      <c r="TO340" s="546"/>
      <c r="TP340" s="546"/>
      <c r="TQ340" s="546"/>
      <c r="TR340" s="546"/>
      <c r="TS340" s="546"/>
      <c r="TT340" s="546"/>
      <c r="TU340" s="546"/>
      <c r="TV340" s="546"/>
      <c r="TW340" s="546"/>
      <c r="TX340" s="546"/>
      <c r="TY340" s="546"/>
      <c r="TZ340" s="546"/>
      <c r="UA340" s="546"/>
      <c r="UB340" s="546"/>
      <c r="UC340" s="546"/>
      <c r="UD340" s="546"/>
      <c r="UE340" s="546"/>
      <c r="UF340" s="546"/>
      <c r="UG340" s="546"/>
      <c r="UH340" s="546"/>
      <c r="UI340" s="546"/>
      <c r="UJ340" s="546"/>
      <c r="UK340" s="546"/>
      <c r="UL340" s="546"/>
      <c r="UM340" s="546"/>
      <c r="UN340" s="546"/>
      <c r="UO340" s="546"/>
      <c r="UP340" s="546"/>
      <c r="UQ340" s="546"/>
      <c r="UR340" s="546"/>
      <c r="US340" s="546"/>
      <c r="UT340" s="546"/>
      <c r="UU340" s="546"/>
      <c r="UV340" s="546"/>
      <c r="UW340" s="546"/>
      <c r="UX340" s="546"/>
      <c r="UY340" s="546"/>
      <c r="UZ340" s="546"/>
      <c r="VA340" s="546"/>
      <c r="VB340" s="546"/>
      <c r="VC340" s="546"/>
      <c r="VD340" s="546"/>
      <c r="VE340" s="546"/>
      <c r="VF340" s="546"/>
      <c r="VG340" s="546"/>
      <c r="VH340" s="546"/>
      <c r="VI340" s="546"/>
      <c r="VJ340" s="546"/>
      <c r="VK340" s="546"/>
      <c r="VL340" s="546"/>
      <c r="VM340" s="546"/>
      <c r="VN340" s="546"/>
      <c r="VO340" s="546"/>
      <c r="VP340" s="546"/>
      <c r="VQ340" s="546"/>
      <c r="VR340" s="546"/>
      <c r="VS340" s="546"/>
      <c r="VT340" s="546"/>
      <c r="VU340" s="546"/>
      <c r="VV340" s="546"/>
      <c r="VW340" s="546"/>
      <c r="VX340" s="546"/>
      <c r="VY340" s="546"/>
      <c r="VZ340" s="546"/>
      <c r="WA340" s="546"/>
      <c r="WB340" s="546"/>
      <c r="WC340" s="546"/>
      <c r="WD340" s="546"/>
      <c r="WE340" s="546"/>
      <c r="WF340" s="546"/>
      <c r="WG340" s="546"/>
      <c r="WH340" s="546"/>
      <c r="WI340" s="546"/>
      <c r="WJ340" s="546"/>
      <c r="WK340" s="546"/>
      <c r="WL340" s="546"/>
      <c r="WM340" s="546"/>
      <c r="WN340" s="546"/>
      <c r="WO340" s="546"/>
      <c r="WP340" s="546"/>
      <c r="WQ340" s="546"/>
      <c r="WR340" s="546"/>
      <c r="WS340" s="546"/>
      <c r="WT340" s="546"/>
      <c r="WU340" s="546"/>
      <c r="WV340" s="546"/>
      <c r="WW340" s="546"/>
      <c r="WX340" s="546"/>
      <c r="WY340" s="546"/>
      <c r="WZ340" s="546"/>
      <c r="XA340" s="546"/>
      <c r="XB340" s="546"/>
      <c r="XC340" s="546"/>
      <c r="XD340" s="546"/>
      <c r="XE340" s="546"/>
      <c r="XF340" s="546"/>
      <c r="XG340" s="546"/>
      <c r="XH340" s="546"/>
      <c r="XI340" s="546"/>
      <c r="XJ340" s="546"/>
      <c r="XK340" s="546"/>
      <c r="XL340" s="546"/>
      <c r="XM340" s="546"/>
      <c r="XN340" s="546"/>
      <c r="XO340" s="546"/>
      <c r="XP340" s="546"/>
      <c r="XQ340" s="546"/>
      <c r="XR340" s="546"/>
      <c r="XS340" s="546"/>
      <c r="XT340" s="546"/>
      <c r="XU340" s="546"/>
      <c r="XV340" s="546"/>
      <c r="XW340" s="546"/>
      <c r="XX340" s="546"/>
      <c r="XY340" s="546"/>
      <c r="XZ340" s="546"/>
      <c r="YA340" s="546"/>
      <c r="YB340" s="546"/>
      <c r="YC340" s="546"/>
      <c r="YD340" s="546"/>
      <c r="YE340" s="546"/>
      <c r="YF340" s="546"/>
      <c r="YG340" s="546"/>
      <c r="YH340" s="546"/>
      <c r="YI340" s="546"/>
      <c r="YJ340" s="546"/>
      <c r="YK340" s="546"/>
      <c r="YL340" s="546"/>
      <c r="YM340" s="546"/>
      <c r="YN340" s="546"/>
      <c r="YO340" s="546"/>
      <c r="YP340" s="546"/>
      <c r="YQ340" s="546"/>
      <c r="YR340" s="546"/>
      <c r="YS340" s="546"/>
      <c r="YT340" s="546"/>
      <c r="YU340" s="546"/>
      <c r="YV340" s="546"/>
      <c r="YW340" s="546"/>
      <c r="YX340" s="546"/>
      <c r="YY340" s="546"/>
      <c r="YZ340" s="546"/>
      <c r="ZA340" s="546"/>
      <c r="ZB340" s="546"/>
      <c r="ZC340" s="546"/>
      <c r="ZD340" s="546"/>
      <c r="ZE340" s="546"/>
      <c r="ZF340" s="546"/>
      <c r="ZG340" s="546"/>
      <c r="ZH340" s="546"/>
      <c r="ZI340" s="546"/>
      <c r="ZJ340" s="546"/>
      <c r="ZK340" s="546"/>
      <c r="ZL340" s="546"/>
      <c r="ZM340" s="546"/>
      <c r="ZN340" s="546"/>
      <c r="ZO340" s="546"/>
      <c r="ZP340" s="546"/>
      <c r="ZQ340" s="546"/>
      <c r="ZR340" s="546"/>
      <c r="ZS340" s="546"/>
      <c r="ZT340" s="546"/>
      <c r="ZU340" s="546"/>
      <c r="ZV340" s="546"/>
      <c r="ZW340" s="546"/>
      <c r="ZX340" s="546"/>
      <c r="ZY340" s="546"/>
      <c r="ZZ340" s="546"/>
      <c r="AAA340" s="546"/>
      <c r="AAB340" s="546"/>
      <c r="AAC340" s="546"/>
      <c r="AAD340" s="546"/>
      <c r="AAE340" s="546"/>
      <c r="AAF340" s="546"/>
      <c r="AAG340" s="546"/>
      <c r="AAH340" s="546"/>
      <c r="AAI340" s="546"/>
      <c r="AAJ340" s="546"/>
      <c r="AAK340" s="546"/>
      <c r="AAL340" s="546"/>
      <c r="AAM340" s="546"/>
      <c r="AAN340" s="546"/>
      <c r="AAO340" s="546"/>
      <c r="AAP340" s="546"/>
      <c r="AAQ340" s="546"/>
      <c r="AAR340" s="546"/>
      <c r="AAS340" s="546"/>
      <c r="AAT340" s="546"/>
      <c r="AAU340" s="546"/>
      <c r="AAV340" s="546"/>
      <c r="AAW340" s="546"/>
      <c r="AAX340" s="546"/>
      <c r="AAY340" s="546"/>
      <c r="AAZ340" s="546"/>
      <c r="ABA340" s="546"/>
      <c r="ABB340" s="546"/>
      <c r="ABC340" s="546"/>
      <c r="ABD340" s="546"/>
      <c r="ABE340" s="546"/>
      <c r="ABF340" s="546"/>
      <c r="ABG340" s="546"/>
      <c r="ABH340" s="546"/>
      <c r="ABI340" s="546"/>
      <c r="ABJ340" s="546"/>
      <c r="ABK340" s="546"/>
      <c r="ABL340" s="546"/>
      <c r="ABM340" s="546"/>
      <c r="ABN340" s="546"/>
      <c r="ABO340" s="546"/>
      <c r="ABP340" s="546"/>
      <c r="ABQ340" s="546"/>
      <c r="ABR340" s="546"/>
      <c r="ABS340" s="546"/>
      <c r="ABT340" s="546"/>
      <c r="ABU340" s="546"/>
      <c r="ABV340" s="546"/>
      <c r="ABW340" s="546"/>
      <c r="ABX340" s="546"/>
      <c r="ABY340" s="546"/>
      <c r="ABZ340" s="546"/>
      <c r="ACA340" s="546"/>
      <c r="ACB340" s="546"/>
      <c r="ACC340" s="546"/>
      <c r="ACD340" s="546"/>
      <c r="ACE340" s="546"/>
      <c r="ACF340" s="546"/>
      <c r="ACG340" s="546"/>
      <c r="ACH340" s="546"/>
      <c r="ACI340" s="546"/>
      <c r="ACJ340" s="546"/>
      <c r="ACK340" s="546"/>
      <c r="ACL340" s="546"/>
      <c r="ACM340" s="546"/>
      <c r="ACN340" s="546"/>
      <c r="ACO340" s="546"/>
      <c r="ACP340" s="546"/>
      <c r="ACQ340" s="546"/>
      <c r="ACR340" s="546"/>
      <c r="ACS340" s="546"/>
      <c r="ACT340" s="546"/>
      <c r="ACU340" s="546"/>
      <c r="ACV340" s="546"/>
      <c r="ACW340" s="546"/>
      <c r="ACX340" s="546"/>
      <c r="ACY340" s="546"/>
      <c r="ACZ340" s="546"/>
      <c r="ADA340" s="546"/>
      <c r="ADB340" s="546"/>
      <c r="ADC340" s="546"/>
      <c r="ADD340" s="546"/>
      <c r="ADE340" s="546"/>
      <c r="ADF340" s="546"/>
      <c r="ADG340" s="546"/>
      <c r="ADH340" s="546"/>
      <c r="ADI340" s="546"/>
      <c r="ADJ340" s="546"/>
      <c r="ADK340" s="546"/>
      <c r="ADL340" s="546"/>
      <c r="ADM340" s="546"/>
      <c r="ADN340" s="546"/>
      <c r="ADO340" s="546"/>
      <c r="ADP340" s="546"/>
      <c r="ADQ340" s="546"/>
      <c r="ADR340" s="546"/>
      <c r="ADS340" s="546"/>
      <c r="ADT340" s="546"/>
      <c r="ADU340" s="546"/>
      <c r="ADV340" s="546"/>
      <c r="ADW340" s="546"/>
      <c r="ADX340" s="546"/>
      <c r="ADY340" s="546"/>
      <c r="ADZ340" s="546"/>
      <c r="AEA340" s="546"/>
      <c r="AEB340" s="546"/>
      <c r="AEC340" s="546"/>
      <c r="AED340" s="546"/>
      <c r="AEE340" s="546"/>
      <c r="AEF340" s="546"/>
      <c r="AEG340" s="546"/>
      <c r="AEH340" s="546"/>
      <c r="AEI340" s="546"/>
      <c r="AEJ340" s="546"/>
      <c r="AEK340" s="546"/>
      <c r="AEL340" s="546"/>
      <c r="AEM340" s="546"/>
      <c r="AEN340" s="546"/>
      <c r="AEO340" s="546"/>
      <c r="AEP340" s="546"/>
      <c r="AEQ340" s="546"/>
      <c r="AER340" s="546"/>
      <c r="AES340" s="546"/>
      <c r="AET340" s="546"/>
      <c r="AEU340" s="546"/>
      <c r="AEV340" s="546"/>
      <c r="AEW340" s="546"/>
      <c r="AEX340" s="546"/>
      <c r="AEY340" s="546"/>
      <c r="AEZ340" s="546"/>
      <c r="AFA340" s="546"/>
      <c r="AFB340" s="546"/>
      <c r="AFC340" s="546"/>
      <c r="AFD340" s="546"/>
      <c r="AFE340" s="546"/>
      <c r="AFF340" s="546"/>
      <c r="AFG340" s="546"/>
      <c r="AFH340" s="546"/>
      <c r="AFI340" s="546"/>
      <c r="AFJ340" s="546"/>
      <c r="AFK340" s="546"/>
      <c r="AFL340" s="546"/>
      <c r="AFM340" s="546"/>
      <c r="AFN340" s="546"/>
      <c r="AFO340" s="546"/>
      <c r="AFP340" s="546"/>
      <c r="AFQ340" s="546"/>
      <c r="AFR340" s="546"/>
      <c r="AFS340" s="546"/>
      <c r="AFT340" s="546"/>
      <c r="AFU340" s="546"/>
      <c r="AFV340" s="546"/>
      <c r="AFW340" s="546"/>
      <c r="AFX340" s="546"/>
      <c r="AFY340" s="546"/>
      <c r="AFZ340" s="546"/>
      <c r="AGA340" s="546"/>
      <c r="AGB340" s="546"/>
      <c r="AGC340" s="546"/>
      <c r="AGD340" s="546"/>
      <c r="AGE340" s="546"/>
      <c r="AGF340" s="546"/>
      <c r="AGG340" s="546"/>
      <c r="AGH340" s="546"/>
      <c r="AGI340" s="546"/>
      <c r="AGJ340" s="546"/>
      <c r="AGK340" s="546"/>
      <c r="AGL340" s="546"/>
      <c r="AGM340" s="546"/>
      <c r="AGN340" s="546"/>
      <c r="AGO340" s="546"/>
      <c r="AGP340" s="546"/>
      <c r="AGQ340" s="546"/>
      <c r="AGR340" s="546"/>
      <c r="AGS340" s="546"/>
      <c r="AGT340" s="546"/>
      <c r="AGU340" s="546"/>
      <c r="AGV340" s="546"/>
      <c r="AGW340" s="546"/>
      <c r="AGX340" s="546"/>
      <c r="AGY340" s="546"/>
      <c r="AGZ340" s="546"/>
      <c r="AHA340" s="546"/>
      <c r="AHB340" s="546"/>
      <c r="AHC340" s="546"/>
      <c r="AHD340" s="546"/>
      <c r="AHE340" s="546"/>
      <c r="AHF340" s="546"/>
      <c r="AHG340" s="546"/>
      <c r="AHH340" s="546"/>
      <c r="AHI340" s="546"/>
      <c r="AHJ340" s="546"/>
      <c r="AHK340" s="546"/>
      <c r="AHL340" s="546"/>
      <c r="AHM340" s="546"/>
      <c r="AHN340" s="546"/>
      <c r="AHO340" s="546"/>
      <c r="AHP340" s="546"/>
      <c r="AHQ340" s="546"/>
      <c r="AHR340" s="546"/>
      <c r="AHS340" s="546"/>
      <c r="AHT340" s="546"/>
      <c r="AHU340" s="546"/>
      <c r="AHV340" s="546"/>
      <c r="AHW340" s="546"/>
      <c r="AHX340" s="546"/>
      <c r="AHY340" s="546"/>
      <c r="AHZ340" s="546"/>
      <c r="AIA340" s="546"/>
      <c r="AIB340" s="546"/>
      <c r="AIC340" s="546"/>
      <c r="AID340" s="546"/>
      <c r="AIE340" s="546"/>
      <c r="AIF340" s="546"/>
      <c r="AIG340" s="546"/>
      <c r="AIH340" s="546"/>
      <c r="AII340" s="546"/>
      <c r="AIJ340" s="546"/>
      <c r="AIK340" s="546"/>
      <c r="AIL340" s="546"/>
      <c r="AIM340" s="546"/>
      <c r="AIN340" s="546"/>
      <c r="AIO340" s="546"/>
      <c r="AIP340" s="546"/>
      <c r="AIQ340" s="546"/>
      <c r="AIR340" s="546"/>
      <c r="AIS340" s="546"/>
      <c r="AIT340" s="546"/>
      <c r="AIU340" s="546"/>
      <c r="AIV340" s="546"/>
      <c r="AIW340" s="546"/>
      <c r="AIX340" s="546"/>
      <c r="AIY340" s="546"/>
      <c r="AIZ340" s="546"/>
      <c r="AJA340" s="546"/>
      <c r="AJB340" s="546"/>
      <c r="AJC340" s="546"/>
      <c r="AJD340" s="546"/>
      <c r="AJE340" s="546"/>
      <c r="AJF340" s="546"/>
      <c r="AJG340" s="546"/>
      <c r="AJH340" s="546"/>
      <c r="AJI340" s="546"/>
      <c r="AJJ340" s="546"/>
      <c r="AJK340" s="546"/>
      <c r="AJL340" s="546"/>
      <c r="AJM340" s="546"/>
      <c r="AJN340" s="546"/>
      <c r="AJO340" s="546"/>
      <c r="AJP340" s="546"/>
      <c r="AJQ340" s="546"/>
      <c r="AJR340" s="546"/>
      <c r="AJS340" s="546"/>
      <c r="AJT340" s="546"/>
      <c r="AJU340" s="546"/>
      <c r="AJV340" s="546"/>
      <c r="AJW340" s="546"/>
      <c r="AJX340" s="546"/>
      <c r="AJY340" s="546"/>
      <c r="AJZ340" s="546"/>
      <c r="AKA340" s="546"/>
      <c r="AKB340" s="546"/>
      <c r="AKC340" s="546"/>
      <c r="AKD340" s="546"/>
      <c r="AKE340" s="546"/>
      <c r="AKF340" s="546"/>
      <c r="AKG340" s="546"/>
      <c r="AKH340" s="546"/>
      <c r="AKI340" s="546"/>
      <c r="AKJ340" s="546"/>
      <c r="AKK340" s="546"/>
      <c r="AKL340" s="546"/>
      <c r="AKM340" s="546"/>
      <c r="AKN340" s="546"/>
      <c r="AKO340" s="546"/>
      <c r="AKP340" s="546"/>
      <c r="AKQ340" s="546"/>
      <c r="AKR340" s="546"/>
      <c r="AKS340" s="546"/>
      <c r="AKT340" s="546"/>
      <c r="AKU340" s="546"/>
      <c r="AKV340" s="546"/>
      <c r="AKW340" s="546"/>
      <c r="AKX340" s="546"/>
      <c r="AKY340" s="546"/>
      <c r="AKZ340" s="546"/>
      <c r="ALA340" s="546"/>
      <c r="ALB340" s="546"/>
      <c r="ALC340" s="546"/>
      <c r="ALD340" s="546"/>
      <c r="ALE340" s="546"/>
      <c r="ALF340" s="546"/>
      <c r="ALG340" s="546"/>
      <c r="ALH340" s="546"/>
      <c r="ALI340" s="546"/>
      <c r="ALJ340" s="546"/>
      <c r="ALK340" s="546"/>
      <c r="ALL340" s="546"/>
      <c r="ALM340" s="546"/>
      <c r="ALN340" s="546"/>
      <c r="ALO340" s="546"/>
      <c r="ALP340" s="546"/>
      <c r="ALQ340" s="546"/>
      <c r="ALR340" s="546"/>
      <c r="ALS340" s="546"/>
      <c r="ALT340" s="546"/>
      <c r="ALU340" s="546"/>
      <c r="ALV340" s="546"/>
      <c r="ALW340" s="546"/>
      <c r="ALX340" s="546"/>
      <c r="ALY340" s="546"/>
      <c r="ALZ340" s="546"/>
      <c r="AMA340" s="546"/>
      <c r="AMB340" s="546"/>
    </row>
    <row r="341" spans="1:1016" ht="42.95" customHeight="1">
      <c r="A341" s="517" t="s">
        <v>713</v>
      </c>
      <c r="B341" s="559" t="s">
        <v>556</v>
      </c>
      <c r="C341" s="493"/>
      <c r="D341" s="536" t="s">
        <v>714</v>
      </c>
      <c r="E341" s="493" t="s">
        <v>47</v>
      </c>
      <c r="F341" s="523">
        <v>63</v>
      </c>
      <c r="G341" s="497">
        <f t="shared" si="23"/>
        <v>73.78</v>
      </c>
      <c r="H341" s="498">
        <f t="shared" si="25"/>
        <v>4648.1400000000003</v>
      </c>
      <c r="J341" s="547">
        <v>58.27</v>
      </c>
      <c r="L341" s="466">
        <f t="shared" si="22"/>
        <v>73.78</v>
      </c>
    </row>
    <row r="342" spans="1:1016" ht="42.95" customHeight="1">
      <c r="A342" s="517" t="s">
        <v>715</v>
      </c>
      <c r="B342" s="559" t="s">
        <v>556</v>
      </c>
      <c r="C342" s="493"/>
      <c r="D342" s="536" t="s">
        <v>716</v>
      </c>
      <c r="E342" s="493" t="s">
        <v>47</v>
      </c>
      <c r="F342" s="523">
        <v>32</v>
      </c>
      <c r="G342" s="497">
        <f t="shared" si="23"/>
        <v>187.45</v>
      </c>
      <c r="H342" s="498">
        <f t="shared" si="25"/>
        <v>5998.4</v>
      </c>
      <c r="J342" s="547">
        <v>148.05000000000001</v>
      </c>
      <c r="L342" s="466">
        <f t="shared" si="22"/>
        <v>187.45</v>
      </c>
    </row>
    <row r="343" spans="1:1016" ht="42.95" customHeight="1">
      <c r="A343" s="517" t="s">
        <v>717</v>
      </c>
      <c r="B343" s="493">
        <v>12809</v>
      </c>
      <c r="C343" s="557" t="s">
        <v>127</v>
      </c>
      <c r="D343" s="569" t="s">
        <v>718</v>
      </c>
      <c r="E343" s="493" t="s">
        <v>47</v>
      </c>
      <c r="F343" s="523">
        <v>22</v>
      </c>
      <c r="G343" s="497">
        <f t="shared" si="23"/>
        <v>17.8</v>
      </c>
      <c r="H343" s="498">
        <f t="shared" si="25"/>
        <v>391.6</v>
      </c>
      <c r="J343" s="547">
        <v>14.06</v>
      </c>
      <c r="L343" s="466">
        <f t="shared" si="22"/>
        <v>17.8</v>
      </c>
    </row>
    <row r="344" spans="1:1016" ht="42.95" customHeight="1">
      <c r="A344" s="517" t="s">
        <v>719</v>
      </c>
      <c r="B344" s="493">
        <v>12801</v>
      </c>
      <c r="C344" s="557" t="s">
        <v>127</v>
      </c>
      <c r="D344" s="568" t="s">
        <v>720</v>
      </c>
      <c r="E344" s="493" t="s">
        <v>47</v>
      </c>
      <c r="F344" s="523">
        <v>130</v>
      </c>
      <c r="G344" s="497">
        <f t="shared" si="23"/>
        <v>23.82</v>
      </c>
      <c r="H344" s="498">
        <f t="shared" si="25"/>
        <v>3096.6</v>
      </c>
      <c r="J344" s="547">
        <v>18.809999999999999</v>
      </c>
      <c r="L344" s="466">
        <f t="shared" si="22"/>
        <v>23.82</v>
      </c>
    </row>
    <row r="345" spans="1:1016" ht="59.25" customHeight="1">
      <c r="A345" s="517" t="s">
        <v>721</v>
      </c>
      <c r="B345" s="493">
        <v>9955</v>
      </c>
      <c r="C345" s="557" t="s">
        <v>722</v>
      </c>
      <c r="D345" s="526" t="s">
        <v>723</v>
      </c>
      <c r="E345" s="493" t="s">
        <v>47</v>
      </c>
      <c r="F345" s="523">
        <v>3</v>
      </c>
      <c r="G345" s="497">
        <f t="shared" si="23"/>
        <v>66.27</v>
      </c>
      <c r="H345" s="498">
        <f t="shared" si="25"/>
        <v>198.81</v>
      </c>
      <c r="I345" s="625" t="s">
        <v>724</v>
      </c>
      <c r="J345" s="547">
        <v>52.34</v>
      </c>
      <c r="L345" s="466">
        <f t="shared" si="22"/>
        <v>66.27</v>
      </c>
    </row>
    <row r="346" spans="1:1016" ht="59.25" customHeight="1">
      <c r="A346" s="517" t="s">
        <v>725</v>
      </c>
      <c r="B346" s="493">
        <v>97599</v>
      </c>
      <c r="C346" s="559" t="s">
        <v>117</v>
      </c>
      <c r="D346" s="526" t="s">
        <v>430</v>
      </c>
      <c r="E346" s="493" t="s">
        <v>47</v>
      </c>
      <c r="F346" s="523">
        <v>7</v>
      </c>
      <c r="G346" s="497">
        <f t="shared" si="23"/>
        <v>38.25</v>
      </c>
      <c r="H346" s="498">
        <f t="shared" si="25"/>
        <v>267.75</v>
      </c>
      <c r="J346" s="547">
        <v>30.21</v>
      </c>
      <c r="L346" s="466">
        <f t="shared" si="22"/>
        <v>38.25</v>
      </c>
    </row>
    <row r="347" spans="1:1016" ht="59.25" customHeight="1">
      <c r="A347" s="517" t="s">
        <v>726</v>
      </c>
      <c r="B347" s="559" t="s">
        <v>556</v>
      </c>
      <c r="C347" s="493"/>
      <c r="D347" s="536" t="s">
        <v>727</v>
      </c>
      <c r="E347" s="493" t="s">
        <v>47</v>
      </c>
      <c r="F347" s="523">
        <v>5</v>
      </c>
      <c r="G347" s="497">
        <f t="shared" ref="G347:G373" si="26">L347</f>
        <v>86.18</v>
      </c>
      <c r="H347" s="498">
        <f t="shared" si="25"/>
        <v>430.90000000000003</v>
      </c>
      <c r="J347" s="547">
        <v>68.069999999999993</v>
      </c>
      <c r="L347" s="466">
        <f t="shared" ref="L347:L373" si="27">ROUND((J347*(1+$H$5)),2)</f>
        <v>86.18</v>
      </c>
    </row>
    <row r="348" spans="1:1016" s="458" customFormat="1" ht="38.1" customHeight="1">
      <c r="A348" s="567" t="s">
        <v>728</v>
      </c>
      <c r="B348" s="583"/>
      <c r="C348" s="582"/>
      <c r="D348" s="584" t="s">
        <v>729</v>
      </c>
      <c r="E348" s="585"/>
      <c r="F348" s="586"/>
      <c r="G348" s="499"/>
      <c r="H348" s="587" t="str">
        <f t="shared" si="25"/>
        <v/>
      </c>
      <c r="I348" s="546"/>
      <c r="J348" s="591"/>
      <c r="K348" s="546"/>
      <c r="L348" s="546">
        <f t="shared" si="27"/>
        <v>0</v>
      </c>
      <c r="M348" s="546"/>
      <c r="N348" s="546"/>
      <c r="O348" s="546"/>
      <c r="P348" s="546"/>
      <c r="Q348" s="546"/>
      <c r="R348" s="546"/>
      <c r="S348" s="546"/>
      <c r="T348" s="546"/>
      <c r="U348" s="546"/>
      <c r="V348" s="546"/>
      <c r="W348" s="546"/>
      <c r="X348" s="546"/>
      <c r="Y348" s="546"/>
      <c r="Z348" s="546"/>
      <c r="AA348" s="546"/>
      <c r="AB348" s="546"/>
      <c r="AC348" s="546"/>
      <c r="AD348" s="546"/>
      <c r="AE348" s="546"/>
      <c r="AF348" s="546"/>
      <c r="AG348" s="546"/>
      <c r="AH348" s="546"/>
      <c r="AI348" s="546"/>
      <c r="AJ348" s="546"/>
      <c r="AK348" s="546"/>
      <c r="AL348" s="546"/>
      <c r="AM348" s="546"/>
      <c r="AN348" s="546"/>
      <c r="AO348" s="546"/>
      <c r="AP348" s="546"/>
      <c r="AQ348" s="546"/>
      <c r="AR348" s="546"/>
      <c r="AS348" s="546"/>
      <c r="AT348" s="546"/>
      <c r="AU348" s="546"/>
      <c r="AV348" s="546"/>
      <c r="AW348" s="546"/>
      <c r="AX348" s="546"/>
      <c r="AY348" s="546"/>
      <c r="AZ348" s="546"/>
      <c r="BA348" s="546"/>
      <c r="BB348" s="546"/>
      <c r="BC348" s="546"/>
      <c r="BD348" s="546"/>
      <c r="BE348" s="546"/>
      <c r="BF348" s="546"/>
      <c r="BG348" s="546"/>
      <c r="BH348" s="546"/>
      <c r="BI348" s="546"/>
      <c r="BJ348" s="546"/>
      <c r="BK348" s="546"/>
      <c r="BL348" s="546"/>
      <c r="BM348" s="546"/>
      <c r="BN348" s="546"/>
      <c r="BO348" s="546"/>
      <c r="BP348" s="546"/>
      <c r="BQ348" s="546"/>
      <c r="BR348" s="546"/>
      <c r="BS348" s="546"/>
      <c r="BT348" s="546"/>
      <c r="BU348" s="546"/>
      <c r="BV348" s="546"/>
      <c r="BW348" s="546"/>
      <c r="BX348" s="546"/>
      <c r="BY348" s="546"/>
      <c r="BZ348" s="546"/>
      <c r="CA348" s="546"/>
      <c r="CB348" s="546"/>
      <c r="CC348" s="546"/>
      <c r="CD348" s="546"/>
      <c r="CE348" s="546"/>
      <c r="CF348" s="546"/>
      <c r="CG348" s="546"/>
      <c r="CH348" s="546"/>
      <c r="CI348" s="546"/>
      <c r="CJ348" s="546"/>
      <c r="CK348" s="546"/>
      <c r="CL348" s="546"/>
      <c r="CM348" s="546"/>
      <c r="CN348" s="546"/>
      <c r="CO348" s="546"/>
      <c r="CP348" s="546"/>
      <c r="CQ348" s="546"/>
      <c r="CR348" s="546"/>
      <c r="CS348" s="546"/>
      <c r="CT348" s="546"/>
      <c r="CU348" s="546"/>
      <c r="CV348" s="546"/>
      <c r="CW348" s="546"/>
      <c r="CX348" s="546"/>
      <c r="CY348" s="546"/>
      <c r="CZ348" s="546"/>
      <c r="DA348" s="546"/>
      <c r="DB348" s="546"/>
      <c r="DC348" s="546"/>
      <c r="DD348" s="546"/>
      <c r="DE348" s="546"/>
      <c r="DF348" s="546"/>
      <c r="DG348" s="546"/>
      <c r="DH348" s="546"/>
      <c r="DI348" s="546"/>
      <c r="DJ348" s="546"/>
      <c r="DK348" s="546"/>
      <c r="DL348" s="546"/>
      <c r="DM348" s="546"/>
      <c r="DN348" s="546"/>
      <c r="DO348" s="546"/>
      <c r="DP348" s="546"/>
      <c r="DQ348" s="546"/>
      <c r="DR348" s="546"/>
      <c r="DS348" s="546"/>
      <c r="DT348" s="546"/>
      <c r="DU348" s="546"/>
      <c r="DV348" s="546"/>
      <c r="DW348" s="546"/>
      <c r="DX348" s="546"/>
      <c r="DY348" s="546"/>
      <c r="DZ348" s="546"/>
      <c r="EA348" s="546"/>
      <c r="EB348" s="546"/>
      <c r="EC348" s="546"/>
      <c r="ED348" s="546"/>
      <c r="EE348" s="546"/>
      <c r="EF348" s="546"/>
      <c r="EG348" s="546"/>
      <c r="EH348" s="546"/>
      <c r="EI348" s="546"/>
      <c r="EJ348" s="546"/>
      <c r="EK348" s="546"/>
      <c r="EL348" s="546"/>
      <c r="EM348" s="546"/>
      <c r="EN348" s="546"/>
      <c r="EO348" s="546"/>
      <c r="EP348" s="546"/>
      <c r="EQ348" s="546"/>
      <c r="ER348" s="546"/>
      <c r="ES348" s="546"/>
      <c r="ET348" s="546"/>
      <c r="EU348" s="546"/>
      <c r="EV348" s="546"/>
      <c r="EW348" s="546"/>
      <c r="EX348" s="546"/>
      <c r="EY348" s="546"/>
      <c r="EZ348" s="546"/>
      <c r="FA348" s="546"/>
      <c r="FB348" s="546"/>
      <c r="FC348" s="546"/>
      <c r="FD348" s="546"/>
      <c r="FE348" s="546"/>
      <c r="FF348" s="546"/>
      <c r="FG348" s="546"/>
      <c r="FH348" s="546"/>
      <c r="FI348" s="546"/>
      <c r="FJ348" s="546"/>
      <c r="FK348" s="546"/>
      <c r="FL348" s="546"/>
      <c r="FM348" s="546"/>
      <c r="FN348" s="546"/>
      <c r="FO348" s="546"/>
      <c r="FP348" s="546"/>
      <c r="FQ348" s="546"/>
      <c r="FR348" s="546"/>
      <c r="FS348" s="546"/>
      <c r="FT348" s="546"/>
      <c r="FU348" s="546"/>
      <c r="FV348" s="546"/>
      <c r="FW348" s="546"/>
      <c r="FX348" s="546"/>
      <c r="FY348" s="546"/>
      <c r="FZ348" s="546"/>
      <c r="GA348" s="546"/>
      <c r="GB348" s="546"/>
      <c r="GC348" s="546"/>
      <c r="GD348" s="546"/>
      <c r="GE348" s="546"/>
      <c r="GF348" s="546"/>
      <c r="GG348" s="546"/>
      <c r="GH348" s="546"/>
      <c r="GI348" s="546"/>
      <c r="GJ348" s="546"/>
      <c r="GK348" s="546"/>
      <c r="GL348" s="546"/>
      <c r="GM348" s="546"/>
      <c r="GN348" s="546"/>
      <c r="GO348" s="546"/>
      <c r="GP348" s="546"/>
      <c r="GQ348" s="546"/>
      <c r="GR348" s="546"/>
      <c r="GS348" s="546"/>
      <c r="GT348" s="546"/>
      <c r="GU348" s="546"/>
      <c r="GV348" s="546"/>
      <c r="GW348" s="546"/>
      <c r="GX348" s="546"/>
      <c r="GY348" s="546"/>
      <c r="GZ348" s="546"/>
      <c r="HA348" s="546"/>
      <c r="HB348" s="546"/>
      <c r="HC348" s="546"/>
      <c r="HD348" s="546"/>
      <c r="HE348" s="546"/>
      <c r="HF348" s="546"/>
      <c r="HG348" s="546"/>
      <c r="HH348" s="546"/>
      <c r="HI348" s="546"/>
      <c r="HJ348" s="546"/>
      <c r="HK348" s="546"/>
      <c r="HL348" s="546"/>
      <c r="HM348" s="546"/>
      <c r="HN348" s="546"/>
      <c r="HO348" s="546"/>
      <c r="HP348" s="546"/>
      <c r="HQ348" s="546"/>
      <c r="HR348" s="546"/>
      <c r="HS348" s="546"/>
      <c r="HT348" s="546"/>
      <c r="HU348" s="546"/>
      <c r="HV348" s="546"/>
      <c r="HW348" s="546"/>
      <c r="HX348" s="546"/>
      <c r="HY348" s="546"/>
      <c r="HZ348" s="546"/>
      <c r="IA348" s="546"/>
      <c r="IB348" s="546"/>
      <c r="IC348" s="546"/>
      <c r="ID348" s="546"/>
      <c r="IE348" s="546"/>
      <c r="IF348" s="546"/>
      <c r="IG348" s="546"/>
      <c r="IH348" s="546"/>
      <c r="II348" s="546"/>
      <c r="IJ348" s="546"/>
      <c r="IK348" s="546"/>
      <c r="IL348" s="546"/>
      <c r="IM348" s="546"/>
      <c r="IN348" s="546"/>
      <c r="IO348" s="546"/>
      <c r="IP348" s="546"/>
      <c r="IQ348" s="546"/>
      <c r="IR348" s="546"/>
      <c r="IS348" s="546"/>
      <c r="IT348" s="546"/>
      <c r="IU348" s="546"/>
      <c r="IV348" s="546"/>
      <c r="IW348" s="546"/>
      <c r="IX348" s="546"/>
      <c r="IY348" s="546"/>
      <c r="IZ348" s="546"/>
      <c r="JA348" s="546"/>
      <c r="JB348" s="546"/>
      <c r="JC348" s="546"/>
      <c r="JD348" s="546"/>
      <c r="JE348" s="546"/>
      <c r="JF348" s="546"/>
      <c r="JG348" s="546"/>
      <c r="JH348" s="546"/>
      <c r="JI348" s="546"/>
      <c r="JJ348" s="546"/>
      <c r="JK348" s="546"/>
      <c r="JL348" s="546"/>
      <c r="JM348" s="546"/>
      <c r="JN348" s="546"/>
      <c r="JO348" s="546"/>
      <c r="JP348" s="546"/>
      <c r="JQ348" s="546"/>
      <c r="JR348" s="546"/>
      <c r="JS348" s="546"/>
      <c r="JT348" s="546"/>
      <c r="JU348" s="546"/>
      <c r="JV348" s="546"/>
      <c r="JW348" s="546"/>
      <c r="JX348" s="546"/>
      <c r="JY348" s="546"/>
      <c r="JZ348" s="546"/>
      <c r="KA348" s="546"/>
      <c r="KB348" s="546"/>
      <c r="KC348" s="546"/>
      <c r="KD348" s="546"/>
      <c r="KE348" s="546"/>
      <c r="KF348" s="546"/>
      <c r="KG348" s="546"/>
      <c r="KH348" s="546"/>
      <c r="KI348" s="546"/>
      <c r="KJ348" s="546"/>
      <c r="KK348" s="546"/>
      <c r="KL348" s="546"/>
      <c r="KM348" s="546"/>
      <c r="KN348" s="546"/>
      <c r="KO348" s="546"/>
      <c r="KP348" s="546"/>
      <c r="KQ348" s="546"/>
      <c r="KR348" s="546"/>
      <c r="KS348" s="546"/>
      <c r="KT348" s="546"/>
      <c r="KU348" s="546"/>
      <c r="KV348" s="546"/>
      <c r="KW348" s="546"/>
      <c r="KX348" s="546"/>
      <c r="KY348" s="546"/>
      <c r="KZ348" s="546"/>
      <c r="LA348" s="546"/>
      <c r="LB348" s="546"/>
      <c r="LC348" s="546"/>
      <c r="LD348" s="546"/>
      <c r="LE348" s="546"/>
      <c r="LF348" s="546"/>
      <c r="LG348" s="546"/>
      <c r="LH348" s="546"/>
      <c r="LI348" s="546"/>
      <c r="LJ348" s="546"/>
      <c r="LK348" s="546"/>
      <c r="LL348" s="546"/>
      <c r="LM348" s="546"/>
      <c r="LN348" s="546"/>
      <c r="LO348" s="546"/>
      <c r="LP348" s="546"/>
      <c r="LQ348" s="546"/>
      <c r="LR348" s="546"/>
      <c r="LS348" s="546"/>
      <c r="LT348" s="546"/>
      <c r="LU348" s="546"/>
      <c r="LV348" s="546"/>
      <c r="LW348" s="546"/>
      <c r="LX348" s="546"/>
      <c r="LY348" s="546"/>
      <c r="LZ348" s="546"/>
      <c r="MA348" s="546"/>
      <c r="MB348" s="546"/>
      <c r="MC348" s="546"/>
      <c r="MD348" s="546"/>
      <c r="ME348" s="546"/>
      <c r="MF348" s="546"/>
      <c r="MG348" s="546"/>
      <c r="MH348" s="546"/>
      <c r="MI348" s="546"/>
      <c r="MJ348" s="546"/>
      <c r="MK348" s="546"/>
      <c r="ML348" s="546"/>
      <c r="MM348" s="546"/>
      <c r="MN348" s="546"/>
      <c r="MO348" s="546"/>
      <c r="MP348" s="546"/>
      <c r="MQ348" s="546"/>
      <c r="MR348" s="546"/>
      <c r="MS348" s="546"/>
      <c r="MT348" s="546"/>
      <c r="MU348" s="546"/>
      <c r="MV348" s="546"/>
      <c r="MW348" s="546"/>
      <c r="MX348" s="546"/>
      <c r="MY348" s="546"/>
      <c r="MZ348" s="546"/>
      <c r="NA348" s="546"/>
      <c r="NB348" s="546"/>
      <c r="NC348" s="546"/>
      <c r="ND348" s="546"/>
      <c r="NE348" s="546"/>
      <c r="NF348" s="546"/>
      <c r="NG348" s="546"/>
      <c r="NH348" s="546"/>
      <c r="NI348" s="546"/>
      <c r="NJ348" s="546"/>
      <c r="NK348" s="546"/>
      <c r="NL348" s="546"/>
      <c r="NM348" s="546"/>
      <c r="NN348" s="546"/>
      <c r="NO348" s="546"/>
      <c r="NP348" s="546"/>
      <c r="NQ348" s="546"/>
      <c r="NR348" s="546"/>
      <c r="NS348" s="546"/>
      <c r="NT348" s="546"/>
      <c r="NU348" s="546"/>
      <c r="NV348" s="546"/>
      <c r="NW348" s="546"/>
      <c r="NX348" s="546"/>
      <c r="NY348" s="546"/>
      <c r="NZ348" s="546"/>
      <c r="OA348" s="546"/>
      <c r="OB348" s="546"/>
      <c r="OC348" s="546"/>
      <c r="OD348" s="546"/>
      <c r="OE348" s="546"/>
      <c r="OF348" s="546"/>
      <c r="OG348" s="546"/>
      <c r="OH348" s="546"/>
      <c r="OI348" s="546"/>
      <c r="OJ348" s="546"/>
      <c r="OK348" s="546"/>
      <c r="OL348" s="546"/>
      <c r="OM348" s="546"/>
      <c r="ON348" s="546"/>
      <c r="OO348" s="546"/>
      <c r="OP348" s="546"/>
      <c r="OQ348" s="546"/>
      <c r="OR348" s="546"/>
      <c r="OS348" s="546"/>
      <c r="OT348" s="546"/>
      <c r="OU348" s="546"/>
      <c r="OV348" s="546"/>
      <c r="OW348" s="546"/>
      <c r="OX348" s="546"/>
      <c r="OY348" s="546"/>
      <c r="OZ348" s="546"/>
      <c r="PA348" s="546"/>
      <c r="PB348" s="546"/>
      <c r="PC348" s="546"/>
      <c r="PD348" s="546"/>
      <c r="PE348" s="546"/>
      <c r="PF348" s="546"/>
      <c r="PG348" s="546"/>
      <c r="PH348" s="546"/>
      <c r="PI348" s="546"/>
      <c r="PJ348" s="546"/>
      <c r="PK348" s="546"/>
      <c r="PL348" s="546"/>
      <c r="PM348" s="546"/>
      <c r="PN348" s="546"/>
      <c r="PO348" s="546"/>
      <c r="PP348" s="546"/>
      <c r="PQ348" s="546"/>
      <c r="PR348" s="546"/>
      <c r="PS348" s="546"/>
      <c r="PT348" s="546"/>
      <c r="PU348" s="546"/>
      <c r="PV348" s="546"/>
      <c r="PW348" s="546"/>
      <c r="PX348" s="546"/>
      <c r="PY348" s="546"/>
      <c r="PZ348" s="546"/>
      <c r="QA348" s="546"/>
      <c r="QB348" s="546"/>
      <c r="QC348" s="546"/>
      <c r="QD348" s="546"/>
      <c r="QE348" s="546"/>
      <c r="QF348" s="546"/>
      <c r="QG348" s="546"/>
      <c r="QH348" s="546"/>
      <c r="QI348" s="546"/>
      <c r="QJ348" s="546"/>
      <c r="QK348" s="546"/>
      <c r="QL348" s="546"/>
      <c r="QM348" s="546"/>
      <c r="QN348" s="546"/>
      <c r="QO348" s="546"/>
      <c r="QP348" s="546"/>
      <c r="QQ348" s="546"/>
      <c r="QR348" s="546"/>
      <c r="QS348" s="546"/>
      <c r="QT348" s="546"/>
      <c r="QU348" s="546"/>
      <c r="QV348" s="546"/>
      <c r="QW348" s="546"/>
      <c r="QX348" s="546"/>
      <c r="QY348" s="546"/>
      <c r="QZ348" s="546"/>
      <c r="RA348" s="546"/>
      <c r="RB348" s="546"/>
      <c r="RC348" s="546"/>
      <c r="RD348" s="546"/>
      <c r="RE348" s="546"/>
      <c r="RF348" s="546"/>
      <c r="RG348" s="546"/>
      <c r="RH348" s="546"/>
      <c r="RI348" s="546"/>
      <c r="RJ348" s="546"/>
      <c r="RK348" s="546"/>
      <c r="RL348" s="546"/>
      <c r="RM348" s="546"/>
      <c r="RN348" s="546"/>
      <c r="RO348" s="546"/>
      <c r="RP348" s="546"/>
      <c r="RQ348" s="546"/>
      <c r="RR348" s="546"/>
      <c r="RS348" s="546"/>
      <c r="RT348" s="546"/>
      <c r="RU348" s="546"/>
      <c r="RV348" s="546"/>
      <c r="RW348" s="546"/>
      <c r="RX348" s="546"/>
      <c r="RY348" s="546"/>
      <c r="RZ348" s="546"/>
      <c r="SA348" s="546"/>
      <c r="SB348" s="546"/>
      <c r="SC348" s="546"/>
      <c r="SD348" s="546"/>
      <c r="SE348" s="546"/>
      <c r="SF348" s="546"/>
      <c r="SG348" s="546"/>
      <c r="SH348" s="546"/>
      <c r="SI348" s="546"/>
      <c r="SJ348" s="546"/>
      <c r="SK348" s="546"/>
      <c r="SL348" s="546"/>
      <c r="SM348" s="546"/>
      <c r="SN348" s="546"/>
      <c r="SO348" s="546"/>
      <c r="SP348" s="546"/>
      <c r="SQ348" s="546"/>
      <c r="SR348" s="546"/>
      <c r="SS348" s="546"/>
      <c r="ST348" s="546"/>
      <c r="SU348" s="546"/>
      <c r="SV348" s="546"/>
      <c r="SW348" s="546"/>
      <c r="SX348" s="546"/>
      <c r="SY348" s="546"/>
      <c r="SZ348" s="546"/>
      <c r="TA348" s="546"/>
      <c r="TB348" s="546"/>
      <c r="TC348" s="546"/>
      <c r="TD348" s="546"/>
      <c r="TE348" s="546"/>
      <c r="TF348" s="546"/>
      <c r="TG348" s="546"/>
      <c r="TH348" s="546"/>
      <c r="TI348" s="546"/>
      <c r="TJ348" s="546"/>
      <c r="TK348" s="546"/>
      <c r="TL348" s="546"/>
      <c r="TM348" s="546"/>
      <c r="TN348" s="546"/>
      <c r="TO348" s="546"/>
      <c r="TP348" s="546"/>
      <c r="TQ348" s="546"/>
      <c r="TR348" s="546"/>
      <c r="TS348" s="546"/>
      <c r="TT348" s="546"/>
      <c r="TU348" s="546"/>
      <c r="TV348" s="546"/>
      <c r="TW348" s="546"/>
      <c r="TX348" s="546"/>
      <c r="TY348" s="546"/>
      <c r="TZ348" s="546"/>
      <c r="UA348" s="546"/>
      <c r="UB348" s="546"/>
      <c r="UC348" s="546"/>
      <c r="UD348" s="546"/>
      <c r="UE348" s="546"/>
      <c r="UF348" s="546"/>
      <c r="UG348" s="546"/>
      <c r="UH348" s="546"/>
      <c r="UI348" s="546"/>
      <c r="UJ348" s="546"/>
      <c r="UK348" s="546"/>
      <c r="UL348" s="546"/>
      <c r="UM348" s="546"/>
      <c r="UN348" s="546"/>
      <c r="UO348" s="546"/>
      <c r="UP348" s="546"/>
      <c r="UQ348" s="546"/>
      <c r="UR348" s="546"/>
      <c r="US348" s="546"/>
      <c r="UT348" s="546"/>
      <c r="UU348" s="546"/>
      <c r="UV348" s="546"/>
      <c r="UW348" s="546"/>
      <c r="UX348" s="546"/>
      <c r="UY348" s="546"/>
      <c r="UZ348" s="546"/>
      <c r="VA348" s="546"/>
      <c r="VB348" s="546"/>
      <c r="VC348" s="546"/>
      <c r="VD348" s="546"/>
      <c r="VE348" s="546"/>
      <c r="VF348" s="546"/>
      <c r="VG348" s="546"/>
      <c r="VH348" s="546"/>
      <c r="VI348" s="546"/>
      <c r="VJ348" s="546"/>
      <c r="VK348" s="546"/>
      <c r="VL348" s="546"/>
      <c r="VM348" s="546"/>
      <c r="VN348" s="546"/>
      <c r="VO348" s="546"/>
      <c r="VP348" s="546"/>
      <c r="VQ348" s="546"/>
      <c r="VR348" s="546"/>
      <c r="VS348" s="546"/>
      <c r="VT348" s="546"/>
      <c r="VU348" s="546"/>
      <c r="VV348" s="546"/>
      <c r="VW348" s="546"/>
      <c r="VX348" s="546"/>
      <c r="VY348" s="546"/>
      <c r="VZ348" s="546"/>
      <c r="WA348" s="546"/>
      <c r="WB348" s="546"/>
      <c r="WC348" s="546"/>
      <c r="WD348" s="546"/>
      <c r="WE348" s="546"/>
      <c r="WF348" s="546"/>
      <c r="WG348" s="546"/>
      <c r="WH348" s="546"/>
      <c r="WI348" s="546"/>
      <c r="WJ348" s="546"/>
      <c r="WK348" s="546"/>
      <c r="WL348" s="546"/>
      <c r="WM348" s="546"/>
      <c r="WN348" s="546"/>
      <c r="WO348" s="546"/>
      <c r="WP348" s="546"/>
      <c r="WQ348" s="546"/>
      <c r="WR348" s="546"/>
      <c r="WS348" s="546"/>
      <c r="WT348" s="546"/>
      <c r="WU348" s="546"/>
      <c r="WV348" s="546"/>
      <c r="WW348" s="546"/>
      <c r="WX348" s="546"/>
      <c r="WY348" s="546"/>
      <c r="WZ348" s="546"/>
      <c r="XA348" s="546"/>
      <c r="XB348" s="546"/>
      <c r="XC348" s="546"/>
      <c r="XD348" s="546"/>
      <c r="XE348" s="546"/>
      <c r="XF348" s="546"/>
      <c r="XG348" s="546"/>
      <c r="XH348" s="546"/>
      <c r="XI348" s="546"/>
      <c r="XJ348" s="546"/>
      <c r="XK348" s="546"/>
      <c r="XL348" s="546"/>
      <c r="XM348" s="546"/>
      <c r="XN348" s="546"/>
      <c r="XO348" s="546"/>
      <c r="XP348" s="546"/>
      <c r="XQ348" s="546"/>
      <c r="XR348" s="546"/>
      <c r="XS348" s="546"/>
      <c r="XT348" s="546"/>
      <c r="XU348" s="546"/>
      <c r="XV348" s="546"/>
      <c r="XW348" s="546"/>
      <c r="XX348" s="546"/>
      <c r="XY348" s="546"/>
      <c r="XZ348" s="546"/>
      <c r="YA348" s="546"/>
      <c r="YB348" s="546"/>
      <c r="YC348" s="546"/>
      <c r="YD348" s="546"/>
      <c r="YE348" s="546"/>
      <c r="YF348" s="546"/>
      <c r="YG348" s="546"/>
      <c r="YH348" s="546"/>
      <c r="YI348" s="546"/>
      <c r="YJ348" s="546"/>
      <c r="YK348" s="546"/>
      <c r="YL348" s="546"/>
      <c r="YM348" s="546"/>
      <c r="YN348" s="546"/>
      <c r="YO348" s="546"/>
      <c r="YP348" s="546"/>
      <c r="YQ348" s="546"/>
      <c r="YR348" s="546"/>
      <c r="YS348" s="546"/>
      <c r="YT348" s="546"/>
      <c r="YU348" s="546"/>
      <c r="YV348" s="546"/>
      <c r="YW348" s="546"/>
      <c r="YX348" s="546"/>
      <c r="YY348" s="546"/>
      <c r="YZ348" s="546"/>
      <c r="ZA348" s="546"/>
      <c r="ZB348" s="546"/>
      <c r="ZC348" s="546"/>
      <c r="ZD348" s="546"/>
      <c r="ZE348" s="546"/>
      <c r="ZF348" s="546"/>
      <c r="ZG348" s="546"/>
      <c r="ZH348" s="546"/>
      <c r="ZI348" s="546"/>
      <c r="ZJ348" s="546"/>
      <c r="ZK348" s="546"/>
      <c r="ZL348" s="546"/>
      <c r="ZM348" s="546"/>
      <c r="ZN348" s="546"/>
      <c r="ZO348" s="546"/>
      <c r="ZP348" s="546"/>
      <c r="ZQ348" s="546"/>
      <c r="ZR348" s="546"/>
      <c r="ZS348" s="546"/>
      <c r="ZT348" s="546"/>
      <c r="ZU348" s="546"/>
      <c r="ZV348" s="546"/>
      <c r="ZW348" s="546"/>
      <c r="ZX348" s="546"/>
      <c r="ZY348" s="546"/>
      <c r="ZZ348" s="546"/>
      <c r="AAA348" s="546"/>
      <c r="AAB348" s="546"/>
      <c r="AAC348" s="546"/>
      <c r="AAD348" s="546"/>
      <c r="AAE348" s="546"/>
      <c r="AAF348" s="546"/>
      <c r="AAG348" s="546"/>
      <c r="AAH348" s="546"/>
      <c r="AAI348" s="546"/>
      <c r="AAJ348" s="546"/>
      <c r="AAK348" s="546"/>
      <c r="AAL348" s="546"/>
      <c r="AAM348" s="546"/>
      <c r="AAN348" s="546"/>
      <c r="AAO348" s="546"/>
      <c r="AAP348" s="546"/>
      <c r="AAQ348" s="546"/>
      <c r="AAR348" s="546"/>
      <c r="AAS348" s="546"/>
      <c r="AAT348" s="546"/>
      <c r="AAU348" s="546"/>
      <c r="AAV348" s="546"/>
      <c r="AAW348" s="546"/>
      <c r="AAX348" s="546"/>
      <c r="AAY348" s="546"/>
      <c r="AAZ348" s="546"/>
      <c r="ABA348" s="546"/>
      <c r="ABB348" s="546"/>
      <c r="ABC348" s="546"/>
      <c r="ABD348" s="546"/>
      <c r="ABE348" s="546"/>
      <c r="ABF348" s="546"/>
      <c r="ABG348" s="546"/>
      <c r="ABH348" s="546"/>
      <c r="ABI348" s="546"/>
      <c r="ABJ348" s="546"/>
      <c r="ABK348" s="546"/>
      <c r="ABL348" s="546"/>
      <c r="ABM348" s="546"/>
      <c r="ABN348" s="546"/>
      <c r="ABO348" s="546"/>
      <c r="ABP348" s="546"/>
      <c r="ABQ348" s="546"/>
      <c r="ABR348" s="546"/>
      <c r="ABS348" s="546"/>
      <c r="ABT348" s="546"/>
      <c r="ABU348" s="546"/>
      <c r="ABV348" s="546"/>
      <c r="ABW348" s="546"/>
      <c r="ABX348" s="546"/>
      <c r="ABY348" s="546"/>
      <c r="ABZ348" s="546"/>
      <c r="ACA348" s="546"/>
      <c r="ACB348" s="546"/>
      <c r="ACC348" s="546"/>
      <c r="ACD348" s="546"/>
      <c r="ACE348" s="546"/>
      <c r="ACF348" s="546"/>
      <c r="ACG348" s="546"/>
      <c r="ACH348" s="546"/>
      <c r="ACI348" s="546"/>
      <c r="ACJ348" s="546"/>
      <c r="ACK348" s="546"/>
      <c r="ACL348" s="546"/>
      <c r="ACM348" s="546"/>
      <c r="ACN348" s="546"/>
      <c r="ACO348" s="546"/>
      <c r="ACP348" s="546"/>
      <c r="ACQ348" s="546"/>
      <c r="ACR348" s="546"/>
      <c r="ACS348" s="546"/>
      <c r="ACT348" s="546"/>
      <c r="ACU348" s="546"/>
      <c r="ACV348" s="546"/>
      <c r="ACW348" s="546"/>
      <c r="ACX348" s="546"/>
      <c r="ACY348" s="546"/>
      <c r="ACZ348" s="546"/>
      <c r="ADA348" s="546"/>
      <c r="ADB348" s="546"/>
      <c r="ADC348" s="546"/>
      <c r="ADD348" s="546"/>
      <c r="ADE348" s="546"/>
      <c r="ADF348" s="546"/>
      <c r="ADG348" s="546"/>
      <c r="ADH348" s="546"/>
      <c r="ADI348" s="546"/>
      <c r="ADJ348" s="546"/>
      <c r="ADK348" s="546"/>
      <c r="ADL348" s="546"/>
      <c r="ADM348" s="546"/>
      <c r="ADN348" s="546"/>
      <c r="ADO348" s="546"/>
      <c r="ADP348" s="546"/>
      <c r="ADQ348" s="546"/>
      <c r="ADR348" s="546"/>
      <c r="ADS348" s="546"/>
      <c r="ADT348" s="546"/>
      <c r="ADU348" s="546"/>
      <c r="ADV348" s="546"/>
      <c r="ADW348" s="546"/>
      <c r="ADX348" s="546"/>
      <c r="ADY348" s="546"/>
      <c r="ADZ348" s="546"/>
      <c r="AEA348" s="546"/>
      <c r="AEB348" s="546"/>
      <c r="AEC348" s="546"/>
      <c r="AED348" s="546"/>
      <c r="AEE348" s="546"/>
      <c r="AEF348" s="546"/>
      <c r="AEG348" s="546"/>
      <c r="AEH348" s="546"/>
      <c r="AEI348" s="546"/>
      <c r="AEJ348" s="546"/>
      <c r="AEK348" s="546"/>
      <c r="AEL348" s="546"/>
      <c r="AEM348" s="546"/>
      <c r="AEN348" s="546"/>
      <c r="AEO348" s="546"/>
      <c r="AEP348" s="546"/>
      <c r="AEQ348" s="546"/>
      <c r="AER348" s="546"/>
      <c r="AES348" s="546"/>
      <c r="AET348" s="546"/>
      <c r="AEU348" s="546"/>
      <c r="AEV348" s="546"/>
      <c r="AEW348" s="546"/>
      <c r="AEX348" s="546"/>
      <c r="AEY348" s="546"/>
      <c r="AEZ348" s="546"/>
      <c r="AFA348" s="546"/>
      <c r="AFB348" s="546"/>
      <c r="AFC348" s="546"/>
      <c r="AFD348" s="546"/>
      <c r="AFE348" s="546"/>
      <c r="AFF348" s="546"/>
      <c r="AFG348" s="546"/>
      <c r="AFH348" s="546"/>
      <c r="AFI348" s="546"/>
      <c r="AFJ348" s="546"/>
      <c r="AFK348" s="546"/>
      <c r="AFL348" s="546"/>
      <c r="AFM348" s="546"/>
      <c r="AFN348" s="546"/>
      <c r="AFO348" s="546"/>
      <c r="AFP348" s="546"/>
      <c r="AFQ348" s="546"/>
      <c r="AFR348" s="546"/>
      <c r="AFS348" s="546"/>
      <c r="AFT348" s="546"/>
      <c r="AFU348" s="546"/>
      <c r="AFV348" s="546"/>
      <c r="AFW348" s="546"/>
      <c r="AFX348" s="546"/>
      <c r="AFY348" s="546"/>
      <c r="AFZ348" s="546"/>
      <c r="AGA348" s="546"/>
      <c r="AGB348" s="546"/>
      <c r="AGC348" s="546"/>
      <c r="AGD348" s="546"/>
      <c r="AGE348" s="546"/>
      <c r="AGF348" s="546"/>
      <c r="AGG348" s="546"/>
      <c r="AGH348" s="546"/>
      <c r="AGI348" s="546"/>
      <c r="AGJ348" s="546"/>
      <c r="AGK348" s="546"/>
      <c r="AGL348" s="546"/>
      <c r="AGM348" s="546"/>
      <c r="AGN348" s="546"/>
      <c r="AGO348" s="546"/>
      <c r="AGP348" s="546"/>
      <c r="AGQ348" s="546"/>
      <c r="AGR348" s="546"/>
      <c r="AGS348" s="546"/>
      <c r="AGT348" s="546"/>
      <c r="AGU348" s="546"/>
      <c r="AGV348" s="546"/>
      <c r="AGW348" s="546"/>
      <c r="AGX348" s="546"/>
      <c r="AGY348" s="546"/>
      <c r="AGZ348" s="546"/>
      <c r="AHA348" s="546"/>
      <c r="AHB348" s="546"/>
      <c r="AHC348" s="546"/>
      <c r="AHD348" s="546"/>
      <c r="AHE348" s="546"/>
      <c r="AHF348" s="546"/>
      <c r="AHG348" s="546"/>
      <c r="AHH348" s="546"/>
      <c r="AHI348" s="546"/>
      <c r="AHJ348" s="546"/>
      <c r="AHK348" s="546"/>
      <c r="AHL348" s="546"/>
      <c r="AHM348" s="546"/>
      <c r="AHN348" s="546"/>
      <c r="AHO348" s="546"/>
      <c r="AHP348" s="546"/>
      <c r="AHQ348" s="546"/>
      <c r="AHR348" s="546"/>
      <c r="AHS348" s="546"/>
      <c r="AHT348" s="546"/>
      <c r="AHU348" s="546"/>
      <c r="AHV348" s="546"/>
      <c r="AHW348" s="546"/>
      <c r="AHX348" s="546"/>
      <c r="AHY348" s="546"/>
      <c r="AHZ348" s="546"/>
      <c r="AIA348" s="546"/>
      <c r="AIB348" s="546"/>
      <c r="AIC348" s="546"/>
      <c r="AID348" s="546"/>
      <c r="AIE348" s="546"/>
      <c r="AIF348" s="546"/>
      <c r="AIG348" s="546"/>
      <c r="AIH348" s="546"/>
      <c r="AII348" s="546"/>
      <c r="AIJ348" s="546"/>
      <c r="AIK348" s="546"/>
      <c r="AIL348" s="546"/>
      <c r="AIM348" s="546"/>
      <c r="AIN348" s="546"/>
      <c r="AIO348" s="546"/>
      <c r="AIP348" s="546"/>
      <c r="AIQ348" s="546"/>
      <c r="AIR348" s="546"/>
      <c r="AIS348" s="546"/>
      <c r="AIT348" s="546"/>
      <c r="AIU348" s="546"/>
      <c r="AIV348" s="546"/>
      <c r="AIW348" s="546"/>
      <c r="AIX348" s="546"/>
      <c r="AIY348" s="546"/>
      <c r="AIZ348" s="546"/>
      <c r="AJA348" s="546"/>
      <c r="AJB348" s="546"/>
      <c r="AJC348" s="546"/>
      <c r="AJD348" s="546"/>
      <c r="AJE348" s="546"/>
      <c r="AJF348" s="546"/>
      <c r="AJG348" s="546"/>
      <c r="AJH348" s="546"/>
      <c r="AJI348" s="546"/>
      <c r="AJJ348" s="546"/>
      <c r="AJK348" s="546"/>
      <c r="AJL348" s="546"/>
      <c r="AJM348" s="546"/>
      <c r="AJN348" s="546"/>
      <c r="AJO348" s="546"/>
      <c r="AJP348" s="546"/>
      <c r="AJQ348" s="546"/>
      <c r="AJR348" s="546"/>
      <c r="AJS348" s="546"/>
      <c r="AJT348" s="546"/>
      <c r="AJU348" s="546"/>
      <c r="AJV348" s="546"/>
      <c r="AJW348" s="546"/>
      <c r="AJX348" s="546"/>
      <c r="AJY348" s="546"/>
      <c r="AJZ348" s="546"/>
      <c r="AKA348" s="546"/>
      <c r="AKB348" s="546"/>
      <c r="AKC348" s="546"/>
      <c r="AKD348" s="546"/>
      <c r="AKE348" s="546"/>
      <c r="AKF348" s="546"/>
      <c r="AKG348" s="546"/>
      <c r="AKH348" s="546"/>
      <c r="AKI348" s="546"/>
      <c r="AKJ348" s="546"/>
      <c r="AKK348" s="546"/>
      <c r="AKL348" s="546"/>
      <c r="AKM348" s="546"/>
      <c r="AKN348" s="546"/>
      <c r="AKO348" s="546"/>
      <c r="AKP348" s="546"/>
      <c r="AKQ348" s="546"/>
      <c r="AKR348" s="546"/>
      <c r="AKS348" s="546"/>
      <c r="AKT348" s="546"/>
      <c r="AKU348" s="546"/>
      <c r="AKV348" s="546"/>
      <c r="AKW348" s="546"/>
      <c r="AKX348" s="546"/>
      <c r="AKY348" s="546"/>
      <c r="AKZ348" s="546"/>
      <c r="ALA348" s="546"/>
      <c r="ALB348" s="546"/>
      <c r="ALC348" s="546"/>
      <c r="ALD348" s="546"/>
      <c r="ALE348" s="546"/>
      <c r="ALF348" s="546"/>
      <c r="ALG348" s="546"/>
      <c r="ALH348" s="546"/>
      <c r="ALI348" s="546"/>
      <c r="ALJ348" s="546"/>
      <c r="ALK348" s="546"/>
      <c r="ALL348" s="546"/>
      <c r="ALM348" s="546"/>
      <c r="ALN348" s="546"/>
      <c r="ALO348" s="546"/>
      <c r="ALP348" s="546"/>
      <c r="ALQ348" s="546"/>
      <c r="ALR348" s="546"/>
      <c r="ALS348" s="546"/>
      <c r="ALT348" s="546"/>
      <c r="ALU348" s="546"/>
      <c r="ALV348" s="546"/>
      <c r="ALW348" s="546"/>
      <c r="ALX348" s="546"/>
      <c r="ALY348" s="546"/>
      <c r="ALZ348" s="546"/>
      <c r="AMA348" s="546"/>
      <c r="AMB348" s="546"/>
    </row>
    <row r="349" spans="1:1016" ht="59.25" customHeight="1">
      <c r="A349" s="493" t="s">
        <v>730</v>
      </c>
      <c r="B349" s="561">
        <v>180201</v>
      </c>
      <c r="C349" s="503" t="s">
        <v>27</v>
      </c>
      <c r="D349" s="562" t="s">
        <v>731</v>
      </c>
      <c r="E349" s="493" t="s">
        <v>47</v>
      </c>
      <c r="F349" s="523">
        <v>194</v>
      </c>
      <c r="G349" s="497">
        <f t="shared" si="26"/>
        <v>34.35</v>
      </c>
      <c r="H349" s="498">
        <f t="shared" si="25"/>
        <v>6663.9000000000005</v>
      </c>
      <c r="J349" s="547">
        <v>27.13</v>
      </c>
      <c r="L349" s="466">
        <f t="shared" si="27"/>
        <v>34.35</v>
      </c>
    </row>
    <row r="350" spans="1:1016" ht="59.25" customHeight="1">
      <c r="A350" s="493" t="s">
        <v>732</v>
      </c>
      <c r="B350" s="561">
        <v>180204</v>
      </c>
      <c r="C350" s="503" t="s">
        <v>27</v>
      </c>
      <c r="D350" s="507" t="s">
        <v>733</v>
      </c>
      <c r="E350" s="493" t="s">
        <v>47</v>
      </c>
      <c r="F350" s="523">
        <v>35</v>
      </c>
      <c r="G350" s="497">
        <f t="shared" si="26"/>
        <v>30.77</v>
      </c>
      <c r="H350" s="498">
        <f t="shared" si="25"/>
        <v>1076.95</v>
      </c>
      <c r="J350" s="547">
        <v>24.3</v>
      </c>
      <c r="L350" s="466">
        <f t="shared" si="27"/>
        <v>30.77</v>
      </c>
    </row>
    <row r="351" spans="1:1016" ht="59.25" customHeight="1">
      <c r="A351" s="493" t="s">
        <v>734</v>
      </c>
      <c r="B351" s="561">
        <v>180205</v>
      </c>
      <c r="C351" s="503" t="s">
        <v>27</v>
      </c>
      <c r="D351" s="507" t="s">
        <v>735</v>
      </c>
      <c r="E351" s="493" t="s">
        <v>47</v>
      </c>
      <c r="F351" s="523">
        <v>12</v>
      </c>
      <c r="G351" s="497">
        <f t="shared" si="26"/>
        <v>49.93</v>
      </c>
      <c r="H351" s="498">
        <f t="shared" si="25"/>
        <v>599.16</v>
      </c>
      <c r="J351" s="547">
        <v>39.44</v>
      </c>
      <c r="L351" s="466">
        <f t="shared" si="27"/>
        <v>49.93</v>
      </c>
    </row>
    <row r="352" spans="1:1016" ht="59.25" customHeight="1">
      <c r="A352" s="493" t="s">
        <v>736</v>
      </c>
      <c r="B352" s="561">
        <v>180206</v>
      </c>
      <c r="C352" s="503" t="s">
        <v>27</v>
      </c>
      <c r="D352" s="507" t="s">
        <v>737</v>
      </c>
      <c r="E352" s="493" t="s">
        <v>47</v>
      </c>
      <c r="F352" s="523">
        <v>12</v>
      </c>
      <c r="G352" s="497">
        <f t="shared" si="26"/>
        <v>36.450000000000003</v>
      </c>
      <c r="H352" s="498">
        <f t="shared" si="25"/>
        <v>437.40000000000003</v>
      </c>
      <c r="J352" s="547">
        <v>28.79</v>
      </c>
      <c r="L352" s="466">
        <f t="shared" si="27"/>
        <v>36.450000000000003</v>
      </c>
    </row>
    <row r="353" spans="1:1016" ht="59.25" customHeight="1">
      <c r="A353" s="493" t="s">
        <v>738</v>
      </c>
      <c r="B353" s="561">
        <v>92008</v>
      </c>
      <c r="C353" s="503" t="s">
        <v>117</v>
      </c>
      <c r="D353" s="526" t="s">
        <v>739</v>
      </c>
      <c r="E353" s="493" t="s">
        <v>47</v>
      </c>
      <c r="F353" s="523">
        <v>3</v>
      </c>
      <c r="G353" s="497">
        <f t="shared" si="26"/>
        <v>51.97</v>
      </c>
      <c r="H353" s="498">
        <f t="shared" si="25"/>
        <v>155.91</v>
      </c>
      <c r="J353" s="547">
        <v>41.05</v>
      </c>
      <c r="L353" s="466">
        <f t="shared" si="27"/>
        <v>51.97</v>
      </c>
    </row>
    <row r="354" spans="1:1016" ht="59.25" customHeight="1">
      <c r="A354" s="493" t="s">
        <v>740</v>
      </c>
      <c r="B354" s="561">
        <v>92000</v>
      </c>
      <c r="C354" s="503" t="s">
        <v>117</v>
      </c>
      <c r="D354" s="526" t="s">
        <v>741</v>
      </c>
      <c r="E354" s="493" t="s">
        <v>47</v>
      </c>
      <c r="F354" s="523">
        <v>58</v>
      </c>
      <c r="G354" s="497">
        <f t="shared" si="26"/>
        <v>32.35</v>
      </c>
      <c r="H354" s="498">
        <f t="shared" ref="H354:H373" si="28">IF(E354&lt;&gt;0,F354*G354,"")</f>
        <v>1876.3000000000002</v>
      </c>
      <c r="J354" s="547">
        <v>25.55</v>
      </c>
      <c r="L354" s="466">
        <f t="shared" si="27"/>
        <v>32.35</v>
      </c>
    </row>
    <row r="355" spans="1:1016" ht="59.25" customHeight="1">
      <c r="A355" s="493" t="s">
        <v>742</v>
      </c>
      <c r="B355" s="561">
        <v>92001</v>
      </c>
      <c r="C355" s="503" t="s">
        <v>117</v>
      </c>
      <c r="D355" s="526" t="s">
        <v>743</v>
      </c>
      <c r="E355" s="493" t="s">
        <v>47</v>
      </c>
      <c r="F355" s="523">
        <v>16</v>
      </c>
      <c r="G355" s="497">
        <f t="shared" si="26"/>
        <v>35.369999999999997</v>
      </c>
      <c r="H355" s="498">
        <f t="shared" si="28"/>
        <v>565.91999999999996</v>
      </c>
      <c r="J355" s="547">
        <v>27.94</v>
      </c>
      <c r="L355" s="466">
        <f t="shared" si="27"/>
        <v>35.369999999999997</v>
      </c>
    </row>
    <row r="356" spans="1:1016" ht="59.25" customHeight="1">
      <c r="A356" s="493" t="s">
        <v>744</v>
      </c>
      <c r="B356" s="561">
        <v>152035</v>
      </c>
      <c r="C356" s="503" t="s">
        <v>27</v>
      </c>
      <c r="D356" s="507" t="s">
        <v>745</v>
      </c>
      <c r="E356" s="493" t="s">
        <v>47</v>
      </c>
      <c r="F356" s="523">
        <v>9</v>
      </c>
      <c r="G356" s="497">
        <f t="shared" si="26"/>
        <v>18.559999999999999</v>
      </c>
      <c r="H356" s="498">
        <f t="shared" si="28"/>
        <v>167.04</v>
      </c>
      <c r="J356" s="547">
        <v>14.66</v>
      </c>
      <c r="L356" s="466">
        <f t="shared" si="27"/>
        <v>18.559999999999999</v>
      </c>
    </row>
    <row r="357" spans="1:1016" ht="59.25" customHeight="1">
      <c r="A357" s="493" t="s">
        <v>746</v>
      </c>
      <c r="B357" s="561">
        <v>180204</v>
      </c>
      <c r="C357" s="503" t="s">
        <v>27</v>
      </c>
      <c r="D357" s="507" t="s">
        <v>733</v>
      </c>
      <c r="E357" s="493" t="s">
        <v>47</v>
      </c>
      <c r="F357" s="523">
        <v>42</v>
      </c>
      <c r="G357" s="497">
        <f t="shared" si="26"/>
        <v>30.77</v>
      </c>
      <c r="H357" s="498">
        <f t="shared" si="28"/>
        <v>1292.3399999999999</v>
      </c>
      <c r="J357" s="547">
        <v>24.3</v>
      </c>
      <c r="L357" s="466">
        <f t="shared" si="27"/>
        <v>30.77</v>
      </c>
    </row>
    <row r="358" spans="1:1016" ht="59.25" customHeight="1">
      <c r="A358" s="493" t="s">
        <v>747</v>
      </c>
      <c r="B358" s="561">
        <v>180205</v>
      </c>
      <c r="C358" s="503" t="s">
        <v>27</v>
      </c>
      <c r="D358" s="507" t="s">
        <v>735</v>
      </c>
      <c r="E358" s="493" t="s">
        <v>47</v>
      </c>
      <c r="F358" s="523">
        <v>2</v>
      </c>
      <c r="G358" s="497">
        <f t="shared" si="26"/>
        <v>49.93</v>
      </c>
      <c r="H358" s="498">
        <f t="shared" si="28"/>
        <v>99.86</v>
      </c>
      <c r="J358" s="547">
        <v>39.44</v>
      </c>
      <c r="L358" s="466">
        <f t="shared" si="27"/>
        <v>49.93</v>
      </c>
    </row>
    <row r="359" spans="1:1016" ht="59.25" customHeight="1">
      <c r="A359" s="493" t="s">
        <v>748</v>
      </c>
      <c r="B359" s="561">
        <v>180212</v>
      </c>
      <c r="C359" s="503" t="s">
        <v>27</v>
      </c>
      <c r="D359" s="507" t="s">
        <v>749</v>
      </c>
      <c r="E359" s="493" t="s">
        <v>47</v>
      </c>
      <c r="F359" s="523">
        <v>1</v>
      </c>
      <c r="G359" s="497">
        <f t="shared" si="26"/>
        <v>69.099999999999994</v>
      </c>
      <c r="H359" s="498">
        <f t="shared" si="28"/>
        <v>69.099999999999994</v>
      </c>
      <c r="J359" s="547">
        <v>54.58</v>
      </c>
      <c r="L359" s="466">
        <f t="shared" si="27"/>
        <v>69.099999999999994</v>
      </c>
    </row>
    <row r="360" spans="1:1016" ht="59.25" customHeight="1">
      <c r="A360" s="493" t="s">
        <v>750</v>
      </c>
      <c r="B360" s="561">
        <v>180206</v>
      </c>
      <c r="C360" s="503" t="s">
        <v>27</v>
      </c>
      <c r="D360" s="507" t="s">
        <v>751</v>
      </c>
      <c r="E360" s="493" t="s">
        <v>47</v>
      </c>
      <c r="F360" s="523">
        <v>10</v>
      </c>
      <c r="G360" s="497">
        <f t="shared" si="26"/>
        <v>36.450000000000003</v>
      </c>
      <c r="H360" s="498">
        <f t="shared" si="28"/>
        <v>364.5</v>
      </c>
      <c r="J360" s="547">
        <v>28.79</v>
      </c>
      <c r="L360" s="466">
        <f t="shared" si="27"/>
        <v>36.450000000000003</v>
      </c>
    </row>
    <row r="361" spans="1:1016" ht="59.25" customHeight="1">
      <c r="A361" s="493" t="s">
        <v>752</v>
      </c>
      <c r="B361" s="561">
        <v>180220</v>
      </c>
      <c r="C361" s="503" t="s">
        <v>27</v>
      </c>
      <c r="D361" s="562" t="s">
        <v>753</v>
      </c>
      <c r="E361" s="493" t="s">
        <v>47</v>
      </c>
      <c r="F361" s="523">
        <v>9</v>
      </c>
      <c r="G361" s="497">
        <f t="shared" si="26"/>
        <v>29.37</v>
      </c>
      <c r="H361" s="498">
        <f t="shared" si="28"/>
        <v>264.33</v>
      </c>
      <c r="J361" s="547">
        <v>23.2</v>
      </c>
      <c r="L361" s="466">
        <f t="shared" si="27"/>
        <v>29.37</v>
      </c>
    </row>
    <row r="362" spans="1:1016" s="458" customFormat="1" ht="38.1" customHeight="1">
      <c r="A362" s="509" t="s">
        <v>754</v>
      </c>
      <c r="B362" s="516"/>
      <c r="C362" s="518"/>
      <c r="D362" s="512" t="s">
        <v>755</v>
      </c>
      <c r="E362" s="519"/>
      <c r="F362" s="520"/>
      <c r="G362" s="499"/>
      <c r="H362" s="521" t="str">
        <f t="shared" si="28"/>
        <v/>
      </c>
      <c r="I362" s="546"/>
      <c r="J362" s="549"/>
      <c r="K362" s="546"/>
      <c r="L362" s="546">
        <f t="shared" si="27"/>
        <v>0</v>
      </c>
      <c r="M362" s="546"/>
      <c r="N362" s="546"/>
      <c r="O362" s="546"/>
      <c r="P362" s="546"/>
      <c r="Q362" s="546"/>
      <c r="R362" s="546"/>
      <c r="S362" s="546"/>
      <c r="T362" s="546"/>
      <c r="U362" s="546"/>
      <c r="V362" s="546"/>
      <c r="W362" s="546"/>
      <c r="X362" s="546"/>
      <c r="Y362" s="546"/>
      <c r="Z362" s="546"/>
      <c r="AA362" s="546"/>
      <c r="AB362" s="546"/>
      <c r="AC362" s="546"/>
      <c r="AD362" s="546"/>
      <c r="AE362" s="546"/>
      <c r="AF362" s="546"/>
      <c r="AG362" s="546"/>
      <c r="AH362" s="546"/>
      <c r="AI362" s="546"/>
      <c r="AJ362" s="546"/>
      <c r="AK362" s="546"/>
      <c r="AL362" s="546"/>
      <c r="AM362" s="546"/>
      <c r="AN362" s="546"/>
      <c r="AO362" s="546"/>
      <c r="AP362" s="546"/>
      <c r="AQ362" s="546"/>
      <c r="AR362" s="546"/>
      <c r="AS362" s="546"/>
      <c r="AT362" s="546"/>
      <c r="AU362" s="546"/>
      <c r="AV362" s="546"/>
      <c r="AW362" s="546"/>
      <c r="AX362" s="546"/>
      <c r="AY362" s="546"/>
      <c r="AZ362" s="546"/>
      <c r="BA362" s="546"/>
      <c r="BB362" s="546"/>
      <c r="BC362" s="546"/>
      <c r="BD362" s="546"/>
      <c r="BE362" s="546"/>
      <c r="BF362" s="546"/>
      <c r="BG362" s="546"/>
      <c r="BH362" s="546"/>
      <c r="BI362" s="546"/>
      <c r="BJ362" s="546"/>
      <c r="BK362" s="546"/>
      <c r="BL362" s="546"/>
      <c r="BM362" s="546"/>
      <c r="BN362" s="546"/>
      <c r="BO362" s="546"/>
      <c r="BP362" s="546"/>
      <c r="BQ362" s="546"/>
      <c r="BR362" s="546"/>
      <c r="BS362" s="546"/>
      <c r="BT362" s="546"/>
      <c r="BU362" s="546"/>
      <c r="BV362" s="546"/>
      <c r="BW362" s="546"/>
      <c r="BX362" s="546"/>
      <c r="BY362" s="546"/>
      <c r="BZ362" s="546"/>
      <c r="CA362" s="546"/>
      <c r="CB362" s="546"/>
      <c r="CC362" s="546"/>
      <c r="CD362" s="546"/>
      <c r="CE362" s="546"/>
      <c r="CF362" s="546"/>
      <c r="CG362" s="546"/>
      <c r="CH362" s="546"/>
      <c r="CI362" s="546"/>
      <c r="CJ362" s="546"/>
      <c r="CK362" s="546"/>
      <c r="CL362" s="546"/>
      <c r="CM362" s="546"/>
      <c r="CN362" s="546"/>
      <c r="CO362" s="546"/>
      <c r="CP362" s="546"/>
      <c r="CQ362" s="546"/>
      <c r="CR362" s="546"/>
      <c r="CS362" s="546"/>
      <c r="CT362" s="546"/>
      <c r="CU362" s="546"/>
      <c r="CV362" s="546"/>
      <c r="CW362" s="546"/>
      <c r="CX362" s="546"/>
      <c r="CY362" s="546"/>
      <c r="CZ362" s="546"/>
      <c r="DA362" s="546"/>
      <c r="DB362" s="546"/>
      <c r="DC362" s="546"/>
      <c r="DD362" s="546"/>
      <c r="DE362" s="546"/>
      <c r="DF362" s="546"/>
      <c r="DG362" s="546"/>
      <c r="DH362" s="546"/>
      <c r="DI362" s="546"/>
      <c r="DJ362" s="546"/>
      <c r="DK362" s="546"/>
      <c r="DL362" s="546"/>
      <c r="DM362" s="546"/>
      <c r="DN362" s="546"/>
      <c r="DO362" s="546"/>
      <c r="DP362" s="546"/>
      <c r="DQ362" s="546"/>
      <c r="DR362" s="546"/>
      <c r="DS362" s="546"/>
      <c r="DT362" s="546"/>
      <c r="DU362" s="546"/>
      <c r="DV362" s="546"/>
      <c r="DW362" s="546"/>
      <c r="DX362" s="546"/>
      <c r="DY362" s="546"/>
      <c r="DZ362" s="546"/>
      <c r="EA362" s="546"/>
      <c r="EB362" s="546"/>
      <c r="EC362" s="546"/>
      <c r="ED362" s="546"/>
      <c r="EE362" s="546"/>
      <c r="EF362" s="546"/>
      <c r="EG362" s="546"/>
      <c r="EH362" s="546"/>
      <c r="EI362" s="546"/>
      <c r="EJ362" s="546"/>
      <c r="EK362" s="546"/>
      <c r="EL362" s="546"/>
      <c r="EM362" s="546"/>
      <c r="EN362" s="546"/>
      <c r="EO362" s="546"/>
      <c r="EP362" s="546"/>
      <c r="EQ362" s="546"/>
      <c r="ER362" s="546"/>
      <c r="ES362" s="546"/>
      <c r="ET362" s="546"/>
      <c r="EU362" s="546"/>
      <c r="EV362" s="546"/>
      <c r="EW362" s="546"/>
      <c r="EX362" s="546"/>
      <c r="EY362" s="546"/>
      <c r="EZ362" s="546"/>
      <c r="FA362" s="546"/>
      <c r="FB362" s="546"/>
      <c r="FC362" s="546"/>
      <c r="FD362" s="546"/>
      <c r="FE362" s="546"/>
      <c r="FF362" s="546"/>
      <c r="FG362" s="546"/>
      <c r="FH362" s="546"/>
      <c r="FI362" s="546"/>
      <c r="FJ362" s="546"/>
      <c r="FK362" s="546"/>
      <c r="FL362" s="546"/>
      <c r="FM362" s="546"/>
      <c r="FN362" s="546"/>
      <c r="FO362" s="546"/>
      <c r="FP362" s="546"/>
      <c r="FQ362" s="546"/>
      <c r="FR362" s="546"/>
      <c r="FS362" s="546"/>
      <c r="FT362" s="546"/>
      <c r="FU362" s="546"/>
      <c r="FV362" s="546"/>
      <c r="FW362" s="546"/>
      <c r="FX362" s="546"/>
      <c r="FY362" s="546"/>
      <c r="FZ362" s="546"/>
      <c r="GA362" s="546"/>
      <c r="GB362" s="546"/>
      <c r="GC362" s="546"/>
      <c r="GD362" s="546"/>
      <c r="GE362" s="546"/>
      <c r="GF362" s="546"/>
      <c r="GG362" s="546"/>
      <c r="GH362" s="546"/>
      <c r="GI362" s="546"/>
      <c r="GJ362" s="546"/>
      <c r="GK362" s="546"/>
      <c r="GL362" s="546"/>
      <c r="GM362" s="546"/>
      <c r="GN362" s="546"/>
      <c r="GO362" s="546"/>
      <c r="GP362" s="546"/>
      <c r="GQ362" s="546"/>
      <c r="GR362" s="546"/>
      <c r="GS362" s="546"/>
      <c r="GT362" s="546"/>
      <c r="GU362" s="546"/>
      <c r="GV362" s="546"/>
      <c r="GW362" s="546"/>
      <c r="GX362" s="546"/>
      <c r="GY362" s="546"/>
      <c r="GZ362" s="546"/>
      <c r="HA362" s="546"/>
      <c r="HB362" s="546"/>
      <c r="HC362" s="546"/>
      <c r="HD362" s="546"/>
      <c r="HE362" s="546"/>
      <c r="HF362" s="546"/>
      <c r="HG362" s="546"/>
      <c r="HH362" s="546"/>
      <c r="HI362" s="546"/>
      <c r="HJ362" s="546"/>
      <c r="HK362" s="546"/>
      <c r="HL362" s="546"/>
      <c r="HM362" s="546"/>
      <c r="HN362" s="546"/>
      <c r="HO362" s="546"/>
      <c r="HP362" s="546"/>
      <c r="HQ362" s="546"/>
      <c r="HR362" s="546"/>
      <c r="HS362" s="546"/>
      <c r="HT362" s="546"/>
      <c r="HU362" s="546"/>
      <c r="HV362" s="546"/>
      <c r="HW362" s="546"/>
      <c r="HX362" s="546"/>
      <c r="HY362" s="546"/>
      <c r="HZ362" s="546"/>
      <c r="IA362" s="546"/>
      <c r="IB362" s="546"/>
      <c r="IC362" s="546"/>
      <c r="ID362" s="546"/>
      <c r="IE362" s="546"/>
      <c r="IF362" s="546"/>
      <c r="IG362" s="546"/>
      <c r="IH362" s="546"/>
      <c r="II362" s="546"/>
      <c r="IJ362" s="546"/>
      <c r="IK362" s="546"/>
      <c r="IL362" s="546"/>
      <c r="IM362" s="546"/>
      <c r="IN362" s="546"/>
      <c r="IO362" s="546"/>
      <c r="IP362" s="546"/>
      <c r="IQ362" s="546"/>
      <c r="IR362" s="546"/>
      <c r="IS362" s="546"/>
      <c r="IT362" s="546"/>
      <c r="IU362" s="546"/>
      <c r="IV362" s="546"/>
      <c r="IW362" s="546"/>
      <c r="IX362" s="546"/>
      <c r="IY362" s="546"/>
      <c r="IZ362" s="546"/>
      <c r="JA362" s="546"/>
      <c r="JB362" s="546"/>
      <c r="JC362" s="546"/>
      <c r="JD362" s="546"/>
      <c r="JE362" s="546"/>
      <c r="JF362" s="546"/>
      <c r="JG362" s="546"/>
      <c r="JH362" s="546"/>
      <c r="JI362" s="546"/>
      <c r="JJ362" s="546"/>
      <c r="JK362" s="546"/>
      <c r="JL362" s="546"/>
      <c r="JM362" s="546"/>
      <c r="JN362" s="546"/>
      <c r="JO362" s="546"/>
      <c r="JP362" s="546"/>
      <c r="JQ362" s="546"/>
      <c r="JR362" s="546"/>
      <c r="JS362" s="546"/>
      <c r="JT362" s="546"/>
      <c r="JU362" s="546"/>
      <c r="JV362" s="546"/>
      <c r="JW362" s="546"/>
      <c r="JX362" s="546"/>
      <c r="JY362" s="546"/>
      <c r="JZ362" s="546"/>
      <c r="KA362" s="546"/>
      <c r="KB362" s="546"/>
      <c r="KC362" s="546"/>
      <c r="KD362" s="546"/>
      <c r="KE362" s="546"/>
      <c r="KF362" s="546"/>
      <c r="KG362" s="546"/>
      <c r="KH362" s="546"/>
      <c r="KI362" s="546"/>
      <c r="KJ362" s="546"/>
      <c r="KK362" s="546"/>
      <c r="KL362" s="546"/>
      <c r="KM362" s="546"/>
      <c r="KN362" s="546"/>
      <c r="KO362" s="546"/>
      <c r="KP362" s="546"/>
      <c r="KQ362" s="546"/>
      <c r="KR362" s="546"/>
      <c r="KS362" s="546"/>
      <c r="KT362" s="546"/>
      <c r="KU362" s="546"/>
      <c r="KV362" s="546"/>
      <c r="KW362" s="546"/>
      <c r="KX362" s="546"/>
      <c r="KY362" s="546"/>
      <c r="KZ362" s="546"/>
      <c r="LA362" s="546"/>
      <c r="LB362" s="546"/>
      <c r="LC362" s="546"/>
      <c r="LD362" s="546"/>
      <c r="LE362" s="546"/>
      <c r="LF362" s="546"/>
      <c r="LG362" s="546"/>
      <c r="LH362" s="546"/>
      <c r="LI362" s="546"/>
      <c r="LJ362" s="546"/>
      <c r="LK362" s="546"/>
      <c r="LL362" s="546"/>
      <c r="LM362" s="546"/>
      <c r="LN362" s="546"/>
      <c r="LO362" s="546"/>
      <c r="LP362" s="546"/>
      <c r="LQ362" s="546"/>
      <c r="LR362" s="546"/>
      <c r="LS362" s="546"/>
      <c r="LT362" s="546"/>
      <c r="LU362" s="546"/>
      <c r="LV362" s="546"/>
      <c r="LW362" s="546"/>
      <c r="LX362" s="546"/>
      <c r="LY362" s="546"/>
      <c r="LZ362" s="546"/>
      <c r="MA362" s="546"/>
      <c r="MB362" s="546"/>
      <c r="MC362" s="546"/>
      <c r="MD362" s="546"/>
      <c r="ME362" s="546"/>
      <c r="MF362" s="546"/>
      <c r="MG362" s="546"/>
      <c r="MH362" s="546"/>
      <c r="MI362" s="546"/>
      <c r="MJ362" s="546"/>
      <c r="MK362" s="546"/>
      <c r="ML362" s="546"/>
      <c r="MM362" s="546"/>
      <c r="MN362" s="546"/>
      <c r="MO362" s="546"/>
      <c r="MP362" s="546"/>
      <c r="MQ362" s="546"/>
      <c r="MR362" s="546"/>
      <c r="MS362" s="546"/>
      <c r="MT362" s="546"/>
      <c r="MU362" s="546"/>
      <c r="MV362" s="546"/>
      <c r="MW362" s="546"/>
      <c r="MX362" s="546"/>
      <c r="MY362" s="546"/>
      <c r="MZ362" s="546"/>
      <c r="NA362" s="546"/>
      <c r="NB362" s="546"/>
      <c r="NC362" s="546"/>
      <c r="ND362" s="546"/>
      <c r="NE362" s="546"/>
      <c r="NF362" s="546"/>
      <c r="NG362" s="546"/>
      <c r="NH362" s="546"/>
      <c r="NI362" s="546"/>
      <c r="NJ362" s="546"/>
      <c r="NK362" s="546"/>
      <c r="NL362" s="546"/>
      <c r="NM362" s="546"/>
      <c r="NN362" s="546"/>
      <c r="NO362" s="546"/>
      <c r="NP362" s="546"/>
      <c r="NQ362" s="546"/>
      <c r="NR362" s="546"/>
      <c r="NS362" s="546"/>
      <c r="NT362" s="546"/>
      <c r="NU362" s="546"/>
      <c r="NV362" s="546"/>
      <c r="NW362" s="546"/>
      <c r="NX362" s="546"/>
      <c r="NY362" s="546"/>
      <c r="NZ362" s="546"/>
      <c r="OA362" s="546"/>
      <c r="OB362" s="546"/>
      <c r="OC362" s="546"/>
      <c r="OD362" s="546"/>
      <c r="OE362" s="546"/>
      <c r="OF362" s="546"/>
      <c r="OG362" s="546"/>
      <c r="OH362" s="546"/>
      <c r="OI362" s="546"/>
      <c r="OJ362" s="546"/>
      <c r="OK362" s="546"/>
      <c r="OL362" s="546"/>
      <c r="OM362" s="546"/>
      <c r="ON362" s="546"/>
      <c r="OO362" s="546"/>
      <c r="OP362" s="546"/>
      <c r="OQ362" s="546"/>
      <c r="OR362" s="546"/>
      <c r="OS362" s="546"/>
      <c r="OT362" s="546"/>
      <c r="OU362" s="546"/>
      <c r="OV362" s="546"/>
      <c r="OW362" s="546"/>
      <c r="OX362" s="546"/>
      <c r="OY362" s="546"/>
      <c r="OZ362" s="546"/>
      <c r="PA362" s="546"/>
      <c r="PB362" s="546"/>
      <c r="PC362" s="546"/>
      <c r="PD362" s="546"/>
      <c r="PE362" s="546"/>
      <c r="PF362" s="546"/>
      <c r="PG362" s="546"/>
      <c r="PH362" s="546"/>
      <c r="PI362" s="546"/>
      <c r="PJ362" s="546"/>
      <c r="PK362" s="546"/>
      <c r="PL362" s="546"/>
      <c r="PM362" s="546"/>
      <c r="PN362" s="546"/>
      <c r="PO362" s="546"/>
      <c r="PP362" s="546"/>
      <c r="PQ362" s="546"/>
      <c r="PR362" s="546"/>
      <c r="PS362" s="546"/>
      <c r="PT362" s="546"/>
      <c r="PU362" s="546"/>
      <c r="PV362" s="546"/>
      <c r="PW362" s="546"/>
      <c r="PX362" s="546"/>
      <c r="PY362" s="546"/>
      <c r="PZ362" s="546"/>
      <c r="QA362" s="546"/>
      <c r="QB362" s="546"/>
      <c r="QC362" s="546"/>
      <c r="QD362" s="546"/>
      <c r="QE362" s="546"/>
      <c r="QF362" s="546"/>
      <c r="QG362" s="546"/>
      <c r="QH362" s="546"/>
      <c r="QI362" s="546"/>
      <c r="QJ362" s="546"/>
      <c r="QK362" s="546"/>
      <c r="QL362" s="546"/>
      <c r="QM362" s="546"/>
      <c r="QN362" s="546"/>
      <c r="QO362" s="546"/>
      <c r="QP362" s="546"/>
      <c r="QQ362" s="546"/>
      <c r="QR362" s="546"/>
      <c r="QS362" s="546"/>
      <c r="QT362" s="546"/>
      <c r="QU362" s="546"/>
      <c r="QV362" s="546"/>
      <c r="QW362" s="546"/>
      <c r="QX362" s="546"/>
      <c r="QY362" s="546"/>
      <c r="QZ362" s="546"/>
      <c r="RA362" s="546"/>
      <c r="RB362" s="546"/>
      <c r="RC362" s="546"/>
      <c r="RD362" s="546"/>
      <c r="RE362" s="546"/>
      <c r="RF362" s="546"/>
      <c r="RG362" s="546"/>
      <c r="RH362" s="546"/>
      <c r="RI362" s="546"/>
      <c r="RJ362" s="546"/>
      <c r="RK362" s="546"/>
      <c r="RL362" s="546"/>
      <c r="RM362" s="546"/>
      <c r="RN362" s="546"/>
      <c r="RO362" s="546"/>
      <c r="RP362" s="546"/>
      <c r="RQ362" s="546"/>
      <c r="RR362" s="546"/>
      <c r="RS362" s="546"/>
      <c r="RT362" s="546"/>
      <c r="RU362" s="546"/>
      <c r="RV362" s="546"/>
      <c r="RW362" s="546"/>
      <c r="RX362" s="546"/>
      <c r="RY362" s="546"/>
      <c r="RZ362" s="546"/>
      <c r="SA362" s="546"/>
      <c r="SB362" s="546"/>
      <c r="SC362" s="546"/>
      <c r="SD362" s="546"/>
      <c r="SE362" s="546"/>
      <c r="SF362" s="546"/>
      <c r="SG362" s="546"/>
      <c r="SH362" s="546"/>
      <c r="SI362" s="546"/>
      <c r="SJ362" s="546"/>
      <c r="SK362" s="546"/>
      <c r="SL362" s="546"/>
      <c r="SM362" s="546"/>
      <c r="SN362" s="546"/>
      <c r="SO362" s="546"/>
      <c r="SP362" s="546"/>
      <c r="SQ362" s="546"/>
      <c r="SR362" s="546"/>
      <c r="SS362" s="546"/>
      <c r="ST362" s="546"/>
      <c r="SU362" s="546"/>
      <c r="SV362" s="546"/>
      <c r="SW362" s="546"/>
      <c r="SX362" s="546"/>
      <c r="SY362" s="546"/>
      <c r="SZ362" s="546"/>
      <c r="TA362" s="546"/>
      <c r="TB362" s="546"/>
      <c r="TC362" s="546"/>
      <c r="TD362" s="546"/>
      <c r="TE362" s="546"/>
      <c r="TF362" s="546"/>
      <c r="TG362" s="546"/>
      <c r="TH362" s="546"/>
      <c r="TI362" s="546"/>
      <c r="TJ362" s="546"/>
      <c r="TK362" s="546"/>
      <c r="TL362" s="546"/>
      <c r="TM362" s="546"/>
      <c r="TN362" s="546"/>
      <c r="TO362" s="546"/>
      <c r="TP362" s="546"/>
      <c r="TQ362" s="546"/>
      <c r="TR362" s="546"/>
      <c r="TS362" s="546"/>
      <c r="TT362" s="546"/>
      <c r="TU362" s="546"/>
      <c r="TV362" s="546"/>
      <c r="TW362" s="546"/>
      <c r="TX362" s="546"/>
      <c r="TY362" s="546"/>
      <c r="TZ362" s="546"/>
      <c r="UA362" s="546"/>
      <c r="UB362" s="546"/>
      <c r="UC362" s="546"/>
      <c r="UD362" s="546"/>
      <c r="UE362" s="546"/>
      <c r="UF362" s="546"/>
      <c r="UG362" s="546"/>
      <c r="UH362" s="546"/>
      <c r="UI362" s="546"/>
      <c r="UJ362" s="546"/>
      <c r="UK362" s="546"/>
      <c r="UL362" s="546"/>
      <c r="UM362" s="546"/>
      <c r="UN362" s="546"/>
      <c r="UO362" s="546"/>
      <c r="UP362" s="546"/>
      <c r="UQ362" s="546"/>
      <c r="UR362" s="546"/>
      <c r="US362" s="546"/>
      <c r="UT362" s="546"/>
      <c r="UU362" s="546"/>
      <c r="UV362" s="546"/>
      <c r="UW362" s="546"/>
      <c r="UX362" s="546"/>
      <c r="UY362" s="546"/>
      <c r="UZ362" s="546"/>
      <c r="VA362" s="546"/>
      <c r="VB362" s="546"/>
      <c r="VC362" s="546"/>
      <c r="VD362" s="546"/>
      <c r="VE362" s="546"/>
      <c r="VF362" s="546"/>
      <c r="VG362" s="546"/>
      <c r="VH362" s="546"/>
      <c r="VI362" s="546"/>
      <c r="VJ362" s="546"/>
      <c r="VK362" s="546"/>
      <c r="VL362" s="546"/>
      <c r="VM362" s="546"/>
      <c r="VN362" s="546"/>
      <c r="VO362" s="546"/>
      <c r="VP362" s="546"/>
      <c r="VQ362" s="546"/>
      <c r="VR362" s="546"/>
      <c r="VS362" s="546"/>
      <c r="VT362" s="546"/>
      <c r="VU362" s="546"/>
      <c r="VV362" s="546"/>
      <c r="VW362" s="546"/>
      <c r="VX362" s="546"/>
      <c r="VY362" s="546"/>
      <c r="VZ362" s="546"/>
      <c r="WA362" s="546"/>
      <c r="WB362" s="546"/>
      <c r="WC362" s="546"/>
      <c r="WD362" s="546"/>
      <c r="WE362" s="546"/>
      <c r="WF362" s="546"/>
      <c r="WG362" s="546"/>
      <c r="WH362" s="546"/>
      <c r="WI362" s="546"/>
      <c r="WJ362" s="546"/>
      <c r="WK362" s="546"/>
      <c r="WL362" s="546"/>
      <c r="WM362" s="546"/>
      <c r="WN362" s="546"/>
      <c r="WO362" s="546"/>
      <c r="WP362" s="546"/>
      <c r="WQ362" s="546"/>
      <c r="WR362" s="546"/>
      <c r="WS362" s="546"/>
      <c r="WT362" s="546"/>
      <c r="WU362" s="546"/>
      <c r="WV362" s="546"/>
      <c r="WW362" s="546"/>
      <c r="WX362" s="546"/>
      <c r="WY362" s="546"/>
      <c r="WZ362" s="546"/>
      <c r="XA362" s="546"/>
      <c r="XB362" s="546"/>
      <c r="XC362" s="546"/>
      <c r="XD362" s="546"/>
      <c r="XE362" s="546"/>
      <c r="XF362" s="546"/>
      <c r="XG362" s="546"/>
      <c r="XH362" s="546"/>
      <c r="XI362" s="546"/>
      <c r="XJ362" s="546"/>
      <c r="XK362" s="546"/>
      <c r="XL362" s="546"/>
      <c r="XM362" s="546"/>
      <c r="XN362" s="546"/>
      <c r="XO362" s="546"/>
      <c r="XP362" s="546"/>
      <c r="XQ362" s="546"/>
      <c r="XR362" s="546"/>
      <c r="XS362" s="546"/>
      <c r="XT362" s="546"/>
      <c r="XU362" s="546"/>
      <c r="XV362" s="546"/>
      <c r="XW362" s="546"/>
      <c r="XX362" s="546"/>
      <c r="XY362" s="546"/>
      <c r="XZ362" s="546"/>
      <c r="YA362" s="546"/>
      <c r="YB362" s="546"/>
      <c r="YC362" s="546"/>
      <c r="YD362" s="546"/>
      <c r="YE362" s="546"/>
      <c r="YF362" s="546"/>
      <c r="YG362" s="546"/>
      <c r="YH362" s="546"/>
      <c r="YI362" s="546"/>
      <c r="YJ362" s="546"/>
      <c r="YK362" s="546"/>
      <c r="YL362" s="546"/>
      <c r="YM362" s="546"/>
      <c r="YN362" s="546"/>
      <c r="YO362" s="546"/>
      <c r="YP362" s="546"/>
      <c r="YQ362" s="546"/>
      <c r="YR362" s="546"/>
      <c r="YS362" s="546"/>
      <c r="YT362" s="546"/>
      <c r="YU362" s="546"/>
      <c r="YV362" s="546"/>
      <c r="YW362" s="546"/>
      <c r="YX362" s="546"/>
      <c r="YY362" s="546"/>
      <c r="YZ362" s="546"/>
      <c r="ZA362" s="546"/>
      <c r="ZB362" s="546"/>
      <c r="ZC362" s="546"/>
      <c r="ZD362" s="546"/>
      <c r="ZE362" s="546"/>
      <c r="ZF362" s="546"/>
      <c r="ZG362" s="546"/>
      <c r="ZH362" s="546"/>
      <c r="ZI362" s="546"/>
      <c r="ZJ362" s="546"/>
      <c r="ZK362" s="546"/>
      <c r="ZL362" s="546"/>
      <c r="ZM362" s="546"/>
      <c r="ZN362" s="546"/>
      <c r="ZO362" s="546"/>
      <c r="ZP362" s="546"/>
      <c r="ZQ362" s="546"/>
      <c r="ZR362" s="546"/>
      <c r="ZS362" s="546"/>
      <c r="ZT362" s="546"/>
      <c r="ZU362" s="546"/>
      <c r="ZV362" s="546"/>
      <c r="ZW362" s="546"/>
      <c r="ZX362" s="546"/>
      <c r="ZY362" s="546"/>
      <c r="ZZ362" s="546"/>
      <c r="AAA362" s="546"/>
      <c r="AAB362" s="546"/>
      <c r="AAC362" s="546"/>
      <c r="AAD362" s="546"/>
      <c r="AAE362" s="546"/>
      <c r="AAF362" s="546"/>
      <c r="AAG362" s="546"/>
      <c r="AAH362" s="546"/>
      <c r="AAI362" s="546"/>
      <c r="AAJ362" s="546"/>
      <c r="AAK362" s="546"/>
      <c r="AAL362" s="546"/>
      <c r="AAM362" s="546"/>
      <c r="AAN362" s="546"/>
      <c r="AAO362" s="546"/>
      <c r="AAP362" s="546"/>
      <c r="AAQ362" s="546"/>
      <c r="AAR362" s="546"/>
      <c r="AAS362" s="546"/>
      <c r="AAT362" s="546"/>
      <c r="AAU362" s="546"/>
      <c r="AAV362" s="546"/>
      <c r="AAW362" s="546"/>
      <c r="AAX362" s="546"/>
      <c r="AAY362" s="546"/>
      <c r="AAZ362" s="546"/>
      <c r="ABA362" s="546"/>
      <c r="ABB362" s="546"/>
      <c r="ABC362" s="546"/>
      <c r="ABD362" s="546"/>
      <c r="ABE362" s="546"/>
      <c r="ABF362" s="546"/>
      <c r="ABG362" s="546"/>
      <c r="ABH362" s="546"/>
      <c r="ABI362" s="546"/>
      <c r="ABJ362" s="546"/>
      <c r="ABK362" s="546"/>
      <c r="ABL362" s="546"/>
      <c r="ABM362" s="546"/>
      <c r="ABN362" s="546"/>
      <c r="ABO362" s="546"/>
      <c r="ABP362" s="546"/>
      <c r="ABQ362" s="546"/>
      <c r="ABR362" s="546"/>
      <c r="ABS362" s="546"/>
      <c r="ABT362" s="546"/>
      <c r="ABU362" s="546"/>
      <c r="ABV362" s="546"/>
      <c r="ABW362" s="546"/>
      <c r="ABX362" s="546"/>
      <c r="ABY362" s="546"/>
      <c r="ABZ362" s="546"/>
      <c r="ACA362" s="546"/>
      <c r="ACB362" s="546"/>
      <c r="ACC362" s="546"/>
      <c r="ACD362" s="546"/>
      <c r="ACE362" s="546"/>
      <c r="ACF362" s="546"/>
      <c r="ACG362" s="546"/>
      <c r="ACH362" s="546"/>
      <c r="ACI362" s="546"/>
      <c r="ACJ362" s="546"/>
      <c r="ACK362" s="546"/>
      <c r="ACL362" s="546"/>
      <c r="ACM362" s="546"/>
      <c r="ACN362" s="546"/>
      <c r="ACO362" s="546"/>
      <c r="ACP362" s="546"/>
      <c r="ACQ362" s="546"/>
      <c r="ACR362" s="546"/>
      <c r="ACS362" s="546"/>
      <c r="ACT362" s="546"/>
      <c r="ACU362" s="546"/>
      <c r="ACV362" s="546"/>
      <c r="ACW362" s="546"/>
      <c r="ACX362" s="546"/>
      <c r="ACY362" s="546"/>
      <c r="ACZ362" s="546"/>
      <c r="ADA362" s="546"/>
      <c r="ADB362" s="546"/>
      <c r="ADC362" s="546"/>
      <c r="ADD362" s="546"/>
      <c r="ADE362" s="546"/>
      <c r="ADF362" s="546"/>
      <c r="ADG362" s="546"/>
      <c r="ADH362" s="546"/>
      <c r="ADI362" s="546"/>
      <c r="ADJ362" s="546"/>
      <c r="ADK362" s="546"/>
      <c r="ADL362" s="546"/>
      <c r="ADM362" s="546"/>
      <c r="ADN362" s="546"/>
      <c r="ADO362" s="546"/>
      <c r="ADP362" s="546"/>
      <c r="ADQ362" s="546"/>
      <c r="ADR362" s="546"/>
      <c r="ADS362" s="546"/>
      <c r="ADT362" s="546"/>
      <c r="ADU362" s="546"/>
      <c r="ADV362" s="546"/>
      <c r="ADW362" s="546"/>
      <c r="ADX362" s="546"/>
      <c r="ADY362" s="546"/>
      <c r="ADZ362" s="546"/>
      <c r="AEA362" s="546"/>
      <c r="AEB362" s="546"/>
      <c r="AEC362" s="546"/>
      <c r="AED362" s="546"/>
      <c r="AEE362" s="546"/>
      <c r="AEF362" s="546"/>
      <c r="AEG362" s="546"/>
      <c r="AEH362" s="546"/>
      <c r="AEI362" s="546"/>
      <c r="AEJ362" s="546"/>
      <c r="AEK362" s="546"/>
      <c r="AEL362" s="546"/>
      <c r="AEM362" s="546"/>
      <c r="AEN362" s="546"/>
      <c r="AEO362" s="546"/>
      <c r="AEP362" s="546"/>
      <c r="AEQ362" s="546"/>
      <c r="AER362" s="546"/>
      <c r="AES362" s="546"/>
      <c r="AET362" s="546"/>
      <c r="AEU362" s="546"/>
      <c r="AEV362" s="546"/>
      <c r="AEW362" s="546"/>
      <c r="AEX362" s="546"/>
      <c r="AEY362" s="546"/>
      <c r="AEZ362" s="546"/>
      <c r="AFA362" s="546"/>
      <c r="AFB362" s="546"/>
      <c r="AFC362" s="546"/>
      <c r="AFD362" s="546"/>
      <c r="AFE362" s="546"/>
      <c r="AFF362" s="546"/>
      <c r="AFG362" s="546"/>
      <c r="AFH362" s="546"/>
      <c r="AFI362" s="546"/>
      <c r="AFJ362" s="546"/>
      <c r="AFK362" s="546"/>
      <c r="AFL362" s="546"/>
      <c r="AFM362" s="546"/>
      <c r="AFN362" s="546"/>
      <c r="AFO362" s="546"/>
      <c r="AFP362" s="546"/>
      <c r="AFQ362" s="546"/>
      <c r="AFR362" s="546"/>
      <c r="AFS362" s="546"/>
      <c r="AFT362" s="546"/>
      <c r="AFU362" s="546"/>
      <c r="AFV362" s="546"/>
      <c r="AFW362" s="546"/>
      <c r="AFX362" s="546"/>
      <c r="AFY362" s="546"/>
      <c r="AFZ362" s="546"/>
      <c r="AGA362" s="546"/>
      <c r="AGB362" s="546"/>
      <c r="AGC362" s="546"/>
      <c r="AGD362" s="546"/>
      <c r="AGE362" s="546"/>
      <c r="AGF362" s="546"/>
      <c r="AGG362" s="546"/>
      <c r="AGH362" s="546"/>
      <c r="AGI362" s="546"/>
      <c r="AGJ362" s="546"/>
      <c r="AGK362" s="546"/>
      <c r="AGL362" s="546"/>
      <c r="AGM362" s="546"/>
      <c r="AGN362" s="546"/>
      <c r="AGO362" s="546"/>
      <c r="AGP362" s="546"/>
      <c r="AGQ362" s="546"/>
      <c r="AGR362" s="546"/>
      <c r="AGS362" s="546"/>
      <c r="AGT362" s="546"/>
      <c r="AGU362" s="546"/>
      <c r="AGV362" s="546"/>
      <c r="AGW362" s="546"/>
      <c r="AGX362" s="546"/>
      <c r="AGY362" s="546"/>
      <c r="AGZ362" s="546"/>
      <c r="AHA362" s="546"/>
      <c r="AHB362" s="546"/>
      <c r="AHC362" s="546"/>
      <c r="AHD362" s="546"/>
      <c r="AHE362" s="546"/>
      <c r="AHF362" s="546"/>
      <c r="AHG362" s="546"/>
      <c r="AHH362" s="546"/>
      <c r="AHI362" s="546"/>
      <c r="AHJ362" s="546"/>
      <c r="AHK362" s="546"/>
      <c r="AHL362" s="546"/>
      <c r="AHM362" s="546"/>
      <c r="AHN362" s="546"/>
      <c r="AHO362" s="546"/>
      <c r="AHP362" s="546"/>
      <c r="AHQ362" s="546"/>
      <c r="AHR362" s="546"/>
      <c r="AHS362" s="546"/>
      <c r="AHT362" s="546"/>
      <c r="AHU362" s="546"/>
      <c r="AHV362" s="546"/>
      <c r="AHW362" s="546"/>
      <c r="AHX362" s="546"/>
      <c r="AHY362" s="546"/>
      <c r="AHZ362" s="546"/>
      <c r="AIA362" s="546"/>
      <c r="AIB362" s="546"/>
      <c r="AIC362" s="546"/>
      <c r="AID362" s="546"/>
      <c r="AIE362" s="546"/>
      <c r="AIF362" s="546"/>
      <c r="AIG362" s="546"/>
      <c r="AIH362" s="546"/>
      <c r="AII362" s="546"/>
      <c r="AIJ362" s="546"/>
      <c r="AIK362" s="546"/>
      <c r="AIL362" s="546"/>
      <c r="AIM362" s="546"/>
      <c r="AIN362" s="546"/>
      <c r="AIO362" s="546"/>
      <c r="AIP362" s="546"/>
      <c r="AIQ362" s="546"/>
      <c r="AIR362" s="546"/>
      <c r="AIS362" s="546"/>
      <c r="AIT362" s="546"/>
      <c r="AIU362" s="546"/>
      <c r="AIV362" s="546"/>
      <c r="AIW362" s="546"/>
      <c r="AIX362" s="546"/>
      <c r="AIY362" s="546"/>
      <c r="AIZ362" s="546"/>
      <c r="AJA362" s="546"/>
      <c r="AJB362" s="546"/>
      <c r="AJC362" s="546"/>
      <c r="AJD362" s="546"/>
      <c r="AJE362" s="546"/>
      <c r="AJF362" s="546"/>
      <c r="AJG362" s="546"/>
      <c r="AJH362" s="546"/>
      <c r="AJI362" s="546"/>
      <c r="AJJ362" s="546"/>
      <c r="AJK362" s="546"/>
      <c r="AJL362" s="546"/>
      <c r="AJM362" s="546"/>
      <c r="AJN362" s="546"/>
      <c r="AJO362" s="546"/>
      <c r="AJP362" s="546"/>
      <c r="AJQ362" s="546"/>
      <c r="AJR362" s="546"/>
      <c r="AJS362" s="546"/>
      <c r="AJT362" s="546"/>
      <c r="AJU362" s="546"/>
      <c r="AJV362" s="546"/>
      <c r="AJW362" s="546"/>
      <c r="AJX362" s="546"/>
      <c r="AJY362" s="546"/>
      <c r="AJZ362" s="546"/>
      <c r="AKA362" s="546"/>
      <c r="AKB362" s="546"/>
      <c r="AKC362" s="546"/>
      <c r="AKD362" s="546"/>
      <c r="AKE362" s="546"/>
      <c r="AKF362" s="546"/>
      <c r="AKG362" s="546"/>
      <c r="AKH362" s="546"/>
      <c r="AKI362" s="546"/>
      <c r="AKJ362" s="546"/>
      <c r="AKK362" s="546"/>
      <c r="AKL362" s="546"/>
      <c r="AKM362" s="546"/>
      <c r="AKN362" s="546"/>
      <c r="AKO362" s="546"/>
      <c r="AKP362" s="546"/>
      <c r="AKQ362" s="546"/>
      <c r="AKR362" s="546"/>
      <c r="AKS362" s="546"/>
      <c r="AKT362" s="546"/>
      <c r="AKU362" s="546"/>
      <c r="AKV362" s="546"/>
      <c r="AKW362" s="546"/>
      <c r="AKX362" s="546"/>
      <c r="AKY362" s="546"/>
      <c r="AKZ362" s="546"/>
      <c r="ALA362" s="546"/>
      <c r="ALB362" s="546"/>
      <c r="ALC362" s="546"/>
      <c r="ALD362" s="546"/>
      <c r="ALE362" s="546"/>
      <c r="ALF362" s="546"/>
      <c r="ALG362" s="546"/>
      <c r="ALH362" s="546"/>
      <c r="ALI362" s="546"/>
      <c r="ALJ362" s="546"/>
      <c r="ALK362" s="546"/>
      <c r="ALL362" s="546"/>
      <c r="ALM362" s="546"/>
      <c r="ALN362" s="546"/>
      <c r="ALO362" s="546"/>
      <c r="ALP362" s="546"/>
      <c r="ALQ362" s="546"/>
      <c r="ALR362" s="546"/>
      <c r="ALS362" s="546"/>
      <c r="ALT362" s="546"/>
      <c r="ALU362" s="546"/>
      <c r="ALV362" s="546"/>
      <c r="ALW362" s="546"/>
      <c r="ALX362" s="546"/>
      <c r="ALY362" s="546"/>
      <c r="ALZ362" s="546"/>
      <c r="AMA362" s="546"/>
      <c r="AMB362" s="546"/>
    </row>
    <row r="363" spans="1:1016" ht="59.25" customHeight="1">
      <c r="A363" s="493" t="s">
        <v>756</v>
      </c>
      <c r="B363" s="561">
        <v>9425</v>
      </c>
      <c r="C363" s="500" t="s">
        <v>127</v>
      </c>
      <c r="D363" s="507" t="s">
        <v>757</v>
      </c>
      <c r="E363" s="493" t="s">
        <v>47</v>
      </c>
      <c r="F363" s="523">
        <v>5</v>
      </c>
      <c r="G363" s="497">
        <f t="shared" si="26"/>
        <v>120.29</v>
      </c>
      <c r="H363" s="498">
        <f t="shared" si="28"/>
        <v>601.45000000000005</v>
      </c>
      <c r="J363" s="547">
        <v>95.01</v>
      </c>
      <c r="L363" s="466">
        <f t="shared" si="27"/>
        <v>120.29</v>
      </c>
    </row>
    <row r="364" spans="1:1016" ht="59.25" customHeight="1">
      <c r="A364" s="493" t="s">
        <v>758</v>
      </c>
      <c r="B364" s="561">
        <v>101880</v>
      </c>
      <c r="C364" s="503" t="s">
        <v>117</v>
      </c>
      <c r="D364" s="507" t="s">
        <v>759</v>
      </c>
      <c r="E364" s="493" t="s">
        <v>47</v>
      </c>
      <c r="F364" s="523">
        <v>1</v>
      </c>
      <c r="G364" s="497">
        <f t="shared" si="26"/>
        <v>873.82</v>
      </c>
      <c r="H364" s="498">
        <f t="shared" si="28"/>
        <v>873.82</v>
      </c>
      <c r="J364" s="547">
        <v>690.17</v>
      </c>
      <c r="L364" s="466">
        <f t="shared" si="27"/>
        <v>873.82</v>
      </c>
    </row>
    <row r="365" spans="1:1016" ht="59.25" customHeight="1">
      <c r="A365" s="493" t="s">
        <v>760</v>
      </c>
      <c r="B365" s="561">
        <v>101879</v>
      </c>
      <c r="C365" s="503" t="s">
        <v>117</v>
      </c>
      <c r="D365" s="494" t="s">
        <v>761</v>
      </c>
      <c r="E365" s="493" t="s">
        <v>47</v>
      </c>
      <c r="F365" s="523">
        <v>1</v>
      </c>
      <c r="G365" s="497">
        <f t="shared" si="26"/>
        <v>759.69</v>
      </c>
      <c r="H365" s="498">
        <f t="shared" si="28"/>
        <v>759.69</v>
      </c>
      <c r="J365" s="547">
        <v>600.02</v>
      </c>
      <c r="L365" s="466">
        <f t="shared" si="27"/>
        <v>759.69</v>
      </c>
    </row>
    <row r="366" spans="1:1016" ht="59.25" customHeight="1">
      <c r="A366" s="493" t="s">
        <v>762</v>
      </c>
      <c r="B366" s="561">
        <v>8635</v>
      </c>
      <c r="C366" s="500" t="s">
        <v>127</v>
      </c>
      <c r="D366" s="526" t="s">
        <v>763</v>
      </c>
      <c r="E366" s="493" t="s">
        <v>47</v>
      </c>
      <c r="F366" s="523">
        <v>1</v>
      </c>
      <c r="G366" s="497">
        <f t="shared" si="26"/>
        <v>19.11</v>
      </c>
      <c r="H366" s="498">
        <f t="shared" si="28"/>
        <v>19.11</v>
      </c>
      <c r="J366" s="547">
        <v>15.09</v>
      </c>
      <c r="L366" s="466">
        <f t="shared" si="27"/>
        <v>19.11</v>
      </c>
    </row>
    <row r="367" spans="1:1016" ht="59.25" customHeight="1">
      <c r="A367" s="493" t="s">
        <v>764</v>
      </c>
      <c r="B367" s="561">
        <v>8417</v>
      </c>
      <c r="C367" s="500" t="s">
        <v>127</v>
      </c>
      <c r="D367" s="526" t="s">
        <v>765</v>
      </c>
      <c r="E367" s="493" t="s">
        <v>47</v>
      </c>
      <c r="F367" s="523">
        <v>10</v>
      </c>
      <c r="G367" s="497">
        <f t="shared" si="26"/>
        <v>21.26</v>
      </c>
      <c r="H367" s="498">
        <f t="shared" si="28"/>
        <v>212.60000000000002</v>
      </c>
      <c r="J367" s="547">
        <v>16.79</v>
      </c>
      <c r="L367" s="466">
        <f t="shared" si="27"/>
        <v>21.26</v>
      </c>
    </row>
    <row r="368" spans="1:1016" ht="59.25" customHeight="1">
      <c r="A368" s="493" t="s">
        <v>766</v>
      </c>
      <c r="B368" s="561">
        <v>10315</v>
      </c>
      <c r="C368" s="575" t="s">
        <v>127</v>
      </c>
      <c r="D368" s="588" t="s">
        <v>767</v>
      </c>
      <c r="E368" s="493" t="s">
        <v>47</v>
      </c>
      <c r="F368" s="523">
        <v>2</v>
      </c>
      <c r="G368" s="497">
        <f t="shared" si="26"/>
        <v>21.26</v>
      </c>
      <c r="H368" s="498">
        <f t="shared" si="28"/>
        <v>42.52</v>
      </c>
      <c r="J368" s="547">
        <v>16.79</v>
      </c>
      <c r="L368" s="466">
        <f t="shared" si="27"/>
        <v>21.26</v>
      </c>
    </row>
    <row r="369" spans="1:1016" ht="59.25" customHeight="1">
      <c r="A369" s="493" t="s">
        <v>768</v>
      </c>
      <c r="B369" s="561">
        <v>9734</v>
      </c>
      <c r="C369" s="500" t="s">
        <v>127</v>
      </c>
      <c r="D369" s="569" t="s">
        <v>769</v>
      </c>
      <c r="E369" s="493" t="s">
        <v>47</v>
      </c>
      <c r="F369" s="523">
        <v>7</v>
      </c>
      <c r="G369" s="497">
        <f t="shared" si="26"/>
        <v>28.22</v>
      </c>
      <c r="H369" s="498">
        <f t="shared" si="28"/>
        <v>197.54</v>
      </c>
      <c r="J369" s="547">
        <v>22.29</v>
      </c>
      <c r="L369" s="466">
        <f t="shared" si="27"/>
        <v>28.22</v>
      </c>
    </row>
    <row r="370" spans="1:1016" ht="59.25" customHeight="1">
      <c r="A370" s="493" t="s">
        <v>770</v>
      </c>
      <c r="B370" s="561">
        <v>7743</v>
      </c>
      <c r="C370" s="500" t="s">
        <v>127</v>
      </c>
      <c r="D370" s="526" t="s">
        <v>771</v>
      </c>
      <c r="E370" s="493" t="s">
        <v>47</v>
      </c>
      <c r="F370" s="523">
        <v>5</v>
      </c>
      <c r="G370" s="497">
        <f t="shared" si="26"/>
        <v>55.99</v>
      </c>
      <c r="H370" s="498">
        <f t="shared" si="28"/>
        <v>279.95</v>
      </c>
      <c r="J370" s="547">
        <v>44.22</v>
      </c>
      <c r="L370" s="466">
        <f t="shared" si="27"/>
        <v>55.99</v>
      </c>
    </row>
    <row r="371" spans="1:1016" ht="59.25" customHeight="1">
      <c r="A371" s="493" t="s">
        <v>772</v>
      </c>
      <c r="B371" s="559">
        <v>7994</v>
      </c>
      <c r="C371" s="528" t="s">
        <v>127</v>
      </c>
      <c r="D371" s="526" t="s">
        <v>773</v>
      </c>
      <c r="E371" s="493" t="s">
        <v>47</v>
      </c>
      <c r="F371" s="523">
        <v>7</v>
      </c>
      <c r="G371" s="497">
        <f t="shared" si="26"/>
        <v>55.99</v>
      </c>
      <c r="H371" s="498">
        <f t="shared" si="28"/>
        <v>391.93</v>
      </c>
      <c r="J371" s="547">
        <v>44.22</v>
      </c>
      <c r="L371" s="466">
        <f t="shared" si="27"/>
        <v>55.99</v>
      </c>
    </row>
    <row r="372" spans="1:1016" ht="59.25" customHeight="1">
      <c r="A372" s="493" t="s">
        <v>774</v>
      </c>
      <c r="B372" s="559">
        <v>8420</v>
      </c>
      <c r="C372" s="528" t="s">
        <v>127</v>
      </c>
      <c r="D372" s="569" t="s">
        <v>775</v>
      </c>
      <c r="E372" s="493" t="s">
        <v>47</v>
      </c>
      <c r="F372" s="523">
        <v>2</v>
      </c>
      <c r="G372" s="497">
        <f t="shared" si="26"/>
        <v>316.60000000000002</v>
      </c>
      <c r="H372" s="498">
        <f t="shared" si="28"/>
        <v>633.20000000000005</v>
      </c>
      <c r="J372" s="547">
        <v>250.06</v>
      </c>
      <c r="L372" s="466">
        <f t="shared" si="27"/>
        <v>316.60000000000002</v>
      </c>
    </row>
    <row r="373" spans="1:1016" ht="59.25" customHeight="1">
      <c r="A373" s="493" t="s">
        <v>776</v>
      </c>
      <c r="B373" s="559">
        <v>7832</v>
      </c>
      <c r="C373" s="528" t="s">
        <v>127</v>
      </c>
      <c r="D373" s="569" t="s">
        <v>777</v>
      </c>
      <c r="E373" s="493" t="s">
        <v>47</v>
      </c>
      <c r="F373" s="523">
        <v>1</v>
      </c>
      <c r="G373" s="497">
        <f t="shared" si="26"/>
        <v>963.03</v>
      </c>
      <c r="H373" s="498">
        <f t="shared" si="28"/>
        <v>963.03</v>
      </c>
      <c r="J373" s="547">
        <v>760.63</v>
      </c>
      <c r="L373" s="466">
        <f t="shared" si="27"/>
        <v>963.03</v>
      </c>
    </row>
    <row r="374" spans="1:1016" s="458" customFormat="1" ht="39" customHeight="1">
      <c r="A374" s="509" t="s">
        <v>778</v>
      </c>
      <c r="B374" s="516"/>
      <c r="C374" s="518"/>
      <c r="D374" s="512" t="s">
        <v>599</v>
      </c>
      <c r="E374" s="519"/>
      <c r="F374" s="520"/>
      <c r="G374" s="499"/>
      <c r="H374" s="521" t="str">
        <f t="shared" ref="H374:H404" si="29">IF(E374&lt;&gt;0,F374*G374,"")</f>
        <v/>
      </c>
      <c r="I374" s="546"/>
      <c r="J374" s="549"/>
      <c r="K374" s="546"/>
      <c r="L374" s="546">
        <f t="shared" ref="L374:L400" si="30">ROUND((J374*(1+$H$5)),2)</f>
        <v>0</v>
      </c>
      <c r="M374" s="546"/>
      <c r="N374" s="546"/>
      <c r="O374" s="546"/>
      <c r="P374" s="546"/>
      <c r="Q374" s="546"/>
      <c r="R374" s="546"/>
      <c r="S374" s="546"/>
      <c r="T374" s="546"/>
      <c r="U374" s="546"/>
      <c r="V374" s="546"/>
      <c r="W374" s="546"/>
      <c r="X374" s="546"/>
      <c r="Y374" s="546"/>
      <c r="Z374" s="546"/>
      <c r="AA374" s="546"/>
      <c r="AB374" s="546"/>
      <c r="AC374" s="546"/>
      <c r="AD374" s="546"/>
      <c r="AE374" s="546"/>
      <c r="AF374" s="546"/>
      <c r="AG374" s="546"/>
      <c r="AH374" s="546"/>
      <c r="AI374" s="546"/>
      <c r="AJ374" s="546"/>
      <c r="AK374" s="546"/>
      <c r="AL374" s="546"/>
      <c r="AM374" s="546"/>
      <c r="AN374" s="546"/>
      <c r="AO374" s="546"/>
      <c r="AP374" s="546"/>
      <c r="AQ374" s="546"/>
      <c r="AR374" s="546"/>
      <c r="AS374" s="546"/>
      <c r="AT374" s="546"/>
      <c r="AU374" s="546"/>
      <c r="AV374" s="546"/>
      <c r="AW374" s="546"/>
      <c r="AX374" s="546"/>
      <c r="AY374" s="546"/>
      <c r="AZ374" s="546"/>
      <c r="BA374" s="546"/>
      <c r="BB374" s="546"/>
      <c r="BC374" s="546"/>
      <c r="BD374" s="546"/>
      <c r="BE374" s="546"/>
      <c r="BF374" s="546"/>
      <c r="BG374" s="546"/>
      <c r="BH374" s="546"/>
      <c r="BI374" s="546"/>
      <c r="BJ374" s="546"/>
      <c r="BK374" s="546"/>
      <c r="BL374" s="546"/>
      <c r="BM374" s="546"/>
      <c r="BN374" s="546"/>
      <c r="BO374" s="546"/>
      <c r="BP374" s="546"/>
      <c r="BQ374" s="546"/>
      <c r="BR374" s="546"/>
      <c r="BS374" s="546"/>
      <c r="BT374" s="546"/>
      <c r="BU374" s="546"/>
      <c r="BV374" s="546"/>
      <c r="BW374" s="546"/>
      <c r="BX374" s="546"/>
      <c r="BY374" s="546"/>
      <c r="BZ374" s="546"/>
      <c r="CA374" s="546"/>
      <c r="CB374" s="546"/>
      <c r="CC374" s="546"/>
      <c r="CD374" s="546"/>
      <c r="CE374" s="546"/>
      <c r="CF374" s="546"/>
      <c r="CG374" s="546"/>
      <c r="CH374" s="546"/>
      <c r="CI374" s="546"/>
      <c r="CJ374" s="546"/>
      <c r="CK374" s="546"/>
      <c r="CL374" s="546"/>
      <c r="CM374" s="546"/>
      <c r="CN374" s="546"/>
      <c r="CO374" s="546"/>
      <c r="CP374" s="546"/>
      <c r="CQ374" s="546"/>
      <c r="CR374" s="546"/>
      <c r="CS374" s="546"/>
      <c r="CT374" s="546"/>
      <c r="CU374" s="546"/>
      <c r="CV374" s="546"/>
      <c r="CW374" s="546"/>
      <c r="CX374" s="546"/>
      <c r="CY374" s="546"/>
      <c r="CZ374" s="546"/>
      <c r="DA374" s="546"/>
      <c r="DB374" s="546"/>
      <c r="DC374" s="546"/>
      <c r="DD374" s="546"/>
      <c r="DE374" s="546"/>
      <c r="DF374" s="546"/>
      <c r="DG374" s="546"/>
      <c r="DH374" s="546"/>
      <c r="DI374" s="546"/>
      <c r="DJ374" s="546"/>
      <c r="DK374" s="546"/>
      <c r="DL374" s="546"/>
      <c r="DM374" s="546"/>
      <c r="DN374" s="546"/>
      <c r="DO374" s="546"/>
      <c r="DP374" s="546"/>
      <c r="DQ374" s="546"/>
      <c r="DR374" s="546"/>
      <c r="DS374" s="546"/>
      <c r="DT374" s="546"/>
      <c r="DU374" s="546"/>
      <c r="DV374" s="546"/>
      <c r="DW374" s="546"/>
      <c r="DX374" s="546"/>
      <c r="DY374" s="546"/>
      <c r="DZ374" s="546"/>
      <c r="EA374" s="546"/>
      <c r="EB374" s="546"/>
      <c r="EC374" s="546"/>
      <c r="ED374" s="546"/>
      <c r="EE374" s="546"/>
      <c r="EF374" s="546"/>
      <c r="EG374" s="546"/>
      <c r="EH374" s="546"/>
      <c r="EI374" s="546"/>
      <c r="EJ374" s="546"/>
      <c r="EK374" s="546"/>
      <c r="EL374" s="546"/>
      <c r="EM374" s="546"/>
      <c r="EN374" s="546"/>
      <c r="EO374" s="546"/>
      <c r="EP374" s="546"/>
      <c r="EQ374" s="546"/>
      <c r="ER374" s="546"/>
      <c r="ES374" s="546"/>
      <c r="ET374" s="546"/>
      <c r="EU374" s="546"/>
      <c r="EV374" s="546"/>
      <c r="EW374" s="546"/>
      <c r="EX374" s="546"/>
      <c r="EY374" s="546"/>
      <c r="EZ374" s="546"/>
      <c r="FA374" s="546"/>
      <c r="FB374" s="546"/>
      <c r="FC374" s="546"/>
      <c r="FD374" s="546"/>
      <c r="FE374" s="546"/>
      <c r="FF374" s="546"/>
      <c r="FG374" s="546"/>
      <c r="FH374" s="546"/>
      <c r="FI374" s="546"/>
      <c r="FJ374" s="546"/>
      <c r="FK374" s="546"/>
      <c r="FL374" s="546"/>
      <c r="FM374" s="546"/>
      <c r="FN374" s="546"/>
      <c r="FO374" s="546"/>
      <c r="FP374" s="546"/>
      <c r="FQ374" s="546"/>
      <c r="FR374" s="546"/>
      <c r="FS374" s="546"/>
      <c r="FT374" s="546"/>
      <c r="FU374" s="546"/>
      <c r="FV374" s="546"/>
      <c r="FW374" s="546"/>
      <c r="FX374" s="546"/>
      <c r="FY374" s="546"/>
      <c r="FZ374" s="546"/>
      <c r="GA374" s="546"/>
      <c r="GB374" s="546"/>
      <c r="GC374" s="546"/>
      <c r="GD374" s="546"/>
      <c r="GE374" s="546"/>
      <c r="GF374" s="546"/>
      <c r="GG374" s="546"/>
      <c r="GH374" s="546"/>
      <c r="GI374" s="546"/>
      <c r="GJ374" s="546"/>
      <c r="GK374" s="546"/>
      <c r="GL374" s="546"/>
      <c r="GM374" s="546"/>
      <c r="GN374" s="546"/>
      <c r="GO374" s="546"/>
      <c r="GP374" s="546"/>
      <c r="GQ374" s="546"/>
      <c r="GR374" s="546"/>
      <c r="GS374" s="546"/>
      <c r="GT374" s="546"/>
      <c r="GU374" s="546"/>
      <c r="GV374" s="546"/>
      <c r="GW374" s="546"/>
      <c r="GX374" s="546"/>
      <c r="GY374" s="546"/>
      <c r="GZ374" s="546"/>
      <c r="HA374" s="546"/>
      <c r="HB374" s="546"/>
      <c r="HC374" s="546"/>
      <c r="HD374" s="546"/>
      <c r="HE374" s="546"/>
      <c r="HF374" s="546"/>
      <c r="HG374" s="546"/>
      <c r="HH374" s="546"/>
      <c r="HI374" s="546"/>
      <c r="HJ374" s="546"/>
      <c r="HK374" s="546"/>
      <c r="HL374" s="546"/>
      <c r="HM374" s="546"/>
      <c r="HN374" s="546"/>
      <c r="HO374" s="546"/>
      <c r="HP374" s="546"/>
      <c r="HQ374" s="546"/>
      <c r="HR374" s="546"/>
      <c r="HS374" s="546"/>
      <c r="HT374" s="546"/>
      <c r="HU374" s="546"/>
      <c r="HV374" s="546"/>
      <c r="HW374" s="546"/>
      <c r="HX374" s="546"/>
      <c r="HY374" s="546"/>
      <c r="HZ374" s="546"/>
      <c r="IA374" s="546"/>
      <c r="IB374" s="546"/>
      <c r="IC374" s="546"/>
      <c r="ID374" s="546"/>
      <c r="IE374" s="546"/>
      <c r="IF374" s="546"/>
      <c r="IG374" s="546"/>
      <c r="IH374" s="546"/>
      <c r="II374" s="546"/>
      <c r="IJ374" s="546"/>
      <c r="IK374" s="546"/>
      <c r="IL374" s="546"/>
      <c r="IM374" s="546"/>
      <c r="IN374" s="546"/>
      <c r="IO374" s="546"/>
      <c r="IP374" s="546"/>
      <c r="IQ374" s="546"/>
      <c r="IR374" s="546"/>
      <c r="IS374" s="546"/>
      <c r="IT374" s="546"/>
      <c r="IU374" s="546"/>
      <c r="IV374" s="546"/>
      <c r="IW374" s="546"/>
      <c r="IX374" s="546"/>
      <c r="IY374" s="546"/>
      <c r="IZ374" s="546"/>
      <c r="JA374" s="546"/>
      <c r="JB374" s="546"/>
      <c r="JC374" s="546"/>
      <c r="JD374" s="546"/>
      <c r="JE374" s="546"/>
      <c r="JF374" s="546"/>
      <c r="JG374" s="546"/>
      <c r="JH374" s="546"/>
      <c r="JI374" s="546"/>
      <c r="JJ374" s="546"/>
      <c r="JK374" s="546"/>
      <c r="JL374" s="546"/>
      <c r="JM374" s="546"/>
      <c r="JN374" s="546"/>
      <c r="JO374" s="546"/>
      <c r="JP374" s="546"/>
      <c r="JQ374" s="546"/>
      <c r="JR374" s="546"/>
      <c r="JS374" s="546"/>
      <c r="JT374" s="546"/>
      <c r="JU374" s="546"/>
      <c r="JV374" s="546"/>
      <c r="JW374" s="546"/>
      <c r="JX374" s="546"/>
      <c r="JY374" s="546"/>
      <c r="JZ374" s="546"/>
      <c r="KA374" s="546"/>
      <c r="KB374" s="546"/>
      <c r="KC374" s="546"/>
      <c r="KD374" s="546"/>
      <c r="KE374" s="546"/>
      <c r="KF374" s="546"/>
      <c r="KG374" s="546"/>
      <c r="KH374" s="546"/>
      <c r="KI374" s="546"/>
      <c r="KJ374" s="546"/>
      <c r="KK374" s="546"/>
      <c r="KL374" s="546"/>
      <c r="KM374" s="546"/>
      <c r="KN374" s="546"/>
      <c r="KO374" s="546"/>
      <c r="KP374" s="546"/>
      <c r="KQ374" s="546"/>
      <c r="KR374" s="546"/>
      <c r="KS374" s="546"/>
      <c r="KT374" s="546"/>
      <c r="KU374" s="546"/>
      <c r="KV374" s="546"/>
      <c r="KW374" s="546"/>
      <c r="KX374" s="546"/>
      <c r="KY374" s="546"/>
      <c r="KZ374" s="546"/>
      <c r="LA374" s="546"/>
      <c r="LB374" s="546"/>
      <c r="LC374" s="546"/>
      <c r="LD374" s="546"/>
      <c r="LE374" s="546"/>
      <c r="LF374" s="546"/>
      <c r="LG374" s="546"/>
      <c r="LH374" s="546"/>
      <c r="LI374" s="546"/>
      <c r="LJ374" s="546"/>
      <c r="LK374" s="546"/>
      <c r="LL374" s="546"/>
      <c r="LM374" s="546"/>
      <c r="LN374" s="546"/>
      <c r="LO374" s="546"/>
      <c r="LP374" s="546"/>
      <c r="LQ374" s="546"/>
      <c r="LR374" s="546"/>
      <c r="LS374" s="546"/>
      <c r="LT374" s="546"/>
      <c r="LU374" s="546"/>
      <c r="LV374" s="546"/>
      <c r="LW374" s="546"/>
      <c r="LX374" s="546"/>
      <c r="LY374" s="546"/>
      <c r="LZ374" s="546"/>
      <c r="MA374" s="546"/>
      <c r="MB374" s="546"/>
      <c r="MC374" s="546"/>
      <c r="MD374" s="546"/>
      <c r="ME374" s="546"/>
      <c r="MF374" s="546"/>
      <c r="MG374" s="546"/>
      <c r="MH374" s="546"/>
      <c r="MI374" s="546"/>
      <c r="MJ374" s="546"/>
      <c r="MK374" s="546"/>
      <c r="ML374" s="546"/>
      <c r="MM374" s="546"/>
      <c r="MN374" s="546"/>
      <c r="MO374" s="546"/>
      <c r="MP374" s="546"/>
      <c r="MQ374" s="546"/>
      <c r="MR374" s="546"/>
      <c r="MS374" s="546"/>
      <c r="MT374" s="546"/>
      <c r="MU374" s="546"/>
      <c r="MV374" s="546"/>
      <c r="MW374" s="546"/>
      <c r="MX374" s="546"/>
      <c r="MY374" s="546"/>
      <c r="MZ374" s="546"/>
      <c r="NA374" s="546"/>
      <c r="NB374" s="546"/>
      <c r="NC374" s="546"/>
      <c r="ND374" s="546"/>
      <c r="NE374" s="546"/>
      <c r="NF374" s="546"/>
      <c r="NG374" s="546"/>
      <c r="NH374" s="546"/>
      <c r="NI374" s="546"/>
      <c r="NJ374" s="546"/>
      <c r="NK374" s="546"/>
      <c r="NL374" s="546"/>
      <c r="NM374" s="546"/>
      <c r="NN374" s="546"/>
      <c r="NO374" s="546"/>
      <c r="NP374" s="546"/>
      <c r="NQ374" s="546"/>
      <c r="NR374" s="546"/>
      <c r="NS374" s="546"/>
      <c r="NT374" s="546"/>
      <c r="NU374" s="546"/>
      <c r="NV374" s="546"/>
      <c r="NW374" s="546"/>
      <c r="NX374" s="546"/>
      <c r="NY374" s="546"/>
      <c r="NZ374" s="546"/>
      <c r="OA374" s="546"/>
      <c r="OB374" s="546"/>
      <c r="OC374" s="546"/>
      <c r="OD374" s="546"/>
      <c r="OE374" s="546"/>
      <c r="OF374" s="546"/>
      <c r="OG374" s="546"/>
      <c r="OH374" s="546"/>
      <c r="OI374" s="546"/>
      <c r="OJ374" s="546"/>
      <c r="OK374" s="546"/>
      <c r="OL374" s="546"/>
      <c r="OM374" s="546"/>
      <c r="ON374" s="546"/>
      <c r="OO374" s="546"/>
      <c r="OP374" s="546"/>
      <c r="OQ374" s="546"/>
      <c r="OR374" s="546"/>
      <c r="OS374" s="546"/>
      <c r="OT374" s="546"/>
      <c r="OU374" s="546"/>
      <c r="OV374" s="546"/>
      <c r="OW374" s="546"/>
      <c r="OX374" s="546"/>
      <c r="OY374" s="546"/>
      <c r="OZ374" s="546"/>
      <c r="PA374" s="546"/>
      <c r="PB374" s="546"/>
      <c r="PC374" s="546"/>
      <c r="PD374" s="546"/>
      <c r="PE374" s="546"/>
      <c r="PF374" s="546"/>
      <c r="PG374" s="546"/>
      <c r="PH374" s="546"/>
      <c r="PI374" s="546"/>
      <c r="PJ374" s="546"/>
      <c r="PK374" s="546"/>
      <c r="PL374" s="546"/>
      <c r="PM374" s="546"/>
      <c r="PN374" s="546"/>
      <c r="PO374" s="546"/>
      <c r="PP374" s="546"/>
      <c r="PQ374" s="546"/>
      <c r="PR374" s="546"/>
      <c r="PS374" s="546"/>
      <c r="PT374" s="546"/>
      <c r="PU374" s="546"/>
      <c r="PV374" s="546"/>
      <c r="PW374" s="546"/>
      <c r="PX374" s="546"/>
      <c r="PY374" s="546"/>
      <c r="PZ374" s="546"/>
      <c r="QA374" s="546"/>
      <c r="QB374" s="546"/>
      <c r="QC374" s="546"/>
      <c r="QD374" s="546"/>
      <c r="QE374" s="546"/>
      <c r="QF374" s="546"/>
      <c r="QG374" s="546"/>
      <c r="QH374" s="546"/>
      <c r="QI374" s="546"/>
      <c r="QJ374" s="546"/>
      <c r="QK374" s="546"/>
      <c r="QL374" s="546"/>
      <c r="QM374" s="546"/>
      <c r="QN374" s="546"/>
      <c r="QO374" s="546"/>
      <c r="QP374" s="546"/>
      <c r="QQ374" s="546"/>
      <c r="QR374" s="546"/>
      <c r="QS374" s="546"/>
      <c r="QT374" s="546"/>
      <c r="QU374" s="546"/>
      <c r="QV374" s="546"/>
      <c r="QW374" s="546"/>
      <c r="QX374" s="546"/>
      <c r="QY374" s="546"/>
      <c r="QZ374" s="546"/>
      <c r="RA374" s="546"/>
      <c r="RB374" s="546"/>
      <c r="RC374" s="546"/>
      <c r="RD374" s="546"/>
      <c r="RE374" s="546"/>
      <c r="RF374" s="546"/>
      <c r="RG374" s="546"/>
      <c r="RH374" s="546"/>
      <c r="RI374" s="546"/>
      <c r="RJ374" s="546"/>
      <c r="RK374" s="546"/>
      <c r="RL374" s="546"/>
      <c r="RM374" s="546"/>
      <c r="RN374" s="546"/>
      <c r="RO374" s="546"/>
      <c r="RP374" s="546"/>
      <c r="RQ374" s="546"/>
      <c r="RR374" s="546"/>
      <c r="RS374" s="546"/>
      <c r="RT374" s="546"/>
      <c r="RU374" s="546"/>
      <c r="RV374" s="546"/>
      <c r="RW374" s="546"/>
      <c r="RX374" s="546"/>
      <c r="RY374" s="546"/>
      <c r="RZ374" s="546"/>
      <c r="SA374" s="546"/>
      <c r="SB374" s="546"/>
      <c r="SC374" s="546"/>
      <c r="SD374" s="546"/>
      <c r="SE374" s="546"/>
      <c r="SF374" s="546"/>
      <c r="SG374" s="546"/>
      <c r="SH374" s="546"/>
      <c r="SI374" s="546"/>
      <c r="SJ374" s="546"/>
      <c r="SK374" s="546"/>
      <c r="SL374" s="546"/>
      <c r="SM374" s="546"/>
      <c r="SN374" s="546"/>
      <c r="SO374" s="546"/>
      <c r="SP374" s="546"/>
      <c r="SQ374" s="546"/>
      <c r="SR374" s="546"/>
      <c r="SS374" s="546"/>
      <c r="ST374" s="546"/>
      <c r="SU374" s="546"/>
      <c r="SV374" s="546"/>
      <c r="SW374" s="546"/>
      <c r="SX374" s="546"/>
      <c r="SY374" s="546"/>
      <c r="SZ374" s="546"/>
      <c r="TA374" s="546"/>
      <c r="TB374" s="546"/>
      <c r="TC374" s="546"/>
      <c r="TD374" s="546"/>
      <c r="TE374" s="546"/>
      <c r="TF374" s="546"/>
      <c r="TG374" s="546"/>
      <c r="TH374" s="546"/>
      <c r="TI374" s="546"/>
      <c r="TJ374" s="546"/>
      <c r="TK374" s="546"/>
      <c r="TL374" s="546"/>
      <c r="TM374" s="546"/>
      <c r="TN374" s="546"/>
      <c r="TO374" s="546"/>
      <c r="TP374" s="546"/>
      <c r="TQ374" s="546"/>
      <c r="TR374" s="546"/>
      <c r="TS374" s="546"/>
      <c r="TT374" s="546"/>
      <c r="TU374" s="546"/>
      <c r="TV374" s="546"/>
      <c r="TW374" s="546"/>
      <c r="TX374" s="546"/>
      <c r="TY374" s="546"/>
      <c r="TZ374" s="546"/>
      <c r="UA374" s="546"/>
      <c r="UB374" s="546"/>
      <c r="UC374" s="546"/>
      <c r="UD374" s="546"/>
      <c r="UE374" s="546"/>
      <c r="UF374" s="546"/>
      <c r="UG374" s="546"/>
      <c r="UH374" s="546"/>
      <c r="UI374" s="546"/>
      <c r="UJ374" s="546"/>
      <c r="UK374" s="546"/>
      <c r="UL374" s="546"/>
      <c r="UM374" s="546"/>
      <c r="UN374" s="546"/>
      <c r="UO374" s="546"/>
      <c r="UP374" s="546"/>
      <c r="UQ374" s="546"/>
      <c r="UR374" s="546"/>
      <c r="US374" s="546"/>
      <c r="UT374" s="546"/>
      <c r="UU374" s="546"/>
      <c r="UV374" s="546"/>
      <c r="UW374" s="546"/>
      <c r="UX374" s="546"/>
      <c r="UY374" s="546"/>
      <c r="UZ374" s="546"/>
      <c r="VA374" s="546"/>
      <c r="VB374" s="546"/>
      <c r="VC374" s="546"/>
      <c r="VD374" s="546"/>
      <c r="VE374" s="546"/>
      <c r="VF374" s="546"/>
      <c r="VG374" s="546"/>
      <c r="VH374" s="546"/>
      <c r="VI374" s="546"/>
      <c r="VJ374" s="546"/>
      <c r="VK374" s="546"/>
      <c r="VL374" s="546"/>
      <c r="VM374" s="546"/>
      <c r="VN374" s="546"/>
      <c r="VO374" s="546"/>
      <c r="VP374" s="546"/>
      <c r="VQ374" s="546"/>
      <c r="VR374" s="546"/>
      <c r="VS374" s="546"/>
      <c r="VT374" s="546"/>
      <c r="VU374" s="546"/>
      <c r="VV374" s="546"/>
      <c r="VW374" s="546"/>
      <c r="VX374" s="546"/>
      <c r="VY374" s="546"/>
      <c r="VZ374" s="546"/>
      <c r="WA374" s="546"/>
      <c r="WB374" s="546"/>
      <c r="WC374" s="546"/>
      <c r="WD374" s="546"/>
      <c r="WE374" s="546"/>
      <c r="WF374" s="546"/>
      <c r="WG374" s="546"/>
      <c r="WH374" s="546"/>
      <c r="WI374" s="546"/>
      <c r="WJ374" s="546"/>
      <c r="WK374" s="546"/>
      <c r="WL374" s="546"/>
      <c r="WM374" s="546"/>
      <c r="WN374" s="546"/>
      <c r="WO374" s="546"/>
      <c r="WP374" s="546"/>
      <c r="WQ374" s="546"/>
      <c r="WR374" s="546"/>
      <c r="WS374" s="546"/>
      <c r="WT374" s="546"/>
      <c r="WU374" s="546"/>
      <c r="WV374" s="546"/>
      <c r="WW374" s="546"/>
      <c r="WX374" s="546"/>
      <c r="WY374" s="546"/>
      <c r="WZ374" s="546"/>
      <c r="XA374" s="546"/>
      <c r="XB374" s="546"/>
      <c r="XC374" s="546"/>
      <c r="XD374" s="546"/>
      <c r="XE374" s="546"/>
      <c r="XF374" s="546"/>
      <c r="XG374" s="546"/>
      <c r="XH374" s="546"/>
      <c r="XI374" s="546"/>
      <c r="XJ374" s="546"/>
      <c r="XK374" s="546"/>
      <c r="XL374" s="546"/>
      <c r="XM374" s="546"/>
      <c r="XN374" s="546"/>
      <c r="XO374" s="546"/>
      <c r="XP374" s="546"/>
      <c r="XQ374" s="546"/>
      <c r="XR374" s="546"/>
      <c r="XS374" s="546"/>
      <c r="XT374" s="546"/>
      <c r="XU374" s="546"/>
      <c r="XV374" s="546"/>
      <c r="XW374" s="546"/>
      <c r="XX374" s="546"/>
      <c r="XY374" s="546"/>
      <c r="XZ374" s="546"/>
      <c r="YA374" s="546"/>
      <c r="YB374" s="546"/>
      <c r="YC374" s="546"/>
      <c r="YD374" s="546"/>
      <c r="YE374" s="546"/>
      <c r="YF374" s="546"/>
      <c r="YG374" s="546"/>
      <c r="YH374" s="546"/>
      <c r="YI374" s="546"/>
      <c r="YJ374" s="546"/>
      <c r="YK374" s="546"/>
      <c r="YL374" s="546"/>
      <c r="YM374" s="546"/>
      <c r="YN374" s="546"/>
      <c r="YO374" s="546"/>
      <c r="YP374" s="546"/>
      <c r="YQ374" s="546"/>
      <c r="YR374" s="546"/>
      <c r="YS374" s="546"/>
      <c r="YT374" s="546"/>
      <c r="YU374" s="546"/>
      <c r="YV374" s="546"/>
      <c r="YW374" s="546"/>
      <c r="YX374" s="546"/>
      <c r="YY374" s="546"/>
      <c r="YZ374" s="546"/>
      <c r="ZA374" s="546"/>
      <c r="ZB374" s="546"/>
      <c r="ZC374" s="546"/>
      <c r="ZD374" s="546"/>
      <c r="ZE374" s="546"/>
      <c r="ZF374" s="546"/>
      <c r="ZG374" s="546"/>
      <c r="ZH374" s="546"/>
      <c r="ZI374" s="546"/>
      <c r="ZJ374" s="546"/>
      <c r="ZK374" s="546"/>
      <c r="ZL374" s="546"/>
      <c r="ZM374" s="546"/>
      <c r="ZN374" s="546"/>
      <c r="ZO374" s="546"/>
      <c r="ZP374" s="546"/>
      <c r="ZQ374" s="546"/>
      <c r="ZR374" s="546"/>
      <c r="ZS374" s="546"/>
      <c r="ZT374" s="546"/>
      <c r="ZU374" s="546"/>
      <c r="ZV374" s="546"/>
      <c r="ZW374" s="546"/>
      <c r="ZX374" s="546"/>
      <c r="ZY374" s="546"/>
      <c r="ZZ374" s="546"/>
      <c r="AAA374" s="546"/>
      <c r="AAB374" s="546"/>
      <c r="AAC374" s="546"/>
      <c r="AAD374" s="546"/>
      <c r="AAE374" s="546"/>
      <c r="AAF374" s="546"/>
      <c r="AAG374" s="546"/>
      <c r="AAH374" s="546"/>
      <c r="AAI374" s="546"/>
      <c r="AAJ374" s="546"/>
      <c r="AAK374" s="546"/>
      <c r="AAL374" s="546"/>
      <c r="AAM374" s="546"/>
      <c r="AAN374" s="546"/>
      <c r="AAO374" s="546"/>
      <c r="AAP374" s="546"/>
      <c r="AAQ374" s="546"/>
      <c r="AAR374" s="546"/>
      <c r="AAS374" s="546"/>
      <c r="AAT374" s="546"/>
      <c r="AAU374" s="546"/>
      <c r="AAV374" s="546"/>
      <c r="AAW374" s="546"/>
      <c r="AAX374" s="546"/>
      <c r="AAY374" s="546"/>
      <c r="AAZ374" s="546"/>
      <c r="ABA374" s="546"/>
      <c r="ABB374" s="546"/>
      <c r="ABC374" s="546"/>
      <c r="ABD374" s="546"/>
      <c r="ABE374" s="546"/>
      <c r="ABF374" s="546"/>
      <c r="ABG374" s="546"/>
      <c r="ABH374" s="546"/>
      <c r="ABI374" s="546"/>
      <c r="ABJ374" s="546"/>
      <c r="ABK374" s="546"/>
      <c r="ABL374" s="546"/>
      <c r="ABM374" s="546"/>
      <c r="ABN374" s="546"/>
      <c r="ABO374" s="546"/>
      <c r="ABP374" s="546"/>
      <c r="ABQ374" s="546"/>
      <c r="ABR374" s="546"/>
      <c r="ABS374" s="546"/>
      <c r="ABT374" s="546"/>
      <c r="ABU374" s="546"/>
      <c r="ABV374" s="546"/>
      <c r="ABW374" s="546"/>
      <c r="ABX374" s="546"/>
      <c r="ABY374" s="546"/>
      <c r="ABZ374" s="546"/>
      <c r="ACA374" s="546"/>
      <c r="ACB374" s="546"/>
      <c r="ACC374" s="546"/>
      <c r="ACD374" s="546"/>
      <c r="ACE374" s="546"/>
      <c r="ACF374" s="546"/>
      <c r="ACG374" s="546"/>
      <c r="ACH374" s="546"/>
      <c r="ACI374" s="546"/>
      <c r="ACJ374" s="546"/>
      <c r="ACK374" s="546"/>
      <c r="ACL374" s="546"/>
      <c r="ACM374" s="546"/>
      <c r="ACN374" s="546"/>
      <c r="ACO374" s="546"/>
      <c r="ACP374" s="546"/>
      <c r="ACQ374" s="546"/>
      <c r="ACR374" s="546"/>
      <c r="ACS374" s="546"/>
      <c r="ACT374" s="546"/>
      <c r="ACU374" s="546"/>
      <c r="ACV374" s="546"/>
      <c r="ACW374" s="546"/>
      <c r="ACX374" s="546"/>
      <c r="ACY374" s="546"/>
      <c r="ACZ374" s="546"/>
      <c r="ADA374" s="546"/>
      <c r="ADB374" s="546"/>
      <c r="ADC374" s="546"/>
      <c r="ADD374" s="546"/>
      <c r="ADE374" s="546"/>
      <c r="ADF374" s="546"/>
      <c r="ADG374" s="546"/>
      <c r="ADH374" s="546"/>
      <c r="ADI374" s="546"/>
      <c r="ADJ374" s="546"/>
      <c r="ADK374" s="546"/>
      <c r="ADL374" s="546"/>
      <c r="ADM374" s="546"/>
      <c r="ADN374" s="546"/>
      <c r="ADO374" s="546"/>
      <c r="ADP374" s="546"/>
      <c r="ADQ374" s="546"/>
      <c r="ADR374" s="546"/>
      <c r="ADS374" s="546"/>
      <c r="ADT374" s="546"/>
      <c r="ADU374" s="546"/>
      <c r="ADV374" s="546"/>
      <c r="ADW374" s="546"/>
      <c r="ADX374" s="546"/>
      <c r="ADY374" s="546"/>
      <c r="ADZ374" s="546"/>
      <c r="AEA374" s="546"/>
      <c r="AEB374" s="546"/>
      <c r="AEC374" s="546"/>
      <c r="AED374" s="546"/>
      <c r="AEE374" s="546"/>
      <c r="AEF374" s="546"/>
      <c r="AEG374" s="546"/>
      <c r="AEH374" s="546"/>
      <c r="AEI374" s="546"/>
      <c r="AEJ374" s="546"/>
      <c r="AEK374" s="546"/>
      <c r="AEL374" s="546"/>
      <c r="AEM374" s="546"/>
      <c r="AEN374" s="546"/>
      <c r="AEO374" s="546"/>
      <c r="AEP374" s="546"/>
      <c r="AEQ374" s="546"/>
      <c r="AER374" s="546"/>
      <c r="AES374" s="546"/>
      <c r="AET374" s="546"/>
      <c r="AEU374" s="546"/>
      <c r="AEV374" s="546"/>
      <c r="AEW374" s="546"/>
      <c r="AEX374" s="546"/>
      <c r="AEY374" s="546"/>
      <c r="AEZ374" s="546"/>
      <c r="AFA374" s="546"/>
      <c r="AFB374" s="546"/>
      <c r="AFC374" s="546"/>
      <c r="AFD374" s="546"/>
      <c r="AFE374" s="546"/>
      <c r="AFF374" s="546"/>
      <c r="AFG374" s="546"/>
      <c r="AFH374" s="546"/>
      <c r="AFI374" s="546"/>
      <c r="AFJ374" s="546"/>
      <c r="AFK374" s="546"/>
      <c r="AFL374" s="546"/>
      <c r="AFM374" s="546"/>
      <c r="AFN374" s="546"/>
      <c r="AFO374" s="546"/>
      <c r="AFP374" s="546"/>
      <c r="AFQ374" s="546"/>
      <c r="AFR374" s="546"/>
      <c r="AFS374" s="546"/>
      <c r="AFT374" s="546"/>
      <c r="AFU374" s="546"/>
      <c r="AFV374" s="546"/>
      <c r="AFW374" s="546"/>
      <c r="AFX374" s="546"/>
      <c r="AFY374" s="546"/>
      <c r="AFZ374" s="546"/>
      <c r="AGA374" s="546"/>
      <c r="AGB374" s="546"/>
      <c r="AGC374" s="546"/>
      <c r="AGD374" s="546"/>
      <c r="AGE374" s="546"/>
      <c r="AGF374" s="546"/>
      <c r="AGG374" s="546"/>
      <c r="AGH374" s="546"/>
      <c r="AGI374" s="546"/>
      <c r="AGJ374" s="546"/>
      <c r="AGK374" s="546"/>
      <c r="AGL374" s="546"/>
      <c r="AGM374" s="546"/>
      <c r="AGN374" s="546"/>
      <c r="AGO374" s="546"/>
      <c r="AGP374" s="546"/>
      <c r="AGQ374" s="546"/>
      <c r="AGR374" s="546"/>
      <c r="AGS374" s="546"/>
      <c r="AGT374" s="546"/>
      <c r="AGU374" s="546"/>
      <c r="AGV374" s="546"/>
      <c r="AGW374" s="546"/>
      <c r="AGX374" s="546"/>
      <c r="AGY374" s="546"/>
      <c r="AGZ374" s="546"/>
      <c r="AHA374" s="546"/>
      <c r="AHB374" s="546"/>
      <c r="AHC374" s="546"/>
      <c r="AHD374" s="546"/>
      <c r="AHE374" s="546"/>
      <c r="AHF374" s="546"/>
      <c r="AHG374" s="546"/>
      <c r="AHH374" s="546"/>
      <c r="AHI374" s="546"/>
      <c r="AHJ374" s="546"/>
      <c r="AHK374" s="546"/>
      <c r="AHL374" s="546"/>
      <c r="AHM374" s="546"/>
      <c r="AHN374" s="546"/>
      <c r="AHO374" s="546"/>
      <c r="AHP374" s="546"/>
      <c r="AHQ374" s="546"/>
      <c r="AHR374" s="546"/>
      <c r="AHS374" s="546"/>
      <c r="AHT374" s="546"/>
      <c r="AHU374" s="546"/>
      <c r="AHV374" s="546"/>
      <c r="AHW374" s="546"/>
      <c r="AHX374" s="546"/>
      <c r="AHY374" s="546"/>
      <c r="AHZ374" s="546"/>
      <c r="AIA374" s="546"/>
      <c r="AIB374" s="546"/>
      <c r="AIC374" s="546"/>
      <c r="AID374" s="546"/>
      <c r="AIE374" s="546"/>
      <c r="AIF374" s="546"/>
      <c r="AIG374" s="546"/>
      <c r="AIH374" s="546"/>
      <c r="AII374" s="546"/>
      <c r="AIJ374" s="546"/>
      <c r="AIK374" s="546"/>
      <c r="AIL374" s="546"/>
      <c r="AIM374" s="546"/>
      <c r="AIN374" s="546"/>
      <c r="AIO374" s="546"/>
      <c r="AIP374" s="546"/>
      <c r="AIQ374" s="546"/>
      <c r="AIR374" s="546"/>
      <c r="AIS374" s="546"/>
      <c r="AIT374" s="546"/>
      <c r="AIU374" s="546"/>
      <c r="AIV374" s="546"/>
      <c r="AIW374" s="546"/>
      <c r="AIX374" s="546"/>
      <c r="AIY374" s="546"/>
      <c r="AIZ374" s="546"/>
      <c r="AJA374" s="546"/>
      <c r="AJB374" s="546"/>
      <c r="AJC374" s="546"/>
      <c r="AJD374" s="546"/>
      <c r="AJE374" s="546"/>
      <c r="AJF374" s="546"/>
      <c r="AJG374" s="546"/>
      <c r="AJH374" s="546"/>
      <c r="AJI374" s="546"/>
      <c r="AJJ374" s="546"/>
      <c r="AJK374" s="546"/>
      <c r="AJL374" s="546"/>
      <c r="AJM374" s="546"/>
      <c r="AJN374" s="546"/>
      <c r="AJO374" s="546"/>
      <c r="AJP374" s="546"/>
      <c r="AJQ374" s="546"/>
      <c r="AJR374" s="546"/>
      <c r="AJS374" s="546"/>
      <c r="AJT374" s="546"/>
      <c r="AJU374" s="546"/>
      <c r="AJV374" s="546"/>
      <c r="AJW374" s="546"/>
      <c r="AJX374" s="546"/>
      <c r="AJY374" s="546"/>
      <c r="AJZ374" s="546"/>
      <c r="AKA374" s="546"/>
      <c r="AKB374" s="546"/>
      <c r="AKC374" s="546"/>
      <c r="AKD374" s="546"/>
      <c r="AKE374" s="546"/>
      <c r="AKF374" s="546"/>
      <c r="AKG374" s="546"/>
      <c r="AKH374" s="546"/>
      <c r="AKI374" s="546"/>
      <c r="AKJ374" s="546"/>
      <c r="AKK374" s="546"/>
      <c r="AKL374" s="546"/>
      <c r="AKM374" s="546"/>
      <c r="AKN374" s="546"/>
      <c r="AKO374" s="546"/>
      <c r="AKP374" s="546"/>
      <c r="AKQ374" s="546"/>
      <c r="AKR374" s="546"/>
      <c r="AKS374" s="546"/>
      <c r="AKT374" s="546"/>
      <c r="AKU374" s="546"/>
      <c r="AKV374" s="546"/>
      <c r="AKW374" s="546"/>
      <c r="AKX374" s="546"/>
      <c r="AKY374" s="546"/>
      <c r="AKZ374" s="546"/>
      <c r="ALA374" s="546"/>
      <c r="ALB374" s="546"/>
      <c r="ALC374" s="546"/>
      <c r="ALD374" s="546"/>
      <c r="ALE374" s="546"/>
      <c r="ALF374" s="546"/>
      <c r="ALG374" s="546"/>
      <c r="ALH374" s="546"/>
      <c r="ALI374" s="546"/>
      <c r="ALJ374" s="546"/>
      <c r="ALK374" s="546"/>
      <c r="ALL374" s="546"/>
      <c r="ALM374" s="546"/>
      <c r="ALN374" s="546"/>
      <c r="ALO374" s="546"/>
      <c r="ALP374" s="546"/>
      <c r="ALQ374" s="546"/>
      <c r="ALR374" s="546"/>
      <c r="ALS374" s="546"/>
      <c r="ALT374" s="546"/>
      <c r="ALU374" s="546"/>
      <c r="ALV374" s="546"/>
      <c r="ALW374" s="546"/>
      <c r="ALX374" s="546"/>
      <c r="ALY374" s="546"/>
      <c r="ALZ374" s="546"/>
      <c r="AMA374" s="546"/>
      <c r="AMB374" s="546"/>
    </row>
    <row r="375" spans="1:1016" ht="36.950000000000003" customHeight="1">
      <c r="A375" s="525" t="s">
        <v>779</v>
      </c>
      <c r="B375" s="561">
        <v>180809</v>
      </c>
      <c r="C375" s="503" t="s">
        <v>27</v>
      </c>
      <c r="D375" s="562" t="s">
        <v>780</v>
      </c>
      <c r="E375" s="493" t="s">
        <v>47</v>
      </c>
      <c r="F375" s="523">
        <v>7</v>
      </c>
      <c r="G375" s="497">
        <f t="shared" ref="G375:G400" si="31">L375</f>
        <v>140.75</v>
      </c>
      <c r="H375" s="498">
        <f t="shared" si="29"/>
        <v>985.25</v>
      </c>
      <c r="J375" s="547">
        <v>111.17</v>
      </c>
      <c r="L375" s="466">
        <f t="shared" si="30"/>
        <v>140.75</v>
      </c>
    </row>
    <row r="376" spans="1:1016" s="458" customFormat="1" ht="38.1" customHeight="1">
      <c r="A376" s="509">
        <v>24</v>
      </c>
      <c r="B376" s="516"/>
      <c r="C376" s="518"/>
      <c r="D376" s="512" t="s">
        <v>781</v>
      </c>
      <c r="E376" s="519"/>
      <c r="F376" s="520"/>
      <c r="G376" s="499"/>
      <c r="H376" s="521" t="str">
        <f t="shared" si="29"/>
        <v/>
      </c>
      <c r="I376" s="546"/>
      <c r="J376" s="549"/>
      <c r="K376" s="546"/>
      <c r="L376" s="546">
        <f t="shared" si="30"/>
        <v>0</v>
      </c>
      <c r="M376" s="546"/>
      <c r="N376" s="546"/>
      <c r="O376" s="546"/>
      <c r="P376" s="546"/>
      <c r="Q376" s="546"/>
      <c r="R376" s="546"/>
      <c r="S376" s="546"/>
      <c r="T376" s="546"/>
      <c r="U376" s="546"/>
      <c r="V376" s="546"/>
      <c r="W376" s="546"/>
      <c r="X376" s="546"/>
      <c r="Y376" s="546"/>
      <c r="Z376" s="546"/>
      <c r="AA376" s="546"/>
      <c r="AB376" s="546"/>
      <c r="AC376" s="546"/>
      <c r="AD376" s="546"/>
      <c r="AE376" s="546"/>
      <c r="AF376" s="546"/>
      <c r="AG376" s="546"/>
      <c r="AH376" s="546"/>
      <c r="AI376" s="546"/>
      <c r="AJ376" s="546"/>
      <c r="AK376" s="546"/>
      <c r="AL376" s="546"/>
      <c r="AM376" s="546"/>
      <c r="AN376" s="546"/>
      <c r="AO376" s="546"/>
      <c r="AP376" s="546"/>
      <c r="AQ376" s="546"/>
      <c r="AR376" s="546"/>
      <c r="AS376" s="546"/>
      <c r="AT376" s="546"/>
      <c r="AU376" s="546"/>
      <c r="AV376" s="546"/>
      <c r="AW376" s="546"/>
      <c r="AX376" s="546"/>
      <c r="AY376" s="546"/>
      <c r="AZ376" s="546"/>
      <c r="BA376" s="546"/>
      <c r="BB376" s="546"/>
      <c r="BC376" s="546"/>
      <c r="BD376" s="546"/>
      <c r="BE376" s="546"/>
      <c r="BF376" s="546"/>
      <c r="BG376" s="546"/>
      <c r="BH376" s="546"/>
      <c r="BI376" s="546"/>
      <c r="BJ376" s="546"/>
      <c r="BK376" s="546"/>
      <c r="BL376" s="546"/>
      <c r="BM376" s="546"/>
      <c r="BN376" s="546"/>
      <c r="BO376" s="546"/>
      <c r="BP376" s="546"/>
      <c r="BQ376" s="546"/>
      <c r="BR376" s="546"/>
      <c r="BS376" s="546"/>
      <c r="BT376" s="546"/>
      <c r="BU376" s="546"/>
      <c r="BV376" s="546"/>
      <c r="BW376" s="546"/>
      <c r="BX376" s="546"/>
      <c r="BY376" s="546"/>
      <c r="BZ376" s="546"/>
      <c r="CA376" s="546"/>
      <c r="CB376" s="546"/>
      <c r="CC376" s="546"/>
      <c r="CD376" s="546"/>
      <c r="CE376" s="546"/>
      <c r="CF376" s="546"/>
      <c r="CG376" s="546"/>
      <c r="CH376" s="546"/>
      <c r="CI376" s="546"/>
      <c r="CJ376" s="546"/>
      <c r="CK376" s="546"/>
      <c r="CL376" s="546"/>
      <c r="CM376" s="546"/>
      <c r="CN376" s="546"/>
      <c r="CO376" s="546"/>
      <c r="CP376" s="546"/>
      <c r="CQ376" s="546"/>
      <c r="CR376" s="546"/>
      <c r="CS376" s="546"/>
      <c r="CT376" s="546"/>
      <c r="CU376" s="546"/>
      <c r="CV376" s="546"/>
      <c r="CW376" s="546"/>
      <c r="CX376" s="546"/>
      <c r="CY376" s="546"/>
      <c r="CZ376" s="546"/>
      <c r="DA376" s="546"/>
      <c r="DB376" s="546"/>
      <c r="DC376" s="546"/>
      <c r="DD376" s="546"/>
      <c r="DE376" s="546"/>
      <c r="DF376" s="546"/>
      <c r="DG376" s="546"/>
      <c r="DH376" s="546"/>
      <c r="DI376" s="546"/>
      <c r="DJ376" s="546"/>
      <c r="DK376" s="546"/>
      <c r="DL376" s="546"/>
      <c r="DM376" s="546"/>
      <c r="DN376" s="546"/>
      <c r="DO376" s="546"/>
      <c r="DP376" s="546"/>
      <c r="DQ376" s="546"/>
      <c r="DR376" s="546"/>
      <c r="DS376" s="546"/>
      <c r="DT376" s="546"/>
      <c r="DU376" s="546"/>
      <c r="DV376" s="546"/>
      <c r="DW376" s="546"/>
      <c r="DX376" s="546"/>
      <c r="DY376" s="546"/>
      <c r="DZ376" s="546"/>
      <c r="EA376" s="546"/>
      <c r="EB376" s="546"/>
      <c r="EC376" s="546"/>
      <c r="ED376" s="546"/>
      <c r="EE376" s="546"/>
      <c r="EF376" s="546"/>
      <c r="EG376" s="546"/>
      <c r="EH376" s="546"/>
      <c r="EI376" s="546"/>
      <c r="EJ376" s="546"/>
      <c r="EK376" s="546"/>
      <c r="EL376" s="546"/>
      <c r="EM376" s="546"/>
      <c r="EN376" s="546"/>
      <c r="EO376" s="546"/>
      <c r="EP376" s="546"/>
      <c r="EQ376" s="546"/>
      <c r="ER376" s="546"/>
      <c r="ES376" s="546"/>
      <c r="ET376" s="546"/>
      <c r="EU376" s="546"/>
      <c r="EV376" s="546"/>
      <c r="EW376" s="546"/>
      <c r="EX376" s="546"/>
      <c r="EY376" s="546"/>
      <c r="EZ376" s="546"/>
      <c r="FA376" s="546"/>
      <c r="FB376" s="546"/>
      <c r="FC376" s="546"/>
      <c r="FD376" s="546"/>
      <c r="FE376" s="546"/>
      <c r="FF376" s="546"/>
      <c r="FG376" s="546"/>
      <c r="FH376" s="546"/>
      <c r="FI376" s="546"/>
      <c r="FJ376" s="546"/>
      <c r="FK376" s="546"/>
      <c r="FL376" s="546"/>
      <c r="FM376" s="546"/>
      <c r="FN376" s="546"/>
      <c r="FO376" s="546"/>
      <c r="FP376" s="546"/>
      <c r="FQ376" s="546"/>
      <c r="FR376" s="546"/>
      <c r="FS376" s="546"/>
      <c r="FT376" s="546"/>
      <c r="FU376" s="546"/>
      <c r="FV376" s="546"/>
      <c r="FW376" s="546"/>
      <c r="FX376" s="546"/>
      <c r="FY376" s="546"/>
      <c r="FZ376" s="546"/>
      <c r="GA376" s="546"/>
      <c r="GB376" s="546"/>
      <c r="GC376" s="546"/>
      <c r="GD376" s="546"/>
      <c r="GE376" s="546"/>
      <c r="GF376" s="546"/>
      <c r="GG376" s="546"/>
      <c r="GH376" s="546"/>
      <c r="GI376" s="546"/>
      <c r="GJ376" s="546"/>
      <c r="GK376" s="546"/>
      <c r="GL376" s="546"/>
      <c r="GM376" s="546"/>
      <c r="GN376" s="546"/>
      <c r="GO376" s="546"/>
      <c r="GP376" s="546"/>
      <c r="GQ376" s="546"/>
      <c r="GR376" s="546"/>
      <c r="GS376" s="546"/>
      <c r="GT376" s="546"/>
      <c r="GU376" s="546"/>
      <c r="GV376" s="546"/>
      <c r="GW376" s="546"/>
      <c r="GX376" s="546"/>
      <c r="GY376" s="546"/>
      <c r="GZ376" s="546"/>
      <c r="HA376" s="546"/>
      <c r="HB376" s="546"/>
      <c r="HC376" s="546"/>
      <c r="HD376" s="546"/>
      <c r="HE376" s="546"/>
      <c r="HF376" s="546"/>
      <c r="HG376" s="546"/>
      <c r="HH376" s="546"/>
      <c r="HI376" s="546"/>
      <c r="HJ376" s="546"/>
      <c r="HK376" s="546"/>
      <c r="HL376" s="546"/>
      <c r="HM376" s="546"/>
      <c r="HN376" s="546"/>
      <c r="HO376" s="546"/>
      <c r="HP376" s="546"/>
      <c r="HQ376" s="546"/>
      <c r="HR376" s="546"/>
      <c r="HS376" s="546"/>
      <c r="HT376" s="546"/>
      <c r="HU376" s="546"/>
      <c r="HV376" s="546"/>
      <c r="HW376" s="546"/>
      <c r="HX376" s="546"/>
      <c r="HY376" s="546"/>
      <c r="HZ376" s="546"/>
      <c r="IA376" s="546"/>
      <c r="IB376" s="546"/>
      <c r="IC376" s="546"/>
      <c r="ID376" s="546"/>
      <c r="IE376" s="546"/>
      <c r="IF376" s="546"/>
      <c r="IG376" s="546"/>
      <c r="IH376" s="546"/>
      <c r="II376" s="546"/>
      <c r="IJ376" s="546"/>
      <c r="IK376" s="546"/>
      <c r="IL376" s="546"/>
      <c r="IM376" s="546"/>
      <c r="IN376" s="546"/>
      <c r="IO376" s="546"/>
      <c r="IP376" s="546"/>
      <c r="IQ376" s="546"/>
      <c r="IR376" s="546"/>
      <c r="IS376" s="546"/>
      <c r="IT376" s="546"/>
      <c r="IU376" s="546"/>
      <c r="IV376" s="546"/>
      <c r="IW376" s="546"/>
      <c r="IX376" s="546"/>
      <c r="IY376" s="546"/>
      <c r="IZ376" s="546"/>
      <c r="JA376" s="546"/>
      <c r="JB376" s="546"/>
      <c r="JC376" s="546"/>
      <c r="JD376" s="546"/>
      <c r="JE376" s="546"/>
      <c r="JF376" s="546"/>
      <c r="JG376" s="546"/>
      <c r="JH376" s="546"/>
      <c r="JI376" s="546"/>
      <c r="JJ376" s="546"/>
      <c r="JK376" s="546"/>
      <c r="JL376" s="546"/>
      <c r="JM376" s="546"/>
      <c r="JN376" s="546"/>
      <c r="JO376" s="546"/>
      <c r="JP376" s="546"/>
      <c r="JQ376" s="546"/>
      <c r="JR376" s="546"/>
      <c r="JS376" s="546"/>
      <c r="JT376" s="546"/>
      <c r="JU376" s="546"/>
      <c r="JV376" s="546"/>
      <c r="JW376" s="546"/>
      <c r="JX376" s="546"/>
      <c r="JY376" s="546"/>
      <c r="JZ376" s="546"/>
      <c r="KA376" s="546"/>
      <c r="KB376" s="546"/>
      <c r="KC376" s="546"/>
      <c r="KD376" s="546"/>
      <c r="KE376" s="546"/>
      <c r="KF376" s="546"/>
      <c r="KG376" s="546"/>
      <c r="KH376" s="546"/>
      <c r="KI376" s="546"/>
      <c r="KJ376" s="546"/>
      <c r="KK376" s="546"/>
      <c r="KL376" s="546"/>
      <c r="KM376" s="546"/>
      <c r="KN376" s="546"/>
      <c r="KO376" s="546"/>
      <c r="KP376" s="546"/>
      <c r="KQ376" s="546"/>
      <c r="KR376" s="546"/>
      <c r="KS376" s="546"/>
      <c r="KT376" s="546"/>
      <c r="KU376" s="546"/>
      <c r="KV376" s="546"/>
      <c r="KW376" s="546"/>
      <c r="KX376" s="546"/>
      <c r="KY376" s="546"/>
      <c r="KZ376" s="546"/>
      <c r="LA376" s="546"/>
      <c r="LB376" s="546"/>
      <c r="LC376" s="546"/>
      <c r="LD376" s="546"/>
      <c r="LE376" s="546"/>
      <c r="LF376" s="546"/>
      <c r="LG376" s="546"/>
      <c r="LH376" s="546"/>
      <c r="LI376" s="546"/>
      <c r="LJ376" s="546"/>
      <c r="LK376" s="546"/>
      <c r="LL376" s="546"/>
      <c r="LM376" s="546"/>
      <c r="LN376" s="546"/>
      <c r="LO376" s="546"/>
      <c r="LP376" s="546"/>
      <c r="LQ376" s="546"/>
      <c r="LR376" s="546"/>
      <c r="LS376" s="546"/>
      <c r="LT376" s="546"/>
      <c r="LU376" s="546"/>
      <c r="LV376" s="546"/>
      <c r="LW376" s="546"/>
      <c r="LX376" s="546"/>
      <c r="LY376" s="546"/>
      <c r="LZ376" s="546"/>
      <c r="MA376" s="546"/>
      <c r="MB376" s="546"/>
      <c r="MC376" s="546"/>
      <c r="MD376" s="546"/>
      <c r="ME376" s="546"/>
      <c r="MF376" s="546"/>
      <c r="MG376" s="546"/>
      <c r="MH376" s="546"/>
      <c r="MI376" s="546"/>
      <c r="MJ376" s="546"/>
      <c r="MK376" s="546"/>
      <c r="ML376" s="546"/>
      <c r="MM376" s="546"/>
      <c r="MN376" s="546"/>
      <c r="MO376" s="546"/>
      <c r="MP376" s="546"/>
      <c r="MQ376" s="546"/>
      <c r="MR376" s="546"/>
      <c r="MS376" s="546"/>
      <c r="MT376" s="546"/>
      <c r="MU376" s="546"/>
      <c r="MV376" s="546"/>
      <c r="MW376" s="546"/>
      <c r="MX376" s="546"/>
      <c r="MY376" s="546"/>
      <c r="MZ376" s="546"/>
      <c r="NA376" s="546"/>
      <c r="NB376" s="546"/>
      <c r="NC376" s="546"/>
      <c r="ND376" s="546"/>
      <c r="NE376" s="546"/>
      <c r="NF376" s="546"/>
      <c r="NG376" s="546"/>
      <c r="NH376" s="546"/>
      <c r="NI376" s="546"/>
      <c r="NJ376" s="546"/>
      <c r="NK376" s="546"/>
      <c r="NL376" s="546"/>
      <c r="NM376" s="546"/>
      <c r="NN376" s="546"/>
      <c r="NO376" s="546"/>
      <c r="NP376" s="546"/>
      <c r="NQ376" s="546"/>
      <c r="NR376" s="546"/>
      <c r="NS376" s="546"/>
      <c r="NT376" s="546"/>
      <c r="NU376" s="546"/>
      <c r="NV376" s="546"/>
      <c r="NW376" s="546"/>
      <c r="NX376" s="546"/>
      <c r="NY376" s="546"/>
      <c r="NZ376" s="546"/>
      <c r="OA376" s="546"/>
      <c r="OB376" s="546"/>
      <c r="OC376" s="546"/>
      <c r="OD376" s="546"/>
      <c r="OE376" s="546"/>
      <c r="OF376" s="546"/>
      <c r="OG376" s="546"/>
      <c r="OH376" s="546"/>
      <c r="OI376" s="546"/>
      <c r="OJ376" s="546"/>
      <c r="OK376" s="546"/>
      <c r="OL376" s="546"/>
      <c r="OM376" s="546"/>
      <c r="ON376" s="546"/>
      <c r="OO376" s="546"/>
      <c r="OP376" s="546"/>
      <c r="OQ376" s="546"/>
      <c r="OR376" s="546"/>
      <c r="OS376" s="546"/>
      <c r="OT376" s="546"/>
      <c r="OU376" s="546"/>
      <c r="OV376" s="546"/>
      <c r="OW376" s="546"/>
      <c r="OX376" s="546"/>
      <c r="OY376" s="546"/>
      <c r="OZ376" s="546"/>
      <c r="PA376" s="546"/>
      <c r="PB376" s="546"/>
      <c r="PC376" s="546"/>
      <c r="PD376" s="546"/>
      <c r="PE376" s="546"/>
      <c r="PF376" s="546"/>
      <c r="PG376" s="546"/>
      <c r="PH376" s="546"/>
      <c r="PI376" s="546"/>
      <c r="PJ376" s="546"/>
      <c r="PK376" s="546"/>
      <c r="PL376" s="546"/>
      <c r="PM376" s="546"/>
      <c r="PN376" s="546"/>
      <c r="PO376" s="546"/>
      <c r="PP376" s="546"/>
      <c r="PQ376" s="546"/>
      <c r="PR376" s="546"/>
      <c r="PS376" s="546"/>
      <c r="PT376" s="546"/>
      <c r="PU376" s="546"/>
      <c r="PV376" s="546"/>
      <c r="PW376" s="546"/>
      <c r="PX376" s="546"/>
      <c r="PY376" s="546"/>
      <c r="PZ376" s="546"/>
      <c r="QA376" s="546"/>
      <c r="QB376" s="546"/>
      <c r="QC376" s="546"/>
      <c r="QD376" s="546"/>
      <c r="QE376" s="546"/>
      <c r="QF376" s="546"/>
      <c r="QG376" s="546"/>
      <c r="QH376" s="546"/>
      <c r="QI376" s="546"/>
      <c r="QJ376" s="546"/>
      <c r="QK376" s="546"/>
      <c r="QL376" s="546"/>
      <c r="QM376" s="546"/>
      <c r="QN376" s="546"/>
      <c r="QO376" s="546"/>
      <c r="QP376" s="546"/>
      <c r="QQ376" s="546"/>
      <c r="QR376" s="546"/>
      <c r="QS376" s="546"/>
      <c r="QT376" s="546"/>
      <c r="QU376" s="546"/>
      <c r="QV376" s="546"/>
      <c r="QW376" s="546"/>
      <c r="QX376" s="546"/>
      <c r="QY376" s="546"/>
      <c r="QZ376" s="546"/>
      <c r="RA376" s="546"/>
      <c r="RB376" s="546"/>
      <c r="RC376" s="546"/>
      <c r="RD376" s="546"/>
      <c r="RE376" s="546"/>
      <c r="RF376" s="546"/>
      <c r="RG376" s="546"/>
      <c r="RH376" s="546"/>
      <c r="RI376" s="546"/>
      <c r="RJ376" s="546"/>
      <c r="RK376" s="546"/>
      <c r="RL376" s="546"/>
      <c r="RM376" s="546"/>
      <c r="RN376" s="546"/>
      <c r="RO376" s="546"/>
      <c r="RP376" s="546"/>
      <c r="RQ376" s="546"/>
      <c r="RR376" s="546"/>
      <c r="RS376" s="546"/>
      <c r="RT376" s="546"/>
      <c r="RU376" s="546"/>
      <c r="RV376" s="546"/>
      <c r="RW376" s="546"/>
      <c r="RX376" s="546"/>
      <c r="RY376" s="546"/>
      <c r="RZ376" s="546"/>
      <c r="SA376" s="546"/>
      <c r="SB376" s="546"/>
      <c r="SC376" s="546"/>
      <c r="SD376" s="546"/>
      <c r="SE376" s="546"/>
      <c r="SF376" s="546"/>
      <c r="SG376" s="546"/>
      <c r="SH376" s="546"/>
      <c r="SI376" s="546"/>
      <c r="SJ376" s="546"/>
      <c r="SK376" s="546"/>
      <c r="SL376" s="546"/>
      <c r="SM376" s="546"/>
      <c r="SN376" s="546"/>
      <c r="SO376" s="546"/>
      <c r="SP376" s="546"/>
      <c r="SQ376" s="546"/>
      <c r="SR376" s="546"/>
      <c r="SS376" s="546"/>
      <c r="ST376" s="546"/>
      <c r="SU376" s="546"/>
      <c r="SV376" s="546"/>
      <c r="SW376" s="546"/>
      <c r="SX376" s="546"/>
      <c r="SY376" s="546"/>
      <c r="SZ376" s="546"/>
      <c r="TA376" s="546"/>
      <c r="TB376" s="546"/>
      <c r="TC376" s="546"/>
      <c r="TD376" s="546"/>
      <c r="TE376" s="546"/>
      <c r="TF376" s="546"/>
      <c r="TG376" s="546"/>
      <c r="TH376" s="546"/>
      <c r="TI376" s="546"/>
      <c r="TJ376" s="546"/>
      <c r="TK376" s="546"/>
      <c r="TL376" s="546"/>
      <c r="TM376" s="546"/>
      <c r="TN376" s="546"/>
      <c r="TO376" s="546"/>
      <c r="TP376" s="546"/>
      <c r="TQ376" s="546"/>
      <c r="TR376" s="546"/>
      <c r="TS376" s="546"/>
      <c r="TT376" s="546"/>
      <c r="TU376" s="546"/>
      <c r="TV376" s="546"/>
      <c r="TW376" s="546"/>
      <c r="TX376" s="546"/>
      <c r="TY376" s="546"/>
      <c r="TZ376" s="546"/>
      <c r="UA376" s="546"/>
      <c r="UB376" s="546"/>
      <c r="UC376" s="546"/>
      <c r="UD376" s="546"/>
      <c r="UE376" s="546"/>
      <c r="UF376" s="546"/>
      <c r="UG376" s="546"/>
      <c r="UH376" s="546"/>
      <c r="UI376" s="546"/>
      <c r="UJ376" s="546"/>
      <c r="UK376" s="546"/>
      <c r="UL376" s="546"/>
      <c r="UM376" s="546"/>
      <c r="UN376" s="546"/>
      <c r="UO376" s="546"/>
      <c r="UP376" s="546"/>
      <c r="UQ376" s="546"/>
      <c r="UR376" s="546"/>
      <c r="US376" s="546"/>
      <c r="UT376" s="546"/>
      <c r="UU376" s="546"/>
      <c r="UV376" s="546"/>
      <c r="UW376" s="546"/>
      <c r="UX376" s="546"/>
      <c r="UY376" s="546"/>
      <c r="UZ376" s="546"/>
      <c r="VA376" s="546"/>
      <c r="VB376" s="546"/>
      <c r="VC376" s="546"/>
      <c r="VD376" s="546"/>
      <c r="VE376" s="546"/>
      <c r="VF376" s="546"/>
      <c r="VG376" s="546"/>
      <c r="VH376" s="546"/>
      <c r="VI376" s="546"/>
      <c r="VJ376" s="546"/>
      <c r="VK376" s="546"/>
      <c r="VL376" s="546"/>
      <c r="VM376" s="546"/>
      <c r="VN376" s="546"/>
      <c r="VO376" s="546"/>
      <c r="VP376" s="546"/>
      <c r="VQ376" s="546"/>
      <c r="VR376" s="546"/>
      <c r="VS376" s="546"/>
      <c r="VT376" s="546"/>
      <c r="VU376" s="546"/>
      <c r="VV376" s="546"/>
      <c r="VW376" s="546"/>
      <c r="VX376" s="546"/>
      <c r="VY376" s="546"/>
      <c r="VZ376" s="546"/>
      <c r="WA376" s="546"/>
      <c r="WB376" s="546"/>
      <c r="WC376" s="546"/>
      <c r="WD376" s="546"/>
      <c r="WE376" s="546"/>
      <c r="WF376" s="546"/>
      <c r="WG376" s="546"/>
      <c r="WH376" s="546"/>
      <c r="WI376" s="546"/>
      <c r="WJ376" s="546"/>
      <c r="WK376" s="546"/>
      <c r="WL376" s="546"/>
      <c r="WM376" s="546"/>
      <c r="WN376" s="546"/>
      <c r="WO376" s="546"/>
      <c r="WP376" s="546"/>
      <c r="WQ376" s="546"/>
      <c r="WR376" s="546"/>
      <c r="WS376" s="546"/>
      <c r="WT376" s="546"/>
      <c r="WU376" s="546"/>
      <c r="WV376" s="546"/>
      <c r="WW376" s="546"/>
      <c r="WX376" s="546"/>
      <c r="WY376" s="546"/>
      <c r="WZ376" s="546"/>
      <c r="XA376" s="546"/>
      <c r="XB376" s="546"/>
      <c r="XC376" s="546"/>
      <c r="XD376" s="546"/>
      <c r="XE376" s="546"/>
      <c r="XF376" s="546"/>
      <c r="XG376" s="546"/>
      <c r="XH376" s="546"/>
      <c r="XI376" s="546"/>
      <c r="XJ376" s="546"/>
      <c r="XK376" s="546"/>
      <c r="XL376" s="546"/>
      <c r="XM376" s="546"/>
      <c r="XN376" s="546"/>
      <c r="XO376" s="546"/>
      <c r="XP376" s="546"/>
      <c r="XQ376" s="546"/>
      <c r="XR376" s="546"/>
      <c r="XS376" s="546"/>
      <c r="XT376" s="546"/>
      <c r="XU376" s="546"/>
      <c r="XV376" s="546"/>
      <c r="XW376" s="546"/>
      <c r="XX376" s="546"/>
      <c r="XY376" s="546"/>
      <c r="XZ376" s="546"/>
      <c r="YA376" s="546"/>
      <c r="YB376" s="546"/>
      <c r="YC376" s="546"/>
      <c r="YD376" s="546"/>
      <c r="YE376" s="546"/>
      <c r="YF376" s="546"/>
      <c r="YG376" s="546"/>
      <c r="YH376" s="546"/>
      <c r="YI376" s="546"/>
      <c r="YJ376" s="546"/>
      <c r="YK376" s="546"/>
      <c r="YL376" s="546"/>
      <c r="YM376" s="546"/>
      <c r="YN376" s="546"/>
      <c r="YO376" s="546"/>
      <c r="YP376" s="546"/>
      <c r="YQ376" s="546"/>
      <c r="YR376" s="546"/>
      <c r="YS376" s="546"/>
      <c r="YT376" s="546"/>
      <c r="YU376" s="546"/>
      <c r="YV376" s="546"/>
      <c r="YW376" s="546"/>
      <c r="YX376" s="546"/>
      <c r="YY376" s="546"/>
      <c r="YZ376" s="546"/>
      <c r="ZA376" s="546"/>
      <c r="ZB376" s="546"/>
      <c r="ZC376" s="546"/>
      <c r="ZD376" s="546"/>
      <c r="ZE376" s="546"/>
      <c r="ZF376" s="546"/>
      <c r="ZG376" s="546"/>
      <c r="ZH376" s="546"/>
      <c r="ZI376" s="546"/>
      <c r="ZJ376" s="546"/>
      <c r="ZK376" s="546"/>
      <c r="ZL376" s="546"/>
      <c r="ZM376" s="546"/>
      <c r="ZN376" s="546"/>
      <c r="ZO376" s="546"/>
      <c r="ZP376" s="546"/>
      <c r="ZQ376" s="546"/>
      <c r="ZR376" s="546"/>
      <c r="ZS376" s="546"/>
      <c r="ZT376" s="546"/>
      <c r="ZU376" s="546"/>
      <c r="ZV376" s="546"/>
      <c r="ZW376" s="546"/>
      <c r="ZX376" s="546"/>
      <c r="ZY376" s="546"/>
      <c r="ZZ376" s="546"/>
      <c r="AAA376" s="546"/>
      <c r="AAB376" s="546"/>
      <c r="AAC376" s="546"/>
      <c r="AAD376" s="546"/>
      <c r="AAE376" s="546"/>
      <c r="AAF376" s="546"/>
      <c r="AAG376" s="546"/>
      <c r="AAH376" s="546"/>
      <c r="AAI376" s="546"/>
      <c r="AAJ376" s="546"/>
      <c r="AAK376" s="546"/>
      <c r="AAL376" s="546"/>
      <c r="AAM376" s="546"/>
      <c r="AAN376" s="546"/>
      <c r="AAO376" s="546"/>
      <c r="AAP376" s="546"/>
      <c r="AAQ376" s="546"/>
      <c r="AAR376" s="546"/>
      <c r="AAS376" s="546"/>
      <c r="AAT376" s="546"/>
      <c r="AAU376" s="546"/>
      <c r="AAV376" s="546"/>
      <c r="AAW376" s="546"/>
      <c r="AAX376" s="546"/>
      <c r="AAY376" s="546"/>
      <c r="AAZ376" s="546"/>
      <c r="ABA376" s="546"/>
      <c r="ABB376" s="546"/>
      <c r="ABC376" s="546"/>
      <c r="ABD376" s="546"/>
      <c r="ABE376" s="546"/>
      <c r="ABF376" s="546"/>
      <c r="ABG376" s="546"/>
      <c r="ABH376" s="546"/>
      <c r="ABI376" s="546"/>
      <c r="ABJ376" s="546"/>
      <c r="ABK376" s="546"/>
      <c r="ABL376" s="546"/>
      <c r="ABM376" s="546"/>
      <c r="ABN376" s="546"/>
      <c r="ABO376" s="546"/>
      <c r="ABP376" s="546"/>
      <c r="ABQ376" s="546"/>
      <c r="ABR376" s="546"/>
      <c r="ABS376" s="546"/>
      <c r="ABT376" s="546"/>
      <c r="ABU376" s="546"/>
      <c r="ABV376" s="546"/>
      <c r="ABW376" s="546"/>
      <c r="ABX376" s="546"/>
      <c r="ABY376" s="546"/>
      <c r="ABZ376" s="546"/>
      <c r="ACA376" s="546"/>
      <c r="ACB376" s="546"/>
      <c r="ACC376" s="546"/>
      <c r="ACD376" s="546"/>
      <c r="ACE376" s="546"/>
      <c r="ACF376" s="546"/>
      <c r="ACG376" s="546"/>
      <c r="ACH376" s="546"/>
      <c r="ACI376" s="546"/>
      <c r="ACJ376" s="546"/>
      <c r="ACK376" s="546"/>
      <c r="ACL376" s="546"/>
      <c r="ACM376" s="546"/>
      <c r="ACN376" s="546"/>
      <c r="ACO376" s="546"/>
      <c r="ACP376" s="546"/>
      <c r="ACQ376" s="546"/>
      <c r="ACR376" s="546"/>
      <c r="ACS376" s="546"/>
      <c r="ACT376" s="546"/>
      <c r="ACU376" s="546"/>
      <c r="ACV376" s="546"/>
      <c r="ACW376" s="546"/>
      <c r="ACX376" s="546"/>
      <c r="ACY376" s="546"/>
      <c r="ACZ376" s="546"/>
      <c r="ADA376" s="546"/>
      <c r="ADB376" s="546"/>
      <c r="ADC376" s="546"/>
      <c r="ADD376" s="546"/>
      <c r="ADE376" s="546"/>
      <c r="ADF376" s="546"/>
      <c r="ADG376" s="546"/>
      <c r="ADH376" s="546"/>
      <c r="ADI376" s="546"/>
      <c r="ADJ376" s="546"/>
      <c r="ADK376" s="546"/>
      <c r="ADL376" s="546"/>
      <c r="ADM376" s="546"/>
      <c r="ADN376" s="546"/>
      <c r="ADO376" s="546"/>
      <c r="ADP376" s="546"/>
      <c r="ADQ376" s="546"/>
      <c r="ADR376" s="546"/>
      <c r="ADS376" s="546"/>
      <c r="ADT376" s="546"/>
      <c r="ADU376" s="546"/>
      <c r="ADV376" s="546"/>
      <c r="ADW376" s="546"/>
      <c r="ADX376" s="546"/>
      <c r="ADY376" s="546"/>
      <c r="ADZ376" s="546"/>
      <c r="AEA376" s="546"/>
      <c r="AEB376" s="546"/>
      <c r="AEC376" s="546"/>
      <c r="AED376" s="546"/>
      <c r="AEE376" s="546"/>
      <c r="AEF376" s="546"/>
      <c r="AEG376" s="546"/>
      <c r="AEH376" s="546"/>
      <c r="AEI376" s="546"/>
      <c r="AEJ376" s="546"/>
      <c r="AEK376" s="546"/>
      <c r="AEL376" s="546"/>
      <c r="AEM376" s="546"/>
      <c r="AEN376" s="546"/>
      <c r="AEO376" s="546"/>
      <c r="AEP376" s="546"/>
      <c r="AEQ376" s="546"/>
      <c r="AER376" s="546"/>
      <c r="AES376" s="546"/>
      <c r="AET376" s="546"/>
      <c r="AEU376" s="546"/>
      <c r="AEV376" s="546"/>
      <c r="AEW376" s="546"/>
      <c r="AEX376" s="546"/>
      <c r="AEY376" s="546"/>
      <c r="AEZ376" s="546"/>
      <c r="AFA376" s="546"/>
      <c r="AFB376" s="546"/>
      <c r="AFC376" s="546"/>
      <c r="AFD376" s="546"/>
      <c r="AFE376" s="546"/>
      <c r="AFF376" s="546"/>
      <c r="AFG376" s="546"/>
      <c r="AFH376" s="546"/>
      <c r="AFI376" s="546"/>
      <c r="AFJ376" s="546"/>
      <c r="AFK376" s="546"/>
      <c r="AFL376" s="546"/>
      <c r="AFM376" s="546"/>
      <c r="AFN376" s="546"/>
      <c r="AFO376" s="546"/>
      <c r="AFP376" s="546"/>
      <c r="AFQ376" s="546"/>
      <c r="AFR376" s="546"/>
      <c r="AFS376" s="546"/>
      <c r="AFT376" s="546"/>
      <c r="AFU376" s="546"/>
      <c r="AFV376" s="546"/>
      <c r="AFW376" s="546"/>
      <c r="AFX376" s="546"/>
      <c r="AFY376" s="546"/>
      <c r="AFZ376" s="546"/>
      <c r="AGA376" s="546"/>
      <c r="AGB376" s="546"/>
      <c r="AGC376" s="546"/>
      <c r="AGD376" s="546"/>
      <c r="AGE376" s="546"/>
      <c r="AGF376" s="546"/>
      <c r="AGG376" s="546"/>
      <c r="AGH376" s="546"/>
      <c r="AGI376" s="546"/>
      <c r="AGJ376" s="546"/>
      <c r="AGK376" s="546"/>
      <c r="AGL376" s="546"/>
      <c r="AGM376" s="546"/>
      <c r="AGN376" s="546"/>
      <c r="AGO376" s="546"/>
      <c r="AGP376" s="546"/>
      <c r="AGQ376" s="546"/>
      <c r="AGR376" s="546"/>
      <c r="AGS376" s="546"/>
      <c r="AGT376" s="546"/>
      <c r="AGU376" s="546"/>
      <c r="AGV376" s="546"/>
      <c r="AGW376" s="546"/>
      <c r="AGX376" s="546"/>
      <c r="AGY376" s="546"/>
      <c r="AGZ376" s="546"/>
      <c r="AHA376" s="546"/>
      <c r="AHB376" s="546"/>
      <c r="AHC376" s="546"/>
      <c r="AHD376" s="546"/>
      <c r="AHE376" s="546"/>
      <c r="AHF376" s="546"/>
      <c r="AHG376" s="546"/>
      <c r="AHH376" s="546"/>
      <c r="AHI376" s="546"/>
      <c r="AHJ376" s="546"/>
      <c r="AHK376" s="546"/>
      <c r="AHL376" s="546"/>
      <c r="AHM376" s="546"/>
      <c r="AHN376" s="546"/>
      <c r="AHO376" s="546"/>
      <c r="AHP376" s="546"/>
      <c r="AHQ376" s="546"/>
      <c r="AHR376" s="546"/>
      <c r="AHS376" s="546"/>
      <c r="AHT376" s="546"/>
      <c r="AHU376" s="546"/>
      <c r="AHV376" s="546"/>
      <c r="AHW376" s="546"/>
      <c r="AHX376" s="546"/>
      <c r="AHY376" s="546"/>
      <c r="AHZ376" s="546"/>
      <c r="AIA376" s="546"/>
      <c r="AIB376" s="546"/>
      <c r="AIC376" s="546"/>
      <c r="AID376" s="546"/>
      <c r="AIE376" s="546"/>
      <c r="AIF376" s="546"/>
      <c r="AIG376" s="546"/>
      <c r="AIH376" s="546"/>
      <c r="AII376" s="546"/>
      <c r="AIJ376" s="546"/>
      <c r="AIK376" s="546"/>
      <c r="AIL376" s="546"/>
      <c r="AIM376" s="546"/>
      <c r="AIN376" s="546"/>
      <c r="AIO376" s="546"/>
      <c r="AIP376" s="546"/>
      <c r="AIQ376" s="546"/>
      <c r="AIR376" s="546"/>
      <c r="AIS376" s="546"/>
      <c r="AIT376" s="546"/>
      <c r="AIU376" s="546"/>
      <c r="AIV376" s="546"/>
      <c r="AIW376" s="546"/>
      <c r="AIX376" s="546"/>
      <c r="AIY376" s="546"/>
      <c r="AIZ376" s="546"/>
      <c r="AJA376" s="546"/>
      <c r="AJB376" s="546"/>
      <c r="AJC376" s="546"/>
      <c r="AJD376" s="546"/>
      <c r="AJE376" s="546"/>
      <c r="AJF376" s="546"/>
      <c r="AJG376" s="546"/>
      <c r="AJH376" s="546"/>
      <c r="AJI376" s="546"/>
      <c r="AJJ376" s="546"/>
      <c r="AJK376" s="546"/>
      <c r="AJL376" s="546"/>
      <c r="AJM376" s="546"/>
      <c r="AJN376" s="546"/>
      <c r="AJO376" s="546"/>
      <c r="AJP376" s="546"/>
      <c r="AJQ376" s="546"/>
      <c r="AJR376" s="546"/>
      <c r="AJS376" s="546"/>
      <c r="AJT376" s="546"/>
      <c r="AJU376" s="546"/>
      <c r="AJV376" s="546"/>
      <c r="AJW376" s="546"/>
      <c r="AJX376" s="546"/>
      <c r="AJY376" s="546"/>
      <c r="AJZ376" s="546"/>
      <c r="AKA376" s="546"/>
      <c r="AKB376" s="546"/>
      <c r="AKC376" s="546"/>
      <c r="AKD376" s="546"/>
      <c r="AKE376" s="546"/>
      <c r="AKF376" s="546"/>
      <c r="AKG376" s="546"/>
      <c r="AKH376" s="546"/>
      <c r="AKI376" s="546"/>
      <c r="AKJ376" s="546"/>
      <c r="AKK376" s="546"/>
      <c r="AKL376" s="546"/>
      <c r="AKM376" s="546"/>
      <c r="AKN376" s="546"/>
      <c r="AKO376" s="546"/>
      <c r="AKP376" s="546"/>
      <c r="AKQ376" s="546"/>
      <c r="AKR376" s="546"/>
      <c r="AKS376" s="546"/>
      <c r="AKT376" s="546"/>
      <c r="AKU376" s="546"/>
      <c r="AKV376" s="546"/>
      <c r="AKW376" s="546"/>
      <c r="AKX376" s="546"/>
      <c r="AKY376" s="546"/>
      <c r="AKZ376" s="546"/>
      <c r="ALA376" s="546"/>
      <c r="ALB376" s="546"/>
      <c r="ALC376" s="546"/>
      <c r="ALD376" s="546"/>
      <c r="ALE376" s="546"/>
      <c r="ALF376" s="546"/>
      <c r="ALG376" s="546"/>
      <c r="ALH376" s="546"/>
      <c r="ALI376" s="546"/>
      <c r="ALJ376" s="546"/>
      <c r="ALK376" s="546"/>
      <c r="ALL376" s="546"/>
      <c r="ALM376" s="546"/>
      <c r="ALN376" s="546"/>
      <c r="ALO376" s="546"/>
      <c r="ALP376" s="546"/>
      <c r="ALQ376" s="546"/>
      <c r="ALR376" s="546"/>
      <c r="ALS376" s="546"/>
      <c r="ALT376" s="546"/>
      <c r="ALU376" s="546"/>
      <c r="ALV376" s="546"/>
      <c r="ALW376" s="546"/>
      <c r="ALX376" s="546"/>
      <c r="ALY376" s="546"/>
      <c r="ALZ376" s="546"/>
      <c r="AMA376" s="546"/>
      <c r="AMB376" s="546"/>
    </row>
    <row r="377" spans="1:1016" s="458" customFormat="1" ht="38.1" customHeight="1">
      <c r="A377" s="509" t="s">
        <v>782</v>
      </c>
      <c r="B377" s="516"/>
      <c r="C377" s="518"/>
      <c r="D377" s="512" t="s">
        <v>783</v>
      </c>
      <c r="E377" s="519"/>
      <c r="F377" s="520"/>
      <c r="G377" s="499"/>
      <c r="H377" s="521" t="str">
        <f t="shared" si="29"/>
        <v/>
      </c>
      <c r="I377" s="546"/>
      <c r="J377" s="549"/>
      <c r="K377" s="546"/>
      <c r="L377" s="546">
        <f t="shared" si="30"/>
        <v>0</v>
      </c>
      <c r="M377" s="546"/>
      <c r="N377" s="546"/>
      <c r="O377" s="546"/>
      <c r="P377" s="546"/>
      <c r="Q377" s="546"/>
      <c r="R377" s="546"/>
      <c r="S377" s="546"/>
      <c r="T377" s="546"/>
      <c r="U377" s="546"/>
      <c r="V377" s="546"/>
      <c r="W377" s="546"/>
      <c r="X377" s="546"/>
      <c r="Y377" s="546"/>
      <c r="Z377" s="546"/>
      <c r="AA377" s="546"/>
      <c r="AB377" s="546"/>
      <c r="AC377" s="546"/>
      <c r="AD377" s="546"/>
      <c r="AE377" s="546"/>
      <c r="AF377" s="546"/>
      <c r="AG377" s="546"/>
      <c r="AH377" s="546"/>
      <c r="AI377" s="546"/>
      <c r="AJ377" s="546"/>
      <c r="AK377" s="546"/>
      <c r="AL377" s="546"/>
      <c r="AM377" s="546"/>
      <c r="AN377" s="546"/>
      <c r="AO377" s="546"/>
      <c r="AP377" s="546"/>
      <c r="AQ377" s="546"/>
      <c r="AR377" s="546"/>
      <c r="AS377" s="546"/>
      <c r="AT377" s="546"/>
      <c r="AU377" s="546"/>
      <c r="AV377" s="546"/>
      <c r="AW377" s="546"/>
      <c r="AX377" s="546"/>
      <c r="AY377" s="546"/>
      <c r="AZ377" s="546"/>
      <c r="BA377" s="546"/>
      <c r="BB377" s="546"/>
      <c r="BC377" s="546"/>
      <c r="BD377" s="546"/>
      <c r="BE377" s="546"/>
      <c r="BF377" s="546"/>
      <c r="BG377" s="546"/>
      <c r="BH377" s="546"/>
      <c r="BI377" s="546"/>
      <c r="BJ377" s="546"/>
      <c r="BK377" s="546"/>
      <c r="BL377" s="546"/>
      <c r="BM377" s="546"/>
      <c r="BN377" s="546"/>
      <c r="BO377" s="546"/>
      <c r="BP377" s="546"/>
      <c r="BQ377" s="546"/>
      <c r="BR377" s="546"/>
      <c r="BS377" s="546"/>
      <c r="BT377" s="546"/>
      <c r="BU377" s="546"/>
      <c r="BV377" s="546"/>
      <c r="BW377" s="546"/>
      <c r="BX377" s="546"/>
      <c r="BY377" s="546"/>
      <c r="BZ377" s="546"/>
      <c r="CA377" s="546"/>
      <c r="CB377" s="546"/>
      <c r="CC377" s="546"/>
      <c r="CD377" s="546"/>
      <c r="CE377" s="546"/>
      <c r="CF377" s="546"/>
      <c r="CG377" s="546"/>
      <c r="CH377" s="546"/>
      <c r="CI377" s="546"/>
      <c r="CJ377" s="546"/>
      <c r="CK377" s="546"/>
      <c r="CL377" s="546"/>
      <c r="CM377" s="546"/>
      <c r="CN377" s="546"/>
      <c r="CO377" s="546"/>
      <c r="CP377" s="546"/>
      <c r="CQ377" s="546"/>
      <c r="CR377" s="546"/>
      <c r="CS377" s="546"/>
      <c r="CT377" s="546"/>
      <c r="CU377" s="546"/>
      <c r="CV377" s="546"/>
      <c r="CW377" s="546"/>
      <c r="CX377" s="546"/>
      <c r="CY377" s="546"/>
      <c r="CZ377" s="546"/>
      <c r="DA377" s="546"/>
      <c r="DB377" s="546"/>
      <c r="DC377" s="546"/>
      <c r="DD377" s="546"/>
      <c r="DE377" s="546"/>
      <c r="DF377" s="546"/>
      <c r="DG377" s="546"/>
      <c r="DH377" s="546"/>
      <c r="DI377" s="546"/>
      <c r="DJ377" s="546"/>
      <c r="DK377" s="546"/>
      <c r="DL377" s="546"/>
      <c r="DM377" s="546"/>
      <c r="DN377" s="546"/>
      <c r="DO377" s="546"/>
      <c r="DP377" s="546"/>
      <c r="DQ377" s="546"/>
      <c r="DR377" s="546"/>
      <c r="DS377" s="546"/>
      <c r="DT377" s="546"/>
      <c r="DU377" s="546"/>
      <c r="DV377" s="546"/>
      <c r="DW377" s="546"/>
      <c r="DX377" s="546"/>
      <c r="DY377" s="546"/>
      <c r="DZ377" s="546"/>
      <c r="EA377" s="546"/>
      <c r="EB377" s="546"/>
      <c r="EC377" s="546"/>
      <c r="ED377" s="546"/>
      <c r="EE377" s="546"/>
      <c r="EF377" s="546"/>
      <c r="EG377" s="546"/>
      <c r="EH377" s="546"/>
      <c r="EI377" s="546"/>
      <c r="EJ377" s="546"/>
      <c r="EK377" s="546"/>
      <c r="EL377" s="546"/>
      <c r="EM377" s="546"/>
      <c r="EN377" s="546"/>
      <c r="EO377" s="546"/>
      <c r="EP377" s="546"/>
      <c r="EQ377" s="546"/>
      <c r="ER377" s="546"/>
      <c r="ES377" s="546"/>
      <c r="ET377" s="546"/>
      <c r="EU377" s="546"/>
      <c r="EV377" s="546"/>
      <c r="EW377" s="546"/>
      <c r="EX377" s="546"/>
      <c r="EY377" s="546"/>
      <c r="EZ377" s="546"/>
      <c r="FA377" s="546"/>
      <c r="FB377" s="546"/>
      <c r="FC377" s="546"/>
      <c r="FD377" s="546"/>
      <c r="FE377" s="546"/>
      <c r="FF377" s="546"/>
      <c r="FG377" s="546"/>
      <c r="FH377" s="546"/>
      <c r="FI377" s="546"/>
      <c r="FJ377" s="546"/>
      <c r="FK377" s="546"/>
      <c r="FL377" s="546"/>
      <c r="FM377" s="546"/>
      <c r="FN377" s="546"/>
      <c r="FO377" s="546"/>
      <c r="FP377" s="546"/>
      <c r="FQ377" s="546"/>
      <c r="FR377" s="546"/>
      <c r="FS377" s="546"/>
      <c r="FT377" s="546"/>
      <c r="FU377" s="546"/>
      <c r="FV377" s="546"/>
      <c r="FW377" s="546"/>
      <c r="FX377" s="546"/>
      <c r="FY377" s="546"/>
      <c r="FZ377" s="546"/>
      <c r="GA377" s="546"/>
      <c r="GB377" s="546"/>
      <c r="GC377" s="546"/>
      <c r="GD377" s="546"/>
      <c r="GE377" s="546"/>
      <c r="GF377" s="546"/>
      <c r="GG377" s="546"/>
      <c r="GH377" s="546"/>
      <c r="GI377" s="546"/>
      <c r="GJ377" s="546"/>
      <c r="GK377" s="546"/>
      <c r="GL377" s="546"/>
      <c r="GM377" s="546"/>
      <c r="GN377" s="546"/>
      <c r="GO377" s="546"/>
      <c r="GP377" s="546"/>
      <c r="GQ377" s="546"/>
      <c r="GR377" s="546"/>
      <c r="GS377" s="546"/>
      <c r="GT377" s="546"/>
      <c r="GU377" s="546"/>
      <c r="GV377" s="546"/>
      <c r="GW377" s="546"/>
      <c r="GX377" s="546"/>
      <c r="GY377" s="546"/>
      <c r="GZ377" s="546"/>
      <c r="HA377" s="546"/>
      <c r="HB377" s="546"/>
      <c r="HC377" s="546"/>
      <c r="HD377" s="546"/>
      <c r="HE377" s="546"/>
      <c r="HF377" s="546"/>
      <c r="HG377" s="546"/>
      <c r="HH377" s="546"/>
      <c r="HI377" s="546"/>
      <c r="HJ377" s="546"/>
      <c r="HK377" s="546"/>
      <c r="HL377" s="546"/>
      <c r="HM377" s="546"/>
      <c r="HN377" s="546"/>
      <c r="HO377" s="546"/>
      <c r="HP377" s="546"/>
      <c r="HQ377" s="546"/>
      <c r="HR377" s="546"/>
      <c r="HS377" s="546"/>
      <c r="HT377" s="546"/>
      <c r="HU377" s="546"/>
      <c r="HV377" s="546"/>
      <c r="HW377" s="546"/>
      <c r="HX377" s="546"/>
      <c r="HY377" s="546"/>
      <c r="HZ377" s="546"/>
      <c r="IA377" s="546"/>
      <c r="IB377" s="546"/>
      <c r="IC377" s="546"/>
      <c r="ID377" s="546"/>
      <c r="IE377" s="546"/>
      <c r="IF377" s="546"/>
      <c r="IG377" s="546"/>
      <c r="IH377" s="546"/>
      <c r="II377" s="546"/>
      <c r="IJ377" s="546"/>
      <c r="IK377" s="546"/>
      <c r="IL377" s="546"/>
      <c r="IM377" s="546"/>
      <c r="IN377" s="546"/>
      <c r="IO377" s="546"/>
      <c r="IP377" s="546"/>
      <c r="IQ377" s="546"/>
      <c r="IR377" s="546"/>
      <c r="IS377" s="546"/>
      <c r="IT377" s="546"/>
      <c r="IU377" s="546"/>
      <c r="IV377" s="546"/>
      <c r="IW377" s="546"/>
      <c r="IX377" s="546"/>
      <c r="IY377" s="546"/>
      <c r="IZ377" s="546"/>
      <c r="JA377" s="546"/>
      <c r="JB377" s="546"/>
      <c r="JC377" s="546"/>
      <c r="JD377" s="546"/>
      <c r="JE377" s="546"/>
      <c r="JF377" s="546"/>
      <c r="JG377" s="546"/>
      <c r="JH377" s="546"/>
      <c r="JI377" s="546"/>
      <c r="JJ377" s="546"/>
      <c r="JK377" s="546"/>
      <c r="JL377" s="546"/>
      <c r="JM377" s="546"/>
      <c r="JN377" s="546"/>
      <c r="JO377" s="546"/>
      <c r="JP377" s="546"/>
      <c r="JQ377" s="546"/>
      <c r="JR377" s="546"/>
      <c r="JS377" s="546"/>
      <c r="JT377" s="546"/>
      <c r="JU377" s="546"/>
      <c r="JV377" s="546"/>
      <c r="JW377" s="546"/>
      <c r="JX377" s="546"/>
      <c r="JY377" s="546"/>
      <c r="JZ377" s="546"/>
      <c r="KA377" s="546"/>
      <c r="KB377" s="546"/>
      <c r="KC377" s="546"/>
      <c r="KD377" s="546"/>
      <c r="KE377" s="546"/>
      <c r="KF377" s="546"/>
      <c r="KG377" s="546"/>
      <c r="KH377" s="546"/>
      <c r="KI377" s="546"/>
      <c r="KJ377" s="546"/>
      <c r="KK377" s="546"/>
      <c r="KL377" s="546"/>
      <c r="KM377" s="546"/>
      <c r="KN377" s="546"/>
      <c r="KO377" s="546"/>
      <c r="KP377" s="546"/>
      <c r="KQ377" s="546"/>
      <c r="KR377" s="546"/>
      <c r="KS377" s="546"/>
      <c r="KT377" s="546"/>
      <c r="KU377" s="546"/>
      <c r="KV377" s="546"/>
      <c r="KW377" s="546"/>
      <c r="KX377" s="546"/>
      <c r="KY377" s="546"/>
      <c r="KZ377" s="546"/>
      <c r="LA377" s="546"/>
      <c r="LB377" s="546"/>
      <c r="LC377" s="546"/>
      <c r="LD377" s="546"/>
      <c r="LE377" s="546"/>
      <c r="LF377" s="546"/>
      <c r="LG377" s="546"/>
      <c r="LH377" s="546"/>
      <c r="LI377" s="546"/>
      <c r="LJ377" s="546"/>
      <c r="LK377" s="546"/>
      <c r="LL377" s="546"/>
      <c r="LM377" s="546"/>
      <c r="LN377" s="546"/>
      <c r="LO377" s="546"/>
      <c r="LP377" s="546"/>
      <c r="LQ377" s="546"/>
      <c r="LR377" s="546"/>
      <c r="LS377" s="546"/>
      <c r="LT377" s="546"/>
      <c r="LU377" s="546"/>
      <c r="LV377" s="546"/>
      <c r="LW377" s="546"/>
      <c r="LX377" s="546"/>
      <c r="LY377" s="546"/>
      <c r="LZ377" s="546"/>
      <c r="MA377" s="546"/>
      <c r="MB377" s="546"/>
      <c r="MC377" s="546"/>
      <c r="MD377" s="546"/>
      <c r="ME377" s="546"/>
      <c r="MF377" s="546"/>
      <c r="MG377" s="546"/>
      <c r="MH377" s="546"/>
      <c r="MI377" s="546"/>
      <c r="MJ377" s="546"/>
      <c r="MK377" s="546"/>
      <c r="ML377" s="546"/>
      <c r="MM377" s="546"/>
      <c r="MN377" s="546"/>
      <c r="MO377" s="546"/>
      <c r="MP377" s="546"/>
      <c r="MQ377" s="546"/>
      <c r="MR377" s="546"/>
      <c r="MS377" s="546"/>
      <c r="MT377" s="546"/>
      <c r="MU377" s="546"/>
      <c r="MV377" s="546"/>
      <c r="MW377" s="546"/>
      <c r="MX377" s="546"/>
      <c r="MY377" s="546"/>
      <c r="MZ377" s="546"/>
      <c r="NA377" s="546"/>
      <c r="NB377" s="546"/>
      <c r="NC377" s="546"/>
      <c r="ND377" s="546"/>
      <c r="NE377" s="546"/>
      <c r="NF377" s="546"/>
      <c r="NG377" s="546"/>
      <c r="NH377" s="546"/>
      <c r="NI377" s="546"/>
      <c r="NJ377" s="546"/>
      <c r="NK377" s="546"/>
      <c r="NL377" s="546"/>
      <c r="NM377" s="546"/>
      <c r="NN377" s="546"/>
      <c r="NO377" s="546"/>
      <c r="NP377" s="546"/>
      <c r="NQ377" s="546"/>
      <c r="NR377" s="546"/>
      <c r="NS377" s="546"/>
      <c r="NT377" s="546"/>
      <c r="NU377" s="546"/>
      <c r="NV377" s="546"/>
      <c r="NW377" s="546"/>
      <c r="NX377" s="546"/>
      <c r="NY377" s="546"/>
      <c r="NZ377" s="546"/>
      <c r="OA377" s="546"/>
      <c r="OB377" s="546"/>
      <c r="OC377" s="546"/>
      <c r="OD377" s="546"/>
      <c r="OE377" s="546"/>
      <c r="OF377" s="546"/>
      <c r="OG377" s="546"/>
      <c r="OH377" s="546"/>
      <c r="OI377" s="546"/>
      <c r="OJ377" s="546"/>
      <c r="OK377" s="546"/>
      <c r="OL377" s="546"/>
      <c r="OM377" s="546"/>
      <c r="ON377" s="546"/>
      <c r="OO377" s="546"/>
      <c r="OP377" s="546"/>
      <c r="OQ377" s="546"/>
      <c r="OR377" s="546"/>
      <c r="OS377" s="546"/>
      <c r="OT377" s="546"/>
      <c r="OU377" s="546"/>
      <c r="OV377" s="546"/>
      <c r="OW377" s="546"/>
      <c r="OX377" s="546"/>
      <c r="OY377" s="546"/>
      <c r="OZ377" s="546"/>
      <c r="PA377" s="546"/>
      <c r="PB377" s="546"/>
      <c r="PC377" s="546"/>
      <c r="PD377" s="546"/>
      <c r="PE377" s="546"/>
      <c r="PF377" s="546"/>
      <c r="PG377" s="546"/>
      <c r="PH377" s="546"/>
      <c r="PI377" s="546"/>
      <c r="PJ377" s="546"/>
      <c r="PK377" s="546"/>
      <c r="PL377" s="546"/>
      <c r="PM377" s="546"/>
      <c r="PN377" s="546"/>
      <c r="PO377" s="546"/>
      <c r="PP377" s="546"/>
      <c r="PQ377" s="546"/>
      <c r="PR377" s="546"/>
      <c r="PS377" s="546"/>
      <c r="PT377" s="546"/>
      <c r="PU377" s="546"/>
      <c r="PV377" s="546"/>
      <c r="PW377" s="546"/>
      <c r="PX377" s="546"/>
      <c r="PY377" s="546"/>
      <c r="PZ377" s="546"/>
      <c r="QA377" s="546"/>
      <c r="QB377" s="546"/>
      <c r="QC377" s="546"/>
      <c r="QD377" s="546"/>
      <c r="QE377" s="546"/>
      <c r="QF377" s="546"/>
      <c r="QG377" s="546"/>
      <c r="QH377" s="546"/>
      <c r="QI377" s="546"/>
      <c r="QJ377" s="546"/>
      <c r="QK377" s="546"/>
      <c r="QL377" s="546"/>
      <c r="QM377" s="546"/>
      <c r="QN377" s="546"/>
      <c r="QO377" s="546"/>
      <c r="QP377" s="546"/>
      <c r="QQ377" s="546"/>
      <c r="QR377" s="546"/>
      <c r="QS377" s="546"/>
      <c r="QT377" s="546"/>
      <c r="QU377" s="546"/>
      <c r="QV377" s="546"/>
      <c r="QW377" s="546"/>
      <c r="QX377" s="546"/>
      <c r="QY377" s="546"/>
      <c r="QZ377" s="546"/>
      <c r="RA377" s="546"/>
      <c r="RB377" s="546"/>
      <c r="RC377" s="546"/>
      <c r="RD377" s="546"/>
      <c r="RE377" s="546"/>
      <c r="RF377" s="546"/>
      <c r="RG377" s="546"/>
      <c r="RH377" s="546"/>
      <c r="RI377" s="546"/>
      <c r="RJ377" s="546"/>
      <c r="RK377" s="546"/>
      <c r="RL377" s="546"/>
      <c r="RM377" s="546"/>
      <c r="RN377" s="546"/>
      <c r="RO377" s="546"/>
      <c r="RP377" s="546"/>
      <c r="RQ377" s="546"/>
      <c r="RR377" s="546"/>
      <c r="RS377" s="546"/>
      <c r="RT377" s="546"/>
      <c r="RU377" s="546"/>
      <c r="RV377" s="546"/>
      <c r="RW377" s="546"/>
      <c r="RX377" s="546"/>
      <c r="RY377" s="546"/>
      <c r="RZ377" s="546"/>
      <c r="SA377" s="546"/>
      <c r="SB377" s="546"/>
      <c r="SC377" s="546"/>
      <c r="SD377" s="546"/>
      <c r="SE377" s="546"/>
      <c r="SF377" s="546"/>
      <c r="SG377" s="546"/>
      <c r="SH377" s="546"/>
      <c r="SI377" s="546"/>
      <c r="SJ377" s="546"/>
      <c r="SK377" s="546"/>
      <c r="SL377" s="546"/>
      <c r="SM377" s="546"/>
      <c r="SN377" s="546"/>
      <c r="SO377" s="546"/>
      <c r="SP377" s="546"/>
      <c r="SQ377" s="546"/>
      <c r="SR377" s="546"/>
      <c r="SS377" s="546"/>
      <c r="ST377" s="546"/>
      <c r="SU377" s="546"/>
      <c r="SV377" s="546"/>
      <c r="SW377" s="546"/>
      <c r="SX377" s="546"/>
      <c r="SY377" s="546"/>
      <c r="SZ377" s="546"/>
      <c r="TA377" s="546"/>
      <c r="TB377" s="546"/>
      <c r="TC377" s="546"/>
      <c r="TD377" s="546"/>
      <c r="TE377" s="546"/>
      <c r="TF377" s="546"/>
      <c r="TG377" s="546"/>
      <c r="TH377" s="546"/>
      <c r="TI377" s="546"/>
      <c r="TJ377" s="546"/>
      <c r="TK377" s="546"/>
      <c r="TL377" s="546"/>
      <c r="TM377" s="546"/>
      <c r="TN377" s="546"/>
      <c r="TO377" s="546"/>
      <c r="TP377" s="546"/>
      <c r="TQ377" s="546"/>
      <c r="TR377" s="546"/>
      <c r="TS377" s="546"/>
      <c r="TT377" s="546"/>
      <c r="TU377" s="546"/>
      <c r="TV377" s="546"/>
      <c r="TW377" s="546"/>
      <c r="TX377" s="546"/>
      <c r="TY377" s="546"/>
      <c r="TZ377" s="546"/>
      <c r="UA377" s="546"/>
      <c r="UB377" s="546"/>
      <c r="UC377" s="546"/>
      <c r="UD377" s="546"/>
      <c r="UE377" s="546"/>
      <c r="UF377" s="546"/>
      <c r="UG377" s="546"/>
      <c r="UH377" s="546"/>
      <c r="UI377" s="546"/>
      <c r="UJ377" s="546"/>
      <c r="UK377" s="546"/>
      <c r="UL377" s="546"/>
      <c r="UM377" s="546"/>
      <c r="UN377" s="546"/>
      <c r="UO377" s="546"/>
      <c r="UP377" s="546"/>
      <c r="UQ377" s="546"/>
      <c r="UR377" s="546"/>
      <c r="US377" s="546"/>
      <c r="UT377" s="546"/>
      <c r="UU377" s="546"/>
      <c r="UV377" s="546"/>
      <c r="UW377" s="546"/>
      <c r="UX377" s="546"/>
      <c r="UY377" s="546"/>
      <c r="UZ377" s="546"/>
      <c r="VA377" s="546"/>
      <c r="VB377" s="546"/>
      <c r="VC377" s="546"/>
      <c r="VD377" s="546"/>
      <c r="VE377" s="546"/>
      <c r="VF377" s="546"/>
      <c r="VG377" s="546"/>
      <c r="VH377" s="546"/>
      <c r="VI377" s="546"/>
      <c r="VJ377" s="546"/>
      <c r="VK377" s="546"/>
      <c r="VL377" s="546"/>
      <c r="VM377" s="546"/>
      <c r="VN377" s="546"/>
      <c r="VO377" s="546"/>
      <c r="VP377" s="546"/>
      <c r="VQ377" s="546"/>
      <c r="VR377" s="546"/>
      <c r="VS377" s="546"/>
      <c r="VT377" s="546"/>
      <c r="VU377" s="546"/>
      <c r="VV377" s="546"/>
      <c r="VW377" s="546"/>
      <c r="VX377" s="546"/>
      <c r="VY377" s="546"/>
      <c r="VZ377" s="546"/>
      <c r="WA377" s="546"/>
      <c r="WB377" s="546"/>
      <c r="WC377" s="546"/>
      <c r="WD377" s="546"/>
      <c r="WE377" s="546"/>
      <c r="WF377" s="546"/>
      <c r="WG377" s="546"/>
      <c r="WH377" s="546"/>
      <c r="WI377" s="546"/>
      <c r="WJ377" s="546"/>
      <c r="WK377" s="546"/>
      <c r="WL377" s="546"/>
      <c r="WM377" s="546"/>
      <c r="WN377" s="546"/>
      <c r="WO377" s="546"/>
      <c r="WP377" s="546"/>
      <c r="WQ377" s="546"/>
      <c r="WR377" s="546"/>
      <c r="WS377" s="546"/>
      <c r="WT377" s="546"/>
      <c r="WU377" s="546"/>
      <c r="WV377" s="546"/>
      <c r="WW377" s="546"/>
      <c r="WX377" s="546"/>
      <c r="WY377" s="546"/>
      <c r="WZ377" s="546"/>
      <c r="XA377" s="546"/>
      <c r="XB377" s="546"/>
      <c r="XC377" s="546"/>
      <c r="XD377" s="546"/>
      <c r="XE377" s="546"/>
      <c r="XF377" s="546"/>
      <c r="XG377" s="546"/>
      <c r="XH377" s="546"/>
      <c r="XI377" s="546"/>
      <c r="XJ377" s="546"/>
      <c r="XK377" s="546"/>
      <c r="XL377" s="546"/>
      <c r="XM377" s="546"/>
      <c r="XN377" s="546"/>
      <c r="XO377" s="546"/>
      <c r="XP377" s="546"/>
      <c r="XQ377" s="546"/>
      <c r="XR377" s="546"/>
      <c r="XS377" s="546"/>
      <c r="XT377" s="546"/>
      <c r="XU377" s="546"/>
      <c r="XV377" s="546"/>
      <c r="XW377" s="546"/>
      <c r="XX377" s="546"/>
      <c r="XY377" s="546"/>
      <c r="XZ377" s="546"/>
      <c r="YA377" s="546"/>
      <c r="YB377" s="546"/>
      <c r="YC377" s="546"/>
      <c r="YD377" s="546"/>
      <c r="YE377" s="546"/>
      <c r="YF377" s="546"/>
      <c r="YG377" s="546"/>
      <c r="YH377" s="546"/>
      <c r="YI377" s="546"/>
      <c r="YJ377" s="546"/>
      <c r="YK377" s="546"/>
      <c r="YL377" s="546"/>
      <c r="YM377" s="546"/>
      <c r="YN377" s="546"/>
      <c r="YO377" s="546"/>
      <c r="YP377" s="546"/>
      <c r="YQ377" s="546"/>
      <c r="YR377" s="546"/>
      <c r="YS377" s="546"/>
      <c r="YT377" s="546"/>
      <c r="YU377" s="546"/>
      <c r="YV377" s="546"/>
      <c r="YW377" s="546"/>
      <c r="YX377" s="546"/>
      <c r="YY377" s="546"/>
      <c r="YZ377" s="546"/>
      <c r="ZA377" s="546"/>
      <c r="ZB377" s="546"/>
      <c r="ZC377" s="546"/>
      <c r="ZD377" s="546"/>
      <c r="ZE377" s="546"/>
      <c r="ZF377" s="546"/>
      <c r="ZG377" s="546"/>
      <c r="ZH377" s="546"/>
      <c r="ZI377" s="546"/>
      <c r="ZJ377" s="546"/>
      <c r="ZK377" s="546"/>
      <c r="ZL377" s="546"/>
      <c r="ZM377" s="546"/>
      <c r="ZN377" s="546"/>
      <c r="ZO377" s="546"/>
      <c r="ZP377" s="546"/>
      <c r="ZQ377" s="546"/>
      <c r="ZR377" s="546"/>
      <c r="ZS377" s="546"/>
      <c r="ZT377" s="546"/>
      <c r="ZU377" s="546"/>
      <c r="ZV377" s="546"/>
      <c r="ZW377" s="546"/>
      <c r="ZX377" s="546"/>
      <c r="ZY377" s="546"/>
      <c r="ZZ377" s="546"/>
      <c r="AAA377" s="546"/>
      <c r="AAB377" s="546"/>
      <c r="AAC377" s="546"/>
      <c r="AAD377" s="546"/>
      <c r="AAE377" s="546"/>
      <c r="AAF377" s="546"/>
      <c r="AAG377" s="546"/>
      <c r="AAH377" s="546"/>
      <c r="AAI377" s="546"/>
      <c r="AAJ377" s="546"/>
      <c r="AAK377" s="546"/>
      <c r="AAL377" s="546"/>
      <c r="AAM377" s="546"/>
      <c r="AAN377" s="546"/>
      <c r="AAO377" s="546"/>
      <c r="AAP377" s="546"/>
      <c r="AAQ377" s="546"/>
      <c r="AAR377" s="546"/>
      <c r="AAS377" s="546"/>
      <c r="AAT377" s="546"/>
      <c r="AAU377" s="546"/>
      <c r="AAV377" s="546"/>
      <c r="AAW377" s="546"/>
      <c r="AAX377" s="546"/>
      <c r="AAY377" s="546"/>
      <c r="AAZ377" s="546"/>
      <c r="ABA377" s="546"/>
      <c r="ABB377" s="546"/>
      <c r="ABC377" s="546"/>
      <c r="ABD377" s="546"/>
      <c r="ABE377" s="546"/>
      <c r="ABF377" s="546"/>
      <c r="ABG377" s="546"/>
      <c r="ABH377" s="546"/>
      <c r="ABI377" s="546"/>
      <c r="ABJ377" s="546"/>
      <c r="ABK377" s="546"/>
      <c r="ABL377" s="546"/>
      <c r="ABM377" s="546"/>
      <c r="ABN377" s="546"/>
      <c r="ABO377" s="546"/>
      <c r="ABP377" s="546"/>
      <c r="ABQ377" s="546"/>
      <c r="ABR377" s="546"/>
      <c r="ABS377" s="546"/>
      <c r="ABT377" s="546"/>
      <c r="ABU377" s="546"/>
      <c r="ABV377" s="546"/>
      <c r="ABW377" s="546"/>
      <c r="ABX377" s="546"/>
      <c r="ABY377" s="546"/>
      <c r="ABZ377" s="546"/>
      <c r="ACA377" s="546"/>
      <c r="ACB377" s="546"/>
      <c r="ACC377" s="546"/>
      <c r="ACD377" s="546"/>
      <c r="ACE377" s="546"/>
      <c r="ACF377" s="546"/>
      <c r="ACG377" s="546"/>
      <c r="ACH377" s="546"/>
      <c r="ACI377" s="546"/>
      <c r="ACJ377" s="546"/>
      <c r="ACK377" s="546"/>
      <c r="ACL377" s="546"/>
      <c r="ACM377" s="546"/>
      <c r="ACN377" s="546"/>
      <c r="ACO377" s="546"/>
      <c r="ACP377" s="546"/>
      <c r="ACQ377" s="546"/>
      <c r="ACR377" s="546"/>
      <c r="ACS377" s="546"/>
      <c r="ACT377" s="546"/>
      <c r="ACU377" s="546"/>
      <c r="ACV377" s="546"/>
      <c r="ACW377" s="546"/>
      <c r="ACX377" s="546"/>
      <c r="ACY377" s="546"/>
      <c r="ACZ377" s="546"/>
      <c r="ADA377" s="546"/>
      <c r="ADB377" s="546"/>
      <c r="ADC377" s="546"/>
      <c r="ADD377" s="546"/>
      <c r="ADE377" s="546"/>
      <c r="ADF377" s="546"/>
      <c r="ADG377" s="546"/>
      <c r="ADH377" s="546"/>
      <c r="ADI377" s="546"/>
      <c r="ADJ377" s="546"/>
      <c r="ADK377" s="546"/>
      <c r="ADL377" s="546"/>
      <c r="ADM377" s="546"/>
      <c r="ADN377" s="546"/>
      <c r="ADO377" s="546"/>
      <c r="ADP377" s="546"/>
      <c r="ADQ377" s="546"/>
      <c r="ADR377" s="546"/>
      <c r="ADS377" s="546"/>
      <c r="ADT377" s="546"/>
      <c r="ADU377" s="546"/>
      <c r="ADV377" s="546"/>
      <c r="ADW377" s="546"/>
      <c r="ADX377" s="546"/>
      <c r="ADY377" s="546"/>
      <c r="ADZ377" s="546"/>
      <c r="AEA377" s="546"/>
      <c r="AEB377" s="546"/>
      <c r="AEC377" s="546"/>
      <c r="AED377" s="546"/>
      <c r="AEE377" s="546"/>
      <c r="AEF377" s="546"/>
      <c r="AEG377" s="546"/>
      <c r="AEH377" s="546"/>
      <c r="AEI377" s="546"/>
      <c r="AEJ377" s="546"/>
      <c r="AEK377" s="546"/>
      <c r="AEL377" s="546"/>
      <c r="AEM377" s="546"/>
      <c r="AEN377" s="546"/>
      <c r="AEO377" s="546"/>
      <c r="AEP377" s="546"/>
      <c r="AEQ377" s="546"/>
      <c r="AER377" s="546"/>
      <c r="AES377" s="546"/>
      <c r="AET377" s="546"/>
      <c r="AEU377" s="546"/>
      <c r="AEV377" s="546"/>
      <c r="AEW377" s="546"/>
      <c r="AEX377" s="546"/>
      <c r="AEY377" s="546"/>
      <c r="AEZ377" s="546"/>
      <c r="AFA377" s="546"/>
      <c r="AFB377" s="546"/>
      <c r="AFC377" s="546"/>
      <c r="AFD377" s="546"/>
      <c r="AFE377" s="546"/>
      <c r="AFF377" s="546"/>
      <c r="AFG377" s="546"/>
      <c r="AFH377" s="546"/>
      <c r="AFI377" s="546"/>
      <c r="AFJ377" s="546"/>
      <c r="AFK377" s="546"/>
      <c r="AFL377" s="546"/>
      <c r="AFM377" s="546"/>
      <c r="AFN377" s="546"/>
      <c r="AFO377" s="546"/>
      <c r="AFP377" s="546"/>
      <c r="AFQ377" s="546"/>
      <c r="AFR377" s="546"/>
      <c r="AFS377" s="546"/>
      <c r="AFT377" s="546"/>
      <c r="AFU377" s="546"/>
      <c r="AFV377" s="546"/>
      <c r="AFW377" s="546"/>
      <c r="AFX377" s="546"/>
      <c r="AFY377" s="546"/>
      <c r="AFZ377" s="546"/>
      <c r="AGA377" s="546"/>
      <c r="AGB377" s="546"/>
      <c r="AGC377" s="546"/>
      <c r="AGD377" s="546"/>
      <c r="AGE377" s="546"/>
      <c r="AGF377" s="546"/>
      <c r="AGG377" s="546"/>
      <c r="AGH377" s="546"/>
      <c r="AGI377" s="546"/>
      <c r="AGJ377" s="546"/>
      <c r="AGK377" s="546"/>
      <c r="AGL377" s="546"/>
      <c r="AGM377" s="546"/>
      <c r="AGN377" s="546"/>
      <c r="AGO377" s="546"/>
      <c r="AGP377" s="546"/>
      <c r="AGQ377" s="546"/>
      <c r="AGR377" s="546"/>
      <c r="AGS377" s="546"/>
      <c r="AGT377" s="546"/>
      <c r="AGU377" s="546"/>
      <c r="AGV377" s="546"/>
      <c r="AGW377" s="546"/>
      <c r="AGX377" s="546"/>
      <c r="AGY377" s="546"/>
      <c r="AGZ377" s="546"/>
      <c r="AHA377" s="546"/>
      <c r="AHB377" s="546"/>
      <c r="AHC377" s="546"/>
      <c r="AHD377" s="546"/>
      <c r="AHE377" s="546"/>
      <c r="AHF377" s="546"/>
      <c r="AHG377" s="546"/>
      <c r="AHH377" s="546"/>
      <c r="AHI377" s="546"/>
      <c r="AHJ377" s="546"/>
      <c r="AHK377" s="546"/>
      <c r="AHL377" s="546"/>
      <c r="AHM377" s="546"/>
      <c r="AHN377" s="546"/>
      <c r="AHO377" s="546"/>
      <c r="AHP377" s="546"/>
      <c r="AHQ377" s="546"/>
      <c r="AHR377" s="546"/>
      <c r="AHS377" s="546"/>
      <c r="AHT377" s="546"/>
      <c r="AHU377" s="546"/>
      <c r="AHV377" s="546"/>
      <c r="AHW377" s="546"/>
      <c r="AHX377" s="546"/>
      <c r="AHY377" s="546"/>
      <c r="AHZ377" s="546"/>
      <c r="AIA377" s="546"/>
      <c r="AIB377" s="546"/>
      <c r="AIC377" s="546"/>
      <c r="AID377" s="546"/>
      <c r="AIE377" s="546"/>
      <c r="AIF377" s="546"/>
      <c r="AIG377" s="546"/>
      <c r="AIH377" s="546"/>
      <c r="AII377" s="546"/>
      <c r="AIJ377" s="546"/>
      <c r="AIK377" s="546"/>
      <c r="AIL377" s="546"/>
      <c r="AIM377" s="546"/>
      <c r="AIN377" s="546"/>
      <c r="AIO377" s="546"/>
      <c r="AIP377" s="546"/>
      <c r="AIQ377" s="546"/>
      <c r="AIR377" s="546"/>
      <c r="AIS377" s="546"/>
      <c r="AIT377" s="546"/>
      <c r="AIU377" s="546"/>
      <c r="AIV377" s="546"/>
      <c r="AIW377" s="546"/>
      <c r="AIX377" s="546"/>
      <c r="AIY377" s="546"/>
      <c r="AIZ377" s="546"/>
      <c r="AJA377" s="546"/>
      <c r="AJB377" s="546"/>
      <c r="AJC377" s="546"/>
      <c r="AJD377" s="546"/>
      <c r="AJE377" s="546"/>
      <c r="AJF377" s="546"/>
      <c r="AJG377" s="546"/>
      <c r="AJH377" s="546"/>
      <c r="AJI377" s="546"/>
      <c r="AJJ377" s="546"/>
      <c r="AJK377" s="546"/>
      <c r="AJL377" s="546"/>
      <c r="AJM377" s="546"/>
      <c r="AJN377" s="546"/>
      <c r="AJO377" s="546"/>
      <c r="AJP377" s="546"/>
      <c r="AJQ377" s="546"/>
      <c r="AJR377" s="546"/>
      <c r="AJS377" s="546"/>
      <c r="AJT377" s="546"/>
      <c r="AJU377" s="546"/>
      <c r="AJV377" s="546"/>
      <c r="AJW377" s="546"/>
      <c r="AJX377" s="546"/>
      <c r="AJY377" s="546"/>
      <c r="AJZ377" s="546"/>
      <c r="AKA377" s="546"/>
      <c r="AKB377" s="546"/>
      <c r="AKC377" s="546"/>
      <c r="AKD377" s="546"/>
      <c r="AKE377" s="546"/>
      <c r="AKF377" s="546"/>
      <c r="AKG377" s="546"/>
      <c r="AKH377" s="546"/>
      <c r="AKI377" s="546"/>
      <c r="AKJ377" s="546"/>
      <c r="AKK377" s="546"/>
      <c r="AKL377" s="546"/>
      <c r="AKM377" s="546"/>
      <c r="AKN377" s="546"/>
      <c r="AKO377" s="546"/>
      <c r="AKP377" s="546"/>
      <c r="AKQ377" s="546"/>
      <c r="AKR377" s="546"/>
      <c r="AKS377" s="546"/>
      <c r="AKT377" s="546"/>
      <c r="AKU377" s="546"/>
      <c r="AKV377" s="546"/>
      <c r="AKW377" s="546"/>
      <c r="AKX377" s="546"/>
      <c r="AKY377" s="546"/>
      <c r="AKZ377" s="546"/>
      <c r="ALA377" s="546"/>
      <c r="ALB377" s="546"/>
      <c r="ALC377" s="546"/>
      <c r="ALD377" s="546"/>
      <c r="ALE377" s="546"/>
      <c r="ALF377" s="546"/>
      <c r="ALG377" s="546"/>
      <c r="ALH377" s="546"/>
      <c r="ALI377" s="546"/>
      <c r="ALJ377" s="546"/>
      <c r="ALK377" s="546"/>
      <c r="ALL377" s="546"/>
      <c r="ALM377" s="546"/>
      <c r="ALN377" s="546"/>
      <c r="ALO377" s="546"/>
      <c r="ALP377" s="546"/>
      <c r="ALQ377" s="546"/>
      <c r="ALR377" s="546"/>
      <c r="ALS377" s="546"/>
      <c r="ALT377" s="546"/>
      <c r="ALU377" s="546"/>
      <c r="ALV377" s="546"/>
      <c r="ALW377" s="546"/>
      <c r="ALX377" s="546"/>
      <c r="ALY377" s="546"/>
      <c r="ALZ377" s="546"/>
      <c r="AMA377" s="546"/>
      <c r="AMB377" s="546"/>
    </row>
    <row r="378" spans="1:1016" ht="59.25" customHeight="1">
      <c r="A378" s="517" t="s">
        <v>784</v>
      </c>
      <c r="B378" s="561">
        <v>190101</v>
      </c>
      <c r="C378" s="503" t="s">
        <v>27</v>
      </c>
      <c r="D378" s="622" t="s">
        <v>785</v>
      </c>
      <c r="E378" s="493" t="s">
        <v>86</v>
      </c>
      <c r="F378" s="523">
        <v>2554.0300000000002</v>
      </c>
      <c r="G378" s="497">
        <f t="shared" si="31"/>
        <v>13.43</v>
      </c>
      <c r="H378" s="498">
        <f t="shared" si="29"/>
        <v>34300.622900000002</v>
      </c>
      <c r="J378" s="547">
        <v>10.61</v>
      </c>
      <c r="L378" s="466">
        <f t="shared" si="30"/>
        <v>13.43</v>
      </c>
    </row>
    <row r="379" spans="1:1016" ht="59.25" customHeight="1">
      <c r="A379" s="517" t="s">
        <v>786</v>
      </c>
      <c r="B379" s="561">
        <v>190103</v>
      </c>
      <c r="C379" s="503" t="s">
        <v>27</v>
      </c>
      <c r="D379" s="562" t="s">
        <v>787</v>
      </c>
      <c r="E379" s="493" t="s">
        <v>86</v>
      </c>
      <c r="F379" s="523">
        <v>682.97</v>
      </c>
      <c r="G379" s="497">
        <f t="shared" si="31"/>
        <v>17.04</v>
      </c>
      <c r="H379" s="498">
        <f t="shared" si="29"/>
        <v>11637.808800000001</v>
      </c>
      <c r="J379" s="547">
        <v>13.46</v>
      </c>
      <c r="L379" s="466">
        <f t="shared" si="30"/>
        <v>17.04</v>
      </c>
    </row>
    <row r="380" spans="1:1016" ht="59.25" customHeight="1">
      <c r="A380" s="517" t="s">
        <v>788</v>
      </c>
      <c r="B380" s="561">
        <v>190115</v>
      </c>
      <c r="C380" s="503" t="s">
        <v>27</v>
      </c>
      <c r="D380" s="622" t="s">
        <v>789</v>
      </c>
      <c r="E380" s="493" t="s">
        <v>86</v>
      </c>
      <c r="F380" s="523">
        <v>2554.0300000000002</v>
      </c>
      <c r="G380" s="497">
        <f t="shared" si="31"/>
        <v>19.899999999999999</v>
      </c>
      <c r="H380" s="498">
        <f t="shared" si="29"/>
        <v>50825.197</v>
      </c>
      <c r="J380" s="547">
        <v>15.72</v>
      </c>
      <c r="L380" s="466">
        <f t="shared" si="30"/>
        <v>19.899999999999999</v>
      </c>
    </row>
    <row r="381" spans="1:1016" ht="59.25" customHeight="1">
      <c r="A381" s="517" t="s">
        <v>790</v>
      </c>
      <c r="B381" s="561">
        <v>190117</v>
      </c>
      <c r="C381" s="503" t="s">
        <v>27</v>
      </c>
      <c r="D381" s="562" t="s">
        <v>791</v>
      </c>
      <c r="E381" s="493" t="s">
        <v>86</v>
      </c>
      <c r="F381" s="523">
        <v>682.97</v>
      </c>
      <c r="G381" s="497">
        <f t="shared" si="31"/>
        <v>20.09</v>
      </c>
      <c r="H381" s="498">
        <f t="shared" si="29"/>
        <v>13720.8673</v>
      </c>
      <c r="J381" s="547">
        <v>15.87</v>
      </c>
      <c r="L381" s="466">
        <f t="shared" si="30"/>
        <v>20.09</v>
      </c>
    </row>
    <row r="382" spans="1:1016" s="458" customFormat="1" ht="38.1" customHeight="1">
      <c r="A382" s="509">
        <v>25</v>
      </c>
      <c r="B382" s="516"/>
      <c r="C382" s="518"/>
      <c r="D382" s="512" t="s">
        <v>792</v>
      </c>
      <c r="E382" s="519"/>
      <c r="F382" s="520"/>
      <c r="G382" s="499"/>
      <c r="H382" s="521" t="str">
        <f t="shared" si="29"/>
        <v/>
      </c>
      <c r="I382" s="546"/>
      <c r="J382" s="549"/>
      <c r="K382" s="546"/>
      <c r="L382" s="546">
        <f t="shared" si="30"/>
        <v>0</v>
      </c>
      <c r="M382" s="546"/>
      <c r="N382" s="546"/>
      <c r="O382" s="546"/>
      <c r="P382" s="546"/>
      <c r="Q382" s="546"/>
      <c r="R382" s="546"/>
      <c r="S382" s="546"/>
      <c r="T382" s="546"/>
      <c r="U382" s="546"/>
      <c r="V382" s="546"/>
      <c r="W382" s="546"/>
      <c r="X382" s="546"/>
      <c r="Y382" s="546"/>
      <c r="Z382" s="546"/>
      <c r="AA382" s="546"/>
      <c r="AB382" s="546"/>
      <c r="AC382" s="546"/>
      <c r="AD382" s="546"/>
      <c r="AE382" s="546"/>
      <c r="AF382" s="546"/>
      <c r="AG382" s="546"/>
      <c r="AH382" s="546"/>
      <c r="AI382" s="546"/>
      <c r="AJ382" s="546"/>
      <c r="AK382" s="546"/>
      <c r="AL382" s="546"/>
      <c r="AM382" s="546"/>
      <c r="AN382" s="546"/>
      <c r="AO382" s="546"/>
      <c r="AP382" s="546"/>
      <c r="AQ382" s="546"/>
      <c r="AR382" s="546"/>
      <c r="AS382" s="546"/>
      <c r="AT382" s="546"/>
      <c r="AU382" s="546"/>
      <c r="AV382" s="546"/>
      <c r="AW382" s="546"/>
      <c r="AX382" s="546"/>
      <c r="AY382" s="546"/>
      <c r="AZ382" s="546"/>
      <c r="BA382" s="546"/>
      <c r="BB382" s="546"/>
      <c r="BC382" s="546"/>
      <c r="BD382" s="546"/>
      <c r="BE382" s="546"/>
      <c r="BF382" s="546"/>
      <c r="BG382" s="546"/>
      <c r="BH382" s="546"/>
      <c r="BI382" s="546"/>
      <c r="BJ382" s="546"/>
      <c r="BK382" s="546"/>
      <c r="BL382" s="546"/>
      <c r="BM382" s="546"/>
      <c r="BN382" s="546"/>
      <c r="BO382" s="546"/>
      <c r="BP382" s="546"/>
      <c r="BQ382" s="546"/>
      <c r="BR382" s="546"/>
      <c r="BS382" s="546"/>
      <c r="BT382" s="546"/>
      <c r="BU382" s="546"/>
      <c r="BV382" s="546"/>
      <c r="BW382" s="546"/>
      <c r="BX382" s="546"/>
      <c r="BY382" s="546"/>
      <c r="BZ382" s="546"/>
      <c r="CA382" s="546"/>
      <c r="CB382" s="546"/>
      <c r="CC382" s="546"/>
      <c r="CD382" s="546"/>
      <c r="CE382" s="546"/>
      <c r="CF382" s="546"/>
      <c r="CG382" s="546"/>
      <c r="CH382" s="546"/>
      <c r="CI382" s="546"/>
      <c r="CJ382" s="546"/>
      <c r="CK382" s="546"/>
      <c r="CL382" s="546"/>
      <c r="CM382" s="546"/>
      <c r="CN382" s="546"/>
      <c r="CO382" s="546"/>
      <c r="CP382" s="546"/>
      <c r="CQ382" s="546"/>
      <c r="CR382" s="546"/>
      <c r="CS382" s="546"/>
      <c r="CT382" s="546"/>
      <c r="CU382" s="546"/>
      <c r="CV382" s="546"/>
      <c r="CW382" s="546"/>
      <c r="CX382" s="546"/>
      <c r="CY382" s="546"/>
      <c r="CZ382" s="546"/>
      <c r="DA382" s="546"/>
      <c r="DB382" s="546"/>
      <c r="DC382" s="546"/>
      <c r="DD382" s="546"/>
      <c r="DE382" s="546"/>
      <c r="DF382" s="546"/>
      <c r="DG382" s="546"/>
      <c r="DH382" s="546"/>
      <c r="DI382" s="546"/>
      <c r="DJ382" s="546"/>
      <c r="DK382" s="546"/>
      <c r="DL382" s="546"/>
      <c r="DM382" s="546"/>
      <c r="DN382" s="546"/>
      <c r="DO382" s="546"/>
      <c r="DP382" s="546"/>
      <c r="DQ382" s="546"/>
      <c r="DR382" s="546"/>
      <c r="DS382" s="546"/>
      <c r="DT382" s="546"/>
      <c r="DU382" s="546"/>
      <c r="DV382" s="546"/>
      <c r="DW382" s="546"/>
      <c r="DX382" s="546"/>
      <c r="DY382" s="546"/>
      <c r="DZ382" s="546"/>
      <c r="EA382" s="546"/>
      <c r="EB382" s="546"/>
      <c r="EC382" s="546"/>
      <c r="ED382" s="546"/>
      <c r="EE382" s="546"/>
      <c r="EF382" s="546"/>
      <c r="EG382" s="546"/>
      <c r="EH382" s="546"/>
      <c r="EI382" s="546"/>
      <c r="EJ382" s="546"/>
      <c r="EK382" s="546"/>
      <c r="EL382" s="546"/>
      <c r="EM382" s="546"/>
      <c r="EN382" s="546"/>
      <c r="EO382" s="546"/>
      <c r="EP382" s="546"/>
      <c r="EQ382" s="546"/>
      <c r="ER382" s="546"/>
      <c r="ES382" s="546"/>
      <c r="ET382" s="546"/>
      <c r="EU382" s="546"/>
      <c r="EV382" s="546"/>
      <c r="EW382" s="546"/>
      <c r="EX382" s="546"/>
      <c r="EY382" s="546"/>
      <c r="EZ382" s="546"/>
      <c r="FA382" s="546"/>
      <c r="FB382" s="546"/>
      <c r="FC382" s="546"/>
      <c r="FD382" s="546"/>
      <c r="FE382" s="546"/>
      <c r="FF382" s="546"/>
      <c r="FG382" s="546"/>
      <c r="FH382" s="546"/>
      <c r="FI382" s="546"/>
      <c r="FJ382" s="546"/>
      <c r="FK382" s="546"/>
      <c r="FL382" s="546"/>
      <c r="FM382" s="546"/>
      <c r="FN382" s="546"/>
      <c r="FO382" s="546"/>
      <c r="FP382" s="546"/>
      <c r="FQ382" s="546"/>
      <c r="FR382" s="546"/>
      <c r="FS382" s="546"/>
      <c r="FT382" s="546"/>
      <c r="FU382" s="546"/>
      <c r="FV382" s="546"/>
      <c r="FW382" s="546"/>
      <c r="FX382" s="546"/>
      <c r="FY382" s="546"/>
      <c r="FZ382" s="546"/>
      <c r="GA382" s="546"/>
      <c r="GB382" s="546"/>
      <c r="GC382" s="546"/>
      <c r="GD382" s="546"/>
      <c r="GE382" s="546"/>
      <c r="GF382" s="546"/>
      <c r="GG382" s="546"/>
      <c r="GH382" s="546"/>
      <c r="GI382" s="546"/>
      <c r="GJ382" s="546"/>
      <c r="GK382" s="546"/>
      <c r="GL382" s="546"/>
      <c r="GM382" s="546"/>
      <c r="GN382" s="546"/>
      <c r="GO382" s="546"/>
      <c r="GP382" s="546"/>
      <c r="GQ382" s="546"/>
      <c r="GR382" s="546"/>
      <c r="GS382" s="546"/>
      <c r="GT382" s="546"/>
      <c r="GU382" s="546"/>
      <c r="GV382" s="546"/>
      <c r="GW382" s="546"/>
      <c r="GX382" s="546"/>
      <c r="GY382" s="546"/>
      <c r="GZ382" s="546"/>
      <c r="HA382" s="546"/>
      <c r="HB382" s="546"/>
      <c r="HC382" s="546"/>
      <c r="HD382" s="546"/>
      <c r="HE382" s="546"/>
      <c r="HF382" s="546"/>
      <c r="HG382" s="546"/>
      <c r="HH382" s="546"/>
      <c r="HI382" s="546"/>
      <c r="HJ382" s="546"/>
      <c r="HK382" s="546"/>
      <c r="HL382" s="546"/>
      <c r="HM382" s="546"/>
      <c r="HN382" s="546"/>
      <c r="HO382" s="546"/>
      <c r="HP382" s="546"/>
      <c r="HQ382" s="546"/>
      <c r="HR382" s="546"/>
      <c r="HS382" s="546"/>
      <c r="HT382" s="546"/>
      <c r="HU382" s="546"/>
      <c r="HV382" s="546"/>
      <c r="HW382" s="546"/>
      <c r="HX382" s="546"/>
      <c r="HY382" s="546"/>
      <c r="HZ382" s="546"/>
      <c r="IA382" s="546"/>
      <c r="IB382" s="546"/>
      <c r="IC382" s="546"/>
      <c r="ID382" s="546"/>
      <c r="IE382" s="546"/>
      <c r="IF382" s="546"/>
      <c r="IG382" s="546"/>
      <c r="IH382" s="546"/>
      <c r="II382" s="546"/>
      <c r="IJ382" s="546"/>
      <c r="IK382" s="546"/>
      <c r="IL382" s="546"/>
      <c r="IM382" s="546"/>
      <c r="IN382" s="546"/>
      <c r="IO382" s="546"/>
      <c r="IP382" s="546"/>
      <c r="IQ382" s="546"/>
      <c r="IR382" s="546"/>
      <c r="IS382" s="546"/>
      <c r="IT382" s="546"/>
      <c r="IU382" s="546"/>
      <c r="IV382" s="546"/>
      <c r="IW382" s="546"/>
      <c r="IX382" s="546"/>
      <c r="IY382" s="546"/>
      <c r="IZ382" s="546"/>
      <c r="JA382" s="546"/>
      <c r="JB382" s="546"/>
      <c r="JC382" s="546"/>
      <c r="JD382" s="546"/>
      <c r="JE382" s="546"/>
      <c r="JF382" s="546"/>
      <c r="JG382" s="546"/>
      <c r="JH382" s="546"/>
      <c r="JI382" s="546"/>
      <c r="JJ382" s="546"/>
      <c r="JK382" s="546"/>
      <c r="JL382" s="546"/>
      <c r="JM382" s="546"/>
      <c r="JN382" s="546"/>
      <c r="JO382" s="546"/>
      <c r="JP382" s="546"/>
      <c r="JQ382" s="546"/>
      <c r="JR382" s="546"/>
      <c r="JS382" s="546"/>
      <c r="JT382" s="546"/>
      <c r="JU382" s="546"/>
      <c r="JV382" s="546"/>
      <c r="JW382" s="546"/>
      <c r="JX382" s="546"/>
      <c r="JY382" s="546"/>
      <c r="JZ382" s="546"/>
      <c r="KA382" s="546"/>
      <c r="KB382" s="546"/>
      <c r="KC382" s="546"/>
      <c r="KD382" s="546"/>
      <c r="KE382" s="546"/>
      <c r="KF382" s="546"/>
      <c r="KG382" s="546"/>
      <c r="KH382" s="546"/>
      <c r="KI382" s="546"/>
      <c r="KJ382" s="546"/>
      <c r="KK382" s="546"/>
      <c r="KL382" s="546"/>
      <c r="KM382" s="546"/>
      <c r="KN382" s="546"/>
      <c r="KO382" s="546"/>
      <c r="KP382" s="546"/>
      <c r="KQ382" s="546"/>
      <c r="KR382" s="546"/>
      <c r="KS382" s="546"/>
      <c r="KT382" s="546"/>
      <c r="KU382" s="546"/>
      <c r="KV382" s="546"/>
      <c r="KW382" s="546"/>
      <c r="KX382" s="546"/>
      <c r="KY382" s="546"/>
      <c r="KZ382" s="546"/>
      <c r="LA382" s="546"/>
      <c r="LB382" s="546"/>
      <c r="LC382" s="546"/>
      <c r="LD382" s="546"/>
      <c r="LE382" s="546"/>
      <c r="LF382" s="546"/>
      <c r="LG382" s="546"/>
      <c r="LH382" s="546"/>
      <c r="LI382" s="546"/>
      <c r="LJ382" s="546"/>
      <c r="LK382" s="546"/>
      <c r="LL382" s="546"/>
      <c r="LM382" s="546"/>
      <c r="LN382" s="546"/>
      <c r="LO382" s="546"/>
      <c r="LP382" s="546"/>
      <c r="LQ382" s="546"/>
      <c r="LR382" s="546"/>
      <c r="LS382" s="546"/>
      <c r="LT382" s="546"/>
      <c r="LU382" s="546"/>
      <c r="LV382" s="546"/>
      <c r="LW382" s="546"/>
      <c r="LX382" s="546"/>
      <c r="LY382" s="546"/>
      <c r="LZ382" s="546"/>
      <c r="MA382" s="546"/>
      <c r="MB382" s="546"/>
      <c r="MC382" s="546"/>
      <c r="MD382" s="546"/>
      <c r="ME382" s="546"/>
      <c r="MF382" s="546"/>
      <c r="MG382" s="546"/>
      <c r="MH382" s="546"/>
      <c r="MI382" s="546"/>
      <c r="MJ382" s="546"/>
      <c r="MK382" s="546"/>
      <c r="ML382" s="546"/>
      <c r="MM382" s="546"/>
      <c r="MN382" s="546"/>
      <c r="MO382" s="546"/>
      <c r="MP382" s="546"/>
      <c r="MQ382" s="546"/>
      <c r="MR382" s="546"/>
      <c r="MS382" s="546"/>
      <c r="MT382" s="546"/>
      <c r="MU382" s="546"/>
      <c r="MV382" s="546"/>
      <c r="MW382" s="546"/>
      <c r="MX382" s="546"/>
      <c r="MY382" s="546"/>
      <c r="MZ382" s="546"/>
      <c r="NA382" s="546"/>
      <c r="NB382" s="546"/>
      <c r="NC382" s="546"/>
      <c r="ND382" s="546"/>
      <c r="NE382" s="546"/>
      <c r="NF382" s="546"/>
      <c r="NG382" s="546"/>
      <c r="NH382" s="546"/>
      <c r="NI382" s="546"/>
      <c r="NJ382" s="546"/>
      <c r="NK382" s="546"/>
      <c r="NL382" s="546"/>
      <c r="NM382" s="546"/>
      <c r="NN382" s="546"/>
      <c r="NO382" s="546"/>
      <c r="NP382" s="546"/>
      <c r="NQ382" s="546"/>
      <c r="NR382" s="546"/>
      <c r="NS382" s="546"/>
      <c r="NT382" s="546"/>
      <c r="NU382" s="546"/>
      <c r="NV382" s="546"/>
      <c r="NW382" s="546"/>
      <c r="NX382" s="546"/>
      <c r="NY382" s="546"/>
      <c r="NZ382" s="546"/>
      <c r="OA382" s="546"/>
      <c r="OB382" s="546"/>
      <c r="OC382" s="546"/>
      <c r="OD382" s="546"/>
      <c r="OE382" s="546"/>
      <c r="OF382" s="546"/>
      <c r="OG382" s="546"/>
      <c r="OH382" s="546"/>
      <c r="OI382" s="546"/>
      <c r="OJ382" s="546"/>
      <c r="OK382" s="546"/>
      <c r="OL382" s="546"/>
      <c r="OM382" s="546"/>
      <c r="ON382" s="546"/>
      <c r="OO382" s="546"/>
      <c r="OP382" s="546"/>
      <c r="OQ382" s="546"/>
      <c r="OR382" s="546"/>
      <c r="OS382" s="546"/>
      <c r="OT382" s="546"/>
      <c r="OU382" s="546"/>
      <c r="OV382" s="546"/>
      <c r="OW382" s="546"/>
      <c r="OX382" s="546"/>
      <c r="OY382" s="546"/>
      <c r="OZ382" s="546"/>
      <c r="PA382" s="546"/>
      <c r="PB382" s="546"/>
      <c r="PC382" s="546"/>
      <c r="PD382" s="546"/>
      <c r="PE382" s="546"/>
      <c r="PF382" s="546"/>
      <c r="PG382" s="546"/>
      <c r="PH382" s="546"/>
      <c r="PI382" s="546"/>
      <c r="PJ382" s="546"/>
      <c r="PK382" s="546"/>
      <c r="PL382" s="546"/>
      <c r="PM382" s="546"/>
      <c r="PN382" s="546"/>
      <c r="PO382" s="546"/>
      <c r="PP382" s="546"/>
      <c r="PQ382" s="546"/>
      <c r="PR382" s="546"/>
      <c r="PS382" s="546"/>
      <c r="PT382" s="546"/>
      <c r="PU382" s="546"/>
      <c r="PV382" s="546"/>
      <c r="PW382" s="546"/>
      <c r="PX382" s="546"/>
      <c r="PY382" s="546"/>
      <c r="PZ382" s="546"/>
      <c r="QA382" s="546"/>
      <c r="QB382" s="546"/>
      <c r="QC382" s="546"/>
      <c r="QD382" s="546"/>
      <c r="QE382" s="546"/>
      <c r="QF382" s="546"/>
      <c r="QG382" s="546"/>
      <c r="QH382" s="546"/>
      <c r="QI382" s="546"/>
      <c r="QJ382" s="546"/>
      <c r="QK382" s="546"/>
      <c r="QL382" s="546"/>
      <c r="QM382" s="546"/>
      <c r="QN382" s="546"/>
      <c r="QO382" s="546"/>
      <c r="QP382" s="546"/>
      <c r="QQ382" s="546"/>
      <c r="QR382" s="546"/>
      <c r="QS382" s="546"/>
      <c r="QT382" s="546"/>
      <c r="QU382" s="546"/>
      <c r="QV382" s="546"/>
      <c r="QW382" s="546"/>
      <c r="QX382" s="546"/>
      <c r="QY382" s="546"/>
      <c r="QZ382" s="546"/>
      <c r="RA382" s="546"/>
      <c r="RB382" s="546"/>
      <c r="RC382" s="546"/>
      <c r="RD382" s="546"/>
      <c r="RE382" s="546"/>
      <c r="RF382" s="546"/>
      <c r="RG382" s="546"/>
      <c r="RH382" s="546"/>
      <c r="RI382" s="546"/>
      <c r="RJ382" s="546"/>
      <c r="RK382" s="546"/>
      <c r="RL382" s="546"/>
      <c r="RM382" s="546"/>
      <c r="RN382" s="546"/>
      <c r="RO382" s="546"/>
      <c r="RP382" s="546"/>
      <c r="RQ382" s="546"/>
      <c r="RR382" s="546"/>
      <c r="RS382" s="546"/>
      <c r="RT382" s="546"/>
      <c r="RU382" s="546"/>
      <c r="RV382" s="546"/>
      <c r="RW382" s="546"/>
      <c r="RX382" s="546"/>
      <c r="RY382" s="546"/>
      <c r="RZ382" s="546"/>
      <c r="SA382" s="546"/>
      <c r="SB382" s="546"/>
      <c r="SC382" s="546"/>
      <c r="SD382" s="546"/>
      <c r="SE382" s="546"/>
      <c r="SF382" s="546"/>
      <c r="SG382" s="546"/>
      <c r="SH382" s="546"/>
      <c r="SI382" s="546"/>
      <c r="SJ382" s="546"/>
      <c r="SK382" s="546"/>
      <c r="SL382" s="546"/>
      <c r="SM382" s="546"/>
      <c r="SN382" s="546"/>
      <c r="SO382" s="546"/>
      <c r="SP382" s="546"/>
      <c r="SQ382" s="546"/>
      <c r="SR382" s="546"/>
      <c r="SS382" s="546"/>
      <c r="ST382" s="546"/>
      <c r="SU382" s="546"/>
      <c r="SV382" s="546"/>
      <c r="SW382" s="546"/>
      <c r="SX382" s="546"/>
      <c r="SY382" s="546"/>
      <c r="SZ382" s="546"/>
      <c r="TA382" s="546"/>
      <c r="TB382" s="546"/>
      <c r="TC382" s="546"/>
      <c r="TD382" s="546"/>
      <c r="TE382" s="546"/>
      <c r="TF382" s="546"/>
      <c r="TG382" s="546"/>
      <c r="TH382" s="546"/>
      <c r="TI382" s="546"/>
      <c r="TJ382" s="546"/>
      <c r="TK382" s="546"/>
      <c r="TL382" s="546"/>
      <c r="TM382" s="546"/>
      <c r="TN382" s="546"/>
      <c r="TO382" s="546"/>
      <c r="TP382" s="546"/>
      <c r="TQ382" s="546"/>
      <c r="TR382" s="546"/>
      <c r="TS382" s="546"/>
      <c r="TT382" s="546"/>
      <c r="TU382" s="546"/>
      <c r="TV382" s="546"/>
      <c r="TW382" s="546"/>
      <c r="TX382" s="546"/>
      <c r="TY382" s="546"/>
      <c r="TZ382" s="546"/>
      <c r="UA382" s="546"/>
      <c r="UB382" s="546"/>
      <c r="UC382" s="546"/>
      <c r="UD382" s="546"/>
      <c r="UE382" s="546"/>
      <c r="UF382" s="546"/>
      <c r="UG382" s="546"/>
      <c r="UH382" s="546"/>
      <c r="UI382" s="546"/>
      <c r="UJ382" s="546"/>
      <c r="UK382" s="546"/>
      <c r="UL382" s="546"/>
      <c r="UM382" s="546"/>
      <c r="UN382" s="546"/>
      <c r="UO382" s="546"/>
      <c r="UP382" s="546"/>
      <c r="UQ382" s="546"/>
      <c r="UR382" s="546"/>
      <c r="US382" s="546"/>
      <c r="UT382" s="546"/>
      <c r="UU382" s="546"/>
      <c r="UV382" s="546"/>
      <c r="UW382" s="546"/>
      <c r="UX382" s="546"/>
      <c r="UY382" s="546"/>
      <c r="UZ382" s="546"/>
      <c r="VA382" s="546"/>
      <c r="VB382" s="546"/>
      <c r="VC382" s="546"/>
      <c r="VD382" s="546"/>
      <c r="VE382" s="546"/>
      <c r="VF382" s="546"/>
      <c r="VG382" s="546"/>
      <c r="VH382" s="546"/>
      <c r="VI382" s="546"/>
      <c r="VJ382" s="546"/>
      <c r="VK382" s="546"/>
      <c r="VL382" s="546"/>
      <c r="VM382" s="546"/>
      <c r="VN382" s="546"/>
      <c r="VO382" s="546"/>
      <c r="VP382" s="546"/>
      <c r="VQ382" s="546"/>
      <c r="VR382" s="546"/>
      <c r="VS382" s="546"/>
      <c r="VT382" s="546"/>
      <c r="VU382" s="546"/>
      <c r="VV382" s="546"/>
      <c r="VW382" s="546"/>
      <c r="VX382" s="546"/>
      <c r="VY382" s="546"/>
      <c r="VZ382" s="546"/>
      <c r="WA382" s="546"/>
      <c r="WB382" s="546"/>
      <c r="WC382" s="546"/>
      <c r="WD382" s="546"/>
      <c r="WE382" s="546"/>
      <c r="WF382" s="546"/>
      <c r="WG382" s="546"/>
      <c r="WH382" s="546"/>
      <c r="WI382" s="546"/>
      <c r="WJ382" s="546"/>
      <c r="WK382" s="546"/>
      <c r="WL382" s="546"/>
      <c r="WM382" s="546"/>
      <c r="WN382" s="546"/>
      <c r="WO382" s="546"/>
      <c r="WP382" s="546"/>
      <c r="WQ382" s="546"/>
      <c r="WR382" s="546"/>
      <c r="WS382" s="546"/>
      <c r="WT382" s="546"/>
      <c r="WU382" s="546"/>
      <c r="WV382" s="546"/>
      <c r="WW382" s="546"/>
      <c r="WX382" s="546"/>
      <c r="WY382" s="546"/>
      <c r="WZ382" s="546"/>
      <c r="XA382" s="546"/>
      <c r="XB382" s="546"/>
      <c r="XC382" s="546"/>
      <c r="XD382" s="546"/>
      <c r="XE382" s="546"/>
      <c r="XF382" s="546"/>
      <c r="XG382" s="546"/>
      <c r="XH382" s="546"/>
      <c r="XI382" s="546"/>
      <c r="XJ382" s="546"/>
      <c r="XK382" s="546"/>
      <c r="XL382" s="546"/>
      <c r="XM382" s="546"/>
      <c r="XN382" s="546"/>
      <c r="XO382" s="546"/>
      <c r="XP382" s="546"/>
      <c r="XQ382" s="546"/>
      <c r="XR382" s="546"/>
      <c r="XS382" s="546"/>
      <c r="XT382" s="546"/>
      <c r="XU382" s="546"/>
      <c r="XV382" s="546"/>
      <c r="XW382" s="546"/>
      <c r="XX382" s="546"/>
      <c r="XY382" s="546"/>
      <c r="XZ382" s="546"/>
      <c r="YA382" s="546"/>
      <c r="YB382" s="546"/>
      <c r="YC382" s="546"/>
      <c r="YD382" s="546"/>
      <c r="YE382" s="546"/>
      <c r="YF382" s="546"/>
      <c r="YG382" s="546"/>
      <c r="YH382" s="546"/>
      <c r="YI382" s="546"/>
      <c r="YJ382" s="546"/>
      <c r="YK382" s="546"/>
      <c r="YL382" s="546"/>
      <c r="YM382" s="546"/>
      <c r="YN382" s="546"/>
      <c r="YO382" s="546"/>
      <c r="YP382" s="546"/>
      <c r="YQ382" s="546"/>
      <c r="YR382" s="546"/>
      <c r="YS382" s="546"/>
      <c r="YT382" s="546"/>
      <c r="YU382" s="546"/>
      <c r="YV382" s="546"/>
      <c r="YW382" s="546"/>
      <c r="YX382" s="546"/>
      <c r="YY382" s="546"/>
      <c r="YZ382" s="546"/>
      <c r="ZA382" s="546"/>
      <c r="ZB382" s="546"/>
      <c r="ZC382" s="546"/>
      <c r="ZD382" s="546"/>
      <c r="ZE382" s="546"/>
      <c r="ZF382" s="546"/>
      <c r="ZG382" s="546"/>
      <c r="ZH382" s="546"/>
      <c r="ZI382" s="546"/>
      <c r="ZJ382" s="546"/>
      <c r="ZK382" s="546"/>
      <c r="ZL382" s="546"/>
      <c r="ZM382" s="546"/>
      <c r="ZN382" s="546"/>
      <c r="ZO382" s="546"/>
      <c r="ZP382" s="546"/>
      <c r="ZQ382" s="546"/>
      <c r="ZR382" s="546"/>
      <c r="ZS382" s="546"/>
      <c r="ZT382" s="546"/>
      <c r="ZU382" s="546"/>
      <c r="ZV382" s="546"/>
      <c r="ZW382" s="546"/>
      <c r="ZX382" s="546"/>
      <c r="ZY382" s="546"/>
      <c r="ZZ382" s="546"/>
      <c r="AAA382" s="546"/>
      <c r="AAB382" s="546"/>
      <c r="AAC382" s="546"/>
      <c r="AAD382" s="546"/>
      <c r="AAE382" s="546"/>
      <c r="AAF382" s="546"/>
      <c r="AAG382" s="546"/>
      <c r="AAH382" s="546"/>
      <c r="AAI382" s="546"/>
      <c r="AAJ382" s="546"/>
      <c r="AAK382" s="546"/>
      <c r="AAL382" s="546"/>
      <c r="AAM382" s="546"/>
      <c r="AAN382" s="546"/>
      <c r="AAO382" s="546"/>
      <c r="AAP382" s="546"/>
      <c r="AAQ382" s="546"/>
      <c r="AAR382" s="546"/>
      <c r="AAS382" s="546"/>
      <c r="AAT382" s="546"/>
      <c r="AAU382" s="546"/>
      <c r="AAV382" s="546"/>
      <c r="AAW382" s="546"/>
      <c r="AAX382" s="546"/>
      <c r="AAY382" s="546"/>
      <c r="AAZ382" s="546"/>
      <c r="ABA382" s="546"/>
      <c r="ABB382" s="546"/>
      <c r="ABC382" s="546"/>
      <c r="ABD382" s="546"/>
      <c r="ABE382" s="546"/>
      <c r="ABF382" s="546"/>
      <c r="ABG382" s="546"/>
      <c r="ABH382" s="546"/>
      <c r="ABI382" s="546"/>
      <c r="ABJ382" s="546"/>
      <c r="ABK382" s="546"/>
      <c r="ABL382" s="546"/>
      <c r="ABM382" s="546"/>
      <c r="ABN382" s="546"/>
      <c r="ABO382" s="546"/>
      <c r="ABP382" s="546"/>
      <c r="ABQ382" s="546"/>
      <c r="ABR382" s="546"/>
      <c r="ABS382" s="546"/>
      <c r="ABT382" s="546"/>
      <c r="ABU382" s="546"/>
      <c r="ABV382" s="546"/>
      <c r="ABW382" s="546"/>
      <c r="ABX382" s="546"/>
      <c r="ABY382" s="546"/>
      <c r="ABZ382" s="546"/>
      <c r="ACA382" s="546"/>
      <c r="ACB382" s="546"/>
      <c r="ACC382" s="546"/>
      <c r="ACD382" s="546"/>
      <c r="ACE382" s="546"/>
      <c r="ACF382" s="546"/>
      <c r="ACG382" s="546"/>
      <c r="ACH382" s="546"/>
      <c r="ACI382" s="546"/>
      <c r="ACJ382" s="546"/>
      <c r="ACK382" s="546"/>
      <c r="ACL382" s="546"/>
      <c r="ACM382" s="546"/>
      <c r="ACN382" s="546"/>
      <c r="ACO382" s="546"/>
      <c r="ACP382" s="546"/>
      <c r="ACQ382" s="546"/>
      <c r="ACR382" s="546"/>
      <c r="ACS382" s="546"/>
      <c r="ACT382" s="546"/>
      <c r="ACU382" s="546"/>
      <c r="ACV382" s="546"/>
      <c r="ACW382" s="546"/>
      <c r="ACX382" s="546"/>
      <c r="ACY382" s="546"/>
      <c r="ACZ382" s="546"/>
      <c r="ADA382" s="546"/>
      <c r="ADB382" s="546"/>
      <c r="ADC382" s="546"/>
      <c r="ADD382" s="546"/>
      <c r="ADE382" s="546"/>
      <c r="ADF382" s="546"/>
      <c r="ADG382" s="546"/>
      <c r="ADH382" s="546"/>
      <c r="ADI382" s="546"/>
      <c r="ADJ382" s="546"/>
      <c r="ADK382" s="546"/>
      <c r="ADL382" s="546"/>
      <c r="ADM382" s="546"/>
      <c r="ADN382" s="546"/>
      <c r="ADO382" s="546"/>
      <c r="ADP382" s="546"/>
      <c r="ADQ382" s="546"/>
      <c r="ADR382" s="546"/>
      <c r="ADS382" s="546"/>
      <c r="ADT382" s="546"/>
      <c r="ADU382" s="546"/>
      <c r="ADV382" s="546"/>
      <c r="ADW382" s="546"/>
      <c r="ADX382" s="546"/>
      <c r="ADY382" s="546"/>
      <c r="ADZ382" s="546"/>
      <c r="AEA382" s="546"/>
      <c r="AEB382" s="546"/>
      <c r="AEC382" s="546"/>
      <c r="AED382" s="546"/>
      <c r="AEE382" s="546"/>
      <c r="AEF382" s="546"/>
      <c r="AEG382" s="546"/>
      <c r="AEH382" s="546"/>
      <c r="AEI382" s="546"/>
      <c r="AEJ382" s="546"/>
      <c r="AEK382" s="546"/>
      <c r="AEL382" s="546"/>
      <c r="AEM382" s="546"/>
      <c r="AEN382" s="546"/>
      <c r="AEO382" s="546"/>
      <c r="AEP382" s="546"/>
      <c r="AEQ382" s="546"/>
      <c r="AER382" s="546"/>
      <c r="AES382" s="546"/>
      <c r="AET382" s="546"/>
      <c r="AEU382" s="546"/>
      <c r="AEV382" s="546"/>
      <c r="AEW382" s="546"/>
      <c r="AEX382" s="546"/>
      <c r="AEY382" s="546"/>
      <c r="AEZ382" s="546"/>
      <c r="AFA382" s="546"/>
      <c r="AFB382" s="546"/>
      <c r="AFC382" s="546"/>
      <c r="AFD382" s="546"/>
      <c r="AFE382" s="546"/>
      <c r="AFF382" s="546"/>
      <c r="AFG382" s="546"/>
      <c r="AFH382" s="546"/>
      <c r="AFI382" s="546"/>
      <c r="AFJ382" s="546"/>
      <c r="AFK382" s="546"/>
      <c r="AFL382" s="546"/>
      <c r="AFM382" s="546"/>
      <c r="AFN382" s="546"/>
      <c r="AFO382" s="546"/>
      <c r="AFP382" s="546"/>
      <c r="AFQ382" s="546"/>
      <c r="AFR382" s="546"/>
      <c r="AFS382" s="546"/>
      <c r="AFT382" s="546"/>
      <c r="AFU382" s="546"/>
      <c r="AFV382" s="546"/>
      <c r="AFW382" s="546"/>
      <c r="AFX382" s="546"/>
      <c r="AFY382" s="546"/>
      <c r="AFZ382" s="546"/>
      <c r="AGA382" s="546"/>
      <c r="AGB382" s="546"/>
      <c r="AGC382" s="546"/>
      <c r="AGD382" s="546"/>
      <c r="AGE382" s="546"/>
      <c r="AGF382" s="546"/>
      <c r="AGG382" s="546"/>
      <c r="AGH382" s="546"/>
      <c r="AGI382" s="546"/>
      <c r="AGJ382" s="546"/>
      <c r="AGK382" s="546"/>
      <c r="AGL382" s="546"/>
      <c r="AGM382" s="546"/>
      <c r="AGN382" s="546"/>
      <c r="AGO382" s="546"/>
      <c r="AGP382" s="546"/>
      <c r="AGQ382" s="546"/>
      <c r="AGR382" s="546"/>
      <c r="AGS382" s="546"/>
      <c r="AGT382" s="546"/>
      <c r="AGU382" s="546"/>
      <c r="AGV382" s="546"/>
      <c r="AGW382" s="546"/>
      <c r="AGX382" s="546"/>
      <c r="AGY382" s="546"/>
      <c r="AGZ382" s="546"/>
      <c r="AHA382" s="546"/>
      <c r="AHB382" s="546"/>
      <c r="AHC382" s="546"/>
      <c r="AHD382" s="546"/>
      <c r="AHE382" s="546"/>
      <c r="AHF382" s="546"/>
      <c r="AHG382" s="546"/>
      <c r="AHH382" s="546"/>
      <c r="AHI382" s="546"/>
      <c r="AHJ382" s="546"/>
      <c r="AHK382" s="546"/>
      <c r="AHL382" s="546"/>
      <c r="AHM382" s="546"/>
      <c r="AHN382" s="546"/>
      <c r="AHO382" s="546"/>
      <c r="AHP382" s="546"/>
      <c r="AHQ382" s="546"/>
      <c r="AHR382" s="546"/>
      <c r="AHS382" s="546"/>
      <c r="AHT382" s="546"/>
      <c r="AHU382" s="546"/>
      <c r="AHV382" s="546"/>
      <c r="AHW382" s="546"/>
      <c r="AHX382" s="546"/>
      <c r="AHY382" s="546"/>
      <c r="AHZ382" s="546"/>
      <c r="AIA382" s="546"/>
      <c r="AIB382" s="546"/>
      <c r="AIC382" s="546"/>
      <c r="AID382" s="546"/>
      <c r="AIE382" s="546"/>
      <c r="AIF382" s="546"/>
      <c r="AIG382" s="546"/>
      <c r="AIH382" s="546"/>
      <c r="AII382" s="546"/>
      <c r="AIJ382" s="546"/>
      <c r="AIK382" s="546"/>
      <c r="AIL382" s="546"/>
      <c r="AIM382" s="546"/>
      <c r="AIN382" s="546"/>
      <c r="AIO382" s="546"/>
      <c r="AIP382" s="546"/>
      <c r="AIQ382" s="546"/>
      <c r="AIR382" s="546"/>
      <c r="AIS382" s="546"/>
      <c r="AIT382" s="546"/>
      <c r="AIU382" s="546"/>
      <c r="AIV382" s="546"/>
      <c r="AIW382" s="546"/>
      <c r="AIX382" s="546"/>
      <c r="AIY382" s="546"/>
      <c r="AIZ382" s="546"/>
      <c r="AJA382" s="546"/>
      <c r="AJB382" s="546"/>
      <c r="AJC382" s="546"/>
      <c r="AJD382" s="546"/>
      <c r="AJE382" s="546"/>
      <c r="AJF382" s="546"/>
      <c r="AJG382" s="546"/>
      <c r="AJH382" s="546"/>
      <c r="AJI382" s="546"/>
      <c r="AJJ382" s="546"/>
      <c r="AJK382" s="546"/>
      <c r="AJL382" s="546"/>
      <c r="AJM382" s="546"/>
      <c r="AJN382" s="546"/>
      <c r="AJO382" s="546"/>
      <c r="AJP382" s="546"/>
      <c r="AJQ382" s="546"/>
      <c r="AJR382" s="546"/>
      <c r="AJS382" s="546"/>
      <c r="AJT382" s="546"/>
      <c r="AJU382" s="546"/>
      <c r="AJV382" s="546"/>
      <c r="AJW382" s="546"/>
      <c r="AJX382" s="546"/>
      <c r="AJY382" s="546"/>
      <c r="AJZ382" s="546"/>
      <c r="AKA382" s="546"/>
      <c r="AKB382" s="546"/>
      <c r="AKC382" s="546"/>
      <c r="AKD382" s="546"/>
      <c r="AKE382" s="546"/>
      <c r="AKF382" s="546"/>
      <c r="AKG382" s="546"/>
      <c r="AKH382" s="546"/>
      <c r="AKI382" s="546"/>
      <c r="AKJ382" s="546"/>
      <c r="AKK382" s="546"/>
      <c r="AKL382" s="546"/>
      <c r="AKM382" s="546"/>
      <c r="AKN382" s="546"/>
      <c r="AKO382" s="546"/>
      <c r="AKP382" s="546"/>
      <c r="AKQ382" s="546"/>
      <c r="AKR382" s="546"/>
      <c r="AKS382" s="546"/>
      <c r="AKT382" s="546"/>
      <c r="AKU382" s="546"/>
      <c r="AKV382" s="546"/>
      <c r="AKW382" s="546"/>
      <c r="AKX382" s="546"/>
      <c r="AKY382" s="546"/>
      <c r="AKZ382" s="546"/>
      <c r="ALA382" s="546"/>
      <c r="ALB382" s="546"/>
      <c r="ALC382" s="546"/>
      <c r="ALD382" s="546"/>
      <c r="ALE382" s="546"/>
      <c r="ALF382" s="546"/>
      <c r="ALG382" s="546"/>
      <c r="ALH382" s="546"/>
      <c r="ALI382" s="546"/>
      <c r="ALJ382" s="546"/>
      <c r="ALK382" s="546"/>
      <c r="ALL382" s="546"/>
      <c r="ALM382" s="546"/>
      <c r="ALN382" s="546"/>
      <c r="ALO382" s="546"/>
      <c r="ALP382" s="546"/>
      <c r="ALQ382" s="546"/>
      <c r="ALR382" s="546"/>
      <c r="ALS382" s="546"/>
      <c r="ALT382" s="546"/>
      <c r="ALU382" s="546"/>
      <c r="ALV382" s="546"/>
      <c r="ALW382" s="546"/>
      <c r="ALX382" s="546"/>
      <c r="ALY382" s="546"/>
      <c r="ALZ382" s="546"/>
      <c r="AMA382" s="546"/>
      <c r="AMB382" s="546"/>
    </row>
    <row r="383" spans="1:1016" s="458" customFormat="1" ht="38.1" customHeight="1">
      <c r="A383" s="509" t="s">
        <v>793</v>
      </c>
      <c r="B383" s="516"/>
      <c r="C383" s="518"/>
      <c r="D383" s="512" t="s">
        <v>794</v>
      </c>
      <c r="E383" s="519"/>
      <c r="F383" s="520"/>
      <c r="G383" s="499"/>
      <c r="H383" s="521" t="str">
        <f t="shared" si="29"/>
        <v/>
      </c>
      <c r="I383" s="546"/>
      <c r="J383" s="549"/>
      <c r="K383" s="546"/>
      <c r="L383" s="546">
        <f t="shared" si="30"/>
        <v>0</v>
      </c>
      <c r="M383" s="546"/>
      <c r="N383" s="546"/>
      <c r="O383" s="546"/>
      <c r="P383" s="546"/>
      <c r="Q383" s="546"/>
      <c r="R383" s="546"/>
      <c r="S383" s="546"/>
      <c r="T383" s="546"/>
      <c r="U383" s="546"/>
      <c r="V383" s="546"/>
      <c r="W383" s="546"/>
      <c r="X383" s="546"/>
      <c r="Y383" s="546"/>
      <c r="Z383" s="546"/>
      <c r="AA383" s="546"/>
      <c r="AB383" s="546"/>
      <c r="AC383" s="546"/>
      <c r="AD383" s="546"/>
      <c r="AE383" s="546"/>
      <c r="AF383" s="546"/>
      <c r="AG383" s="546"/>
      <c r="AH383" s="546"/>
      <c r="AI383" s="546"/>
      <c r="AJ383" s="546"/>
      <c r="AK383" s="546"/>
      <c r="AL383" s="546"/>
      <c r="AM383" s="546"/>
      <c r="AN383" s="546"/>
      <c r="AO383" s="546"/>
      <c r="AP383" s="546"/>
      <c r="AQ383" s="546"/>
      <c r="AR383" s="546"/>
      <c r="AS383" s="546"/>
      <c r="AT383" s="546"/>
      <c r="AU383" s="546"/>
      <c r="AV383" s="546"/>
      <c r="AW383" s="546"/>
      <c r="AX383" s="546"/>
      <c r="AY383" s="546"/>
      <c r="AZ383" s="546"/>
      <c r="BA383" s="546"/>
      <c r="BB383" s="546"/>
      <c r="BC383" s="546"/>
      <c r="BD383" s="546"/>
      <c r="BE383" s="546"/>
      <c r="BF383" s="546"/>
      <c r="BG383" s="546"/>
      <c r="BH383" s="546"/>
      <c r="BI383" s="546"/>
      <c r="BJ383" s="546"/>
      <c r="BK383" s="546"/>
      <c r="BL383" s="546"/>
      <c r="BM383" s="546"/>
      <c r="BN383" s="546"/>
      <c r="BO383" s="546"/>
      <c r="BP383" s="546"/>
      <c r="BQ383" s="546"/>
      <c r="BR383" s="546"/>
      <c r="BS383" s="546"/>
      <c r="BT383" s="546"/>
      <c r="BU383" s="546"/>
      <c r="BV383" s="546"/>
      <c r="BW383" s="546"/>
      <c r="BX383" s="546"/>
      <c r="BY383" s="546"/>
      <c r="BZ383" s="546"/>
      <c r="CA383" s="546"/>
      <c r="CB383" s="546"/>
      <c r="CC383" s="546"/>
      <c r="CD383" s="546"/>
      <c r="CE383" s="546"/>
      <c r="CF383" s="546"/>
      <c r="CG383" s="546"/>
      <c r="CH383" s="546"/>
      <c r="CI383" s="546"/>
      <c r="CJ383" s="546"/>
      <c r="CK383" s="546"/>
      <c r="CL383" s="546"/>
      <c r="CM383" s="546"/>
      <c r="CN383" s="546"/>
      <c r="CO383" s="546"/>
      <c r="CP383" s="546"/>
      <c r="CQ383" s="546"/>
      <c r="CR383" s="546"/>
      <c r="CS383" s="546"/>
      <c r="CT383" s="546"/>
      <c r="CU383" s="546"/>
      <c r="CV383" s="546"/>
      <c r="CW383" s="546"/>
      <c r="CX383" s="546"/>
      <c r="CY383" s="546"/>
      <c r="CZ383" s="546"/>
      <c r="DA383" s="546"/>
      <c r="DB383" s="546"/>
      <c r="DC383" s="546"/>
      <c r="DD383" s="546"/>
      <c r="DE383" s="546"/>
      <c r="DF383" s="546"/>
      <c r="DG383" s="546"/>
      <c r="DH383" s="546"/>
      <c r="DI383" s="546"/>
      <c r="DJ383" s="546"/>
      <c r="DK383" s="546"/>
      <c r="DL383" s="546"/>
      <c r="DM383" s="546"/>
      <c r="DN383" s="546"/>
      <c r="DO383" s="546"/>
      <c r="DP383" s="546"/>
      <c r="DQ383" s="546"/>
      <c r="DR383" s="546"/>
      <c r="DS383" s="546"/>
      <c r="DT383" s="546"/>
      <c r="DU383" s="546"/>
      <c r="DV383" s="546"/>
      <c r="DW383" s="546"/>
      <c r="DX383" s="546"/>
      <c r="DY383" s="546"/>
      <c r="DZ383" s="546"/>
      <c r="EA383" s="546"/>
      <c r="EB383" s="546"/>
      <c r="EC383" s="546"/>
      <c r="ED383" s="546"/>
      <c r="EE383" s="546"/>
      <c r="EF383" s="546"/>
      <c r="EG383" s="546"/>
      <c r="EH383" s="546"/>
      <c r="EI383" s="546"/>
      <c r="EJ383" s="546"/>
      <c r="EK383" s="546"/>
      <c r="EL383" s="546"/>
      <c r="EM383" s="546"/>
      <c r="EN383" s="546"/>
      <c r="EO383" s="546"/>
      <c r="EP383" s="546"/>
      <c r="EQ383" s="546"/>
      <c r="ER383" s="546"/>
      <c r="ES383" s="546"/>
      <c r="ET383" s="546"/>
      <c r="EU383" s="546"/>
      <c r="EV383" s="546"/>
      <c r="EW383" s="546"/>
      <c r="EX383" s="546"/>
      <c r="EY383" s="546"/>
      <c r="EZ383" s="546"/>
      <c r="FA383" s="546"/>
      <c r="FB383" s="546"/>
      <c r="FC383" s="546"/>
      <c r="FD383" s="546"/>
      <c r="FE383" s="546"/>
      <c r="FF383" s="546"/>
      <c r="FG383" s="546"/>
      <c r="FH383" s="546"/>
      <c r="FI383" s="546"/>
      <c r="FJ383" s="546"/>
      <c r="FK383" s="546"/>
      <c r="FL383" s="546"/>
      <c r="FM383" s="546"/>
      <c r="FN383" s="546"/>
      <c r="FO383" s="546"/>
      <c r="FP383" s="546"/>
      <c r="FQ383" s="546"/>
      <c r="FR383" s="546"/>
      <c r="FS383" s="546"/>
      <c r="FT383" s="546"/>
      <c r="FU383" s="546"/>
      <c r="FV383" s="546"/>
      <c r="FW383" s="546"/>
      <c r="FX383" s="546"/>
      <c r="FY383" s="546"/>
      <c r="FZ383" s="546"/>
      <c r="GA383" s="546"/>
      <c r="GB383" s="546"/>
      <c r="GC383" s="546"/>
      <c r="GD383" s="546"/>
      <c r="GE383" s="546"/>
      <c r="GF383" s="546"/>
      <c r="GG383" s="546"/>
      <c r="GH383" s="546"/>
      <c r="GI383" s="546"/>
      <c r="GJ383" s="546"/>
      <c r="GK383" s="546"/>
      <c r="GL383" s="546"/>
      <c r="GM383" s="546"/>
      <c r="GN383" s="546"/>
      <c r="GO383" s="546"/>
      <c r="GP383" s="546"/>
      <c r="GQ383" s="546"/>
      <c r="GR383" s="546"/>
      <c r="GS383" s="546"/>
      <c r="GT383" s="546"/>
      <c r="GU383" s="546"/>
      <c r="GV383" s="546"/>
      <c r="GW383" s="546"/>
      <c r="GX383" s="546"/>
      <c r="GY383" s="546"/>
      <c r="GZ383" s="546"/>
      <c r="HA383" s="546"/>
      <c r="HB383" s="546"/>
      <c r="HC383" s="546"/>
      <c r="HD383" s="546"/>
      <c r="HE383" s="546"/>
      <c r="HF383" s="546"/>
      <c r="HG383" s="546"/>
      <c r="HH383" s="546"/>
      <c r="HI383" s="546"/>
      <c r="HJ383" s="546"/>
      <c r="HK383" s="546"/>
      <c r="HL383" s="546"/>
      <c r="HM383" s="546"/>
      <c r="HN383" s="546"/>
      <c r="HO383" s="546"/>
      <c r="HP383" s="546"/>
      <c r="HQ383" s="546"/>
      <c r="HR383" s="546"/>
      <c r="HS383" s="546"/>
      <c r="HT383" s="546"/>
      <c r="HU383" s="546"/>
      <c r="HV383" s="546"/>
      <c r="HW383" s="546"/>
      <c r="HX383" s="546"/>
      <c r="HY383" s="546"/>
      <c r="HZ383" s="546"/>
      <c r="IA383" s="546"/>
      <c r="IB383" s="546"/>
      <c r="IC383" s="546"/>
      <c r="ID383" s="546"/>
      <c r="IE383" s="546"/>
      <c r="IF383" s="546"/>
      <c r="IG383" s="546"/>
      <c r="IH383" s="546"/>
      <c r="II383" s="546"/>
      <c r="IJ383" s="546"/>
      <c r="IK383" s="546"/>
      <c r="IL383" s="546"/>
      <c r="IM383" s="546"/>
      <c r="IN383" s="546"/>
      <c r="IO383" s="546"/>
      <c r="IP383" s="546"/>
      <c r="IQ383" s="546"/>
      <c r="IR383" s="546"/>
      <c r="IS383" s="546"/>
      <c r="IT383" s="546"/>
      <c r="IU383" s="546"/>
      <c r="IV383" s="546"/>
      <c r="IW383" s="546"/>
      <c r="IX383" s="546"/>
      <c r="IY383" s="546"/>
      <c r="IZ383" s="546"/>
      <c r="JA383" s="546"/>
      <c r="JB383" s="546"/>
      <c r="JC383" s="546"/>
      <c r="JD383" s="546"/>
      <c r="JE383" s="546"/>
      <c r="JF383" s="546"/>
      <c r="JG383" s="546"/>
      <c r="JH383" s="546"/>
      <c r="JI383" s="546"/>
      <c r="JJ383" s="546"/>
      <c r="JK383" s="546"/>
      <c r="JL383" s="546"/>
      <c r="JM383" s="546"/>
      <c r="JN383" s="546"/>
      <c r="JO383" s="546"/>
      <c r="JP383" s="546"/>
      <c r="JQ383" s="546"/>
      <c r="JR383" s="546"/>
      <c r="JS383" s="546"/>
      <c r="JT383" s="546"/>
      <c r="JU383" s="546"/>
      <c r="JV383" s="546"/>
      <c r="JW383" s="546"/>
      <c r="JX383" s="546"/>
      <c r="JY383" s="546"/>
      <c r="JZ383" s="546"/>
      <c r="KA383" s="546"/>
      <c r="KB383" s="546"/>
      <c r="KC383" s="546"/>
      <c r="KD383" s="546"/>
      <c r="KE383" s="546"/>
      <c r="KF383" s="546"/>
      <c r="KG383" s="546"/>
      <c r="KH383" s="546"/>
      <c r="KI383" s="546"/>
      <c r="KJ383" s="546"/>
      <c r="KK383" s="546"/>
      <c r="KL383" s="546"/>
      <c r="KM383" s="546"/>
      <c r="KN383" s="546"/>
      <c r="KO383" s="546"/>
      <c r="KP383" s="546"/>
      <c r="KQ383" s="546"/>
      <c r="KR383" s="546"/>
      <c r="KS383" s="546"/>
      <c r="KT383" s="546"/>
      <c r="KU383" s="546"/>
      <c r="KV383" s="546"/>
      <c r="KW383" s="546"/>
      <c r="KX383" s="546"/>
      <c r="KY383" s="546"/>
      <c r="KZ383" s="546"/>
      <c r="LA383" s="546"/>
      <c r="LB383" s="546"/>
      <c r="LC383" s="546"/>
      <c r="LD383" s="546"/>
      <c r="LE383" s="546"/>
      <c r="LF383" s="546"/>
      <c r="LG383" s="546"/>
      <c r="LH383" s="546"/>
      <c r="LI383" s="546"/>
      <c r="LJ383" s="546"/>
      <c r="LK383" s="546"/>
      <c r="LL383" s="546"/>
      <c r="LM383" s="546"/>
      <c r="LN383" s="546"/>
      <c r="LO383" s="546"/>
      <c r="LP383" s="546"/>
      <c r="LQ383" s="546"/>
      <c r="LR383" s="546"/>
      <c r="LS383" s="546"/>
      <c r="LT383" s="546"/>
      <c r="LU383" s="546"/>
      <c r="LV383" s="546"/>
      <c r="LW383" s="546"/>
      <c r="LX383" s="546"/>
      <c r="LY383" s="546"/>
      <c r="LZ383" s="546"/>
      <c r="MA383" s="546"/>
      <c r="MB383" s="546"/>
      <c r="MC383" s="546"/>
      <c r="MD383" s="546"/>
      <c r="ME383" s="546"/>
      <c r="MF383" s="546"/>
      <c r="MG383" s="546"/>
      <c r="MH383" s="546"/>
      <c r="MI383" s="546"/>
      <c r="MJ383" s="546"/>
      <c r="MK383" s="546"/>
      <c r="ML383" s="546"/>
      <c r="MM383" s="546"/>
      <c r="MN383" s="546"/>
      <c r="MO383" s="546"/>
      <c r="MP383" s="546"/>
      <c r="MQ383" s="546"/>
      <c r="MR383" s="546"/>
      <c r="MS383" s="546"/>
      <c r="MT383" s="546"/>
      <c r="MU383" s="546"/>
      <c r="MV383" s="546"/>
      <c r="MW383" s="546"/>
      <c r="MX383" s="546"/>
      <c r="MY383" s="546"/>
      <c r="MZ383" s="546"/>
      <c r="NA383" s="546"/>
      <c r="NB383" s="546"/>
      <c r="NC383" s="546"/>
      <c r="ND383" s="546"/>
      <c r="NE383" s="546"/>
      <c r="NF383" s="546"/>
      <c r="NG383" s="546"/>
      <c r="NH383" s="546"/>
      <c r="NI383" s="546"/>
      <c r="NJ383" s="546"/>
      <c r="NK383" s="546"/>
      <c r="NL383" s="546"/>
      <c r="NM383" s="546"/>
      <c r="NN383" s="546"/>
      <c r="NO383" s="546"/>
      <c r="NP383" s="546"/>
      <c r="NQ383" s="546"/>
      <c r="NR383" s="546"/>
      <c r="NS383" s="546"/>
      <c r="NT383" s="546"/>
      <c r="NU383" s="546"/>
      <c r="NV383" s="546"/>
      <c r="NW383" s="546"/>
      <c r="NX383" s="546"/>
      <c r="NY383" s="546"/>
      <c r="NZ383" s="546"/>
      <c r="OA383" s="546"/>
      <c r="OB383" s="546"/>
      <c r="OC383" s="546"/>
      <c r="OD383" s="546"/>
      <c r="OE383" s="546"/>
      <c r="OF383" s="546"/>
      <c r="OG383" s="546"/>
      <c r="OH383" s="546"/>
      <c r="OI383" s="546"/>
      <c r="OJ383" s="546"/>
      <c r="OK383" s="546"/>
      <c r="OL383" s="546"/>
      <c r="OM383" s="546"/>
      <c r="ON383" s="546"/>
      <c r="OO383" s="546"/>
      <c r="OP383" s="546"/>
      <c r="OQ383" s="546"/>
      <c r="OR383" s="546"/>
      <c r="OS383" s="546"/>
      <c r="OT383" s="546"/>
      <c r="OU383" s="546"/>
      <c r="OV383" s="546"/>
      <c r="OW383" s="546"/>
      <c r="OX383" s="546"/>
      <c r="OY383" s="546"/>
      <c r="OZ383" s="546"/>
      <c r="PA383" s="546"/>
      <c r="PB383" s="546"/>
      <c r="PC383" s="546"/>
      <c r="PD383" s="546"/>
      <c r="PE383" s="546"/>
      <c r="PF383" s="546"/>
      <c r="PG383" s="546"/>
      <c r="PH383" s="546"/>
      <c r="PI383" s="546"/>
      <c r="PJ383" s="546"/>
      <c r="PK383" s="546"/>
      <c r="PL383" s="546"/>
      <c r="PM383" s="546"/>
      <c r="PN383" s="546"/>
      <c r="PO383" s="546"/>
      <c r="PP383" s="546"/>
      <c r="PQ383" s="546"/>
      <c r="PR383" s="546"/>
      <c r="PS383" s="546"/>
      <c r="PT383" s="546"/>
      <c r="PU383" s="546"/>
      <c r="PV383" s="546"/>
      <c r="PW383" s="546"/>
      <c r="PX383" s="546"/>
      <c r="PY383" s="546"/>
      <c r="PZ383" s="546"/>
      <c r="QA383" s="546"/>
      <c r="QB383" s="546"/>
      <c r="QC383" s="546"/>
      <c r="QD383" s="546"/>
      <c r="QE383" s="546"/>
      <c r="QF383" s="546"/>
      <c r="QG383" s="546"/>
      <c r="QH383" s="546"/>
      <c r="QI383" s="546"/>
      <c r="QJ383" s="546"/>
      <c r="QK383" s="546"/>
      <c r="QL383" s="546"/>
      <c r="QM383" s="546"/>
      <c r="QN383" s="546"/>
      <c r="QO383" s="546"/>
      <c r="QP383" s="546"/>
      <c r="QQ383" s="546"/>
      <c r="QR383" s="546"/>
      <c r="QS383" s="546"/>
      <c r="QT383" s="546"/>
      <c r="QU383" s="546"/>
      <c r="QV383" s="546"/>
      <c r="QW383" s="546"/>
      <c r="QX383" s="546"/>
      <c r="QY383" s="546"/>
      <c r="QZ383" s="546"/>
      <c r="RA383" s="546"/>
      <c r="RB383" s="546"/>
      <c r="RC383" s="546"/>
      <c r="RD383" s="546"/>
      <c r="RE383" s="546"/>
      <c r="RF383" s="546"/>
      <c r="RG383" s="546"/>
      <c r="RH383" s="546"/>
      <c r="RI383" s="546"/>
      <c r="RJ383" s="546"/>
      <c r="RK383" s="546"/>
      <c r="RL383" s="546"/>
      <c r="RM383" s="546"/>
      <c r="RN383" s="546"/>
      <c r="RO383" s="546"/>
      <c r="RP383" s="546"/>
      <c r="RQ383" s="546"/>
      <c r="RR383" s="546"/>
      <c r="RS383" s="546"/>
      <c r="RT383" s="546"/>
      <c r="RU383" s="546"/>
      <c r="RV383" s="546"/>
      <c r="RW383" s="546"/>
      <c r="RX383" s="546"/>
      <c r="RY383" s="546"/>
      <c r="RZ383" s="546"/>
      <c r="SA383" s="546"/>
      <c r="SB383" s="546"/>
      <c r="SC383" s="546"/>
      <c r="SD383" s="546"/>
      <c r="SE383" s="546"/>
      <c r="SF383" s="546"/>
      <c r="SG383" s="546"/>
      <c r="SH383" s="546"/>
      <c r="SI383" s="546"/>
      <c r="SJ383" s="546"/>
      <c r="SK383" s="546"/>
      <c r="SL383" s="546"/>
      <c r="SM383" s="546"/>
      <c r="SN383" s="546"/>
      <c r="SO383" s="546"/>
      <c r="SP383" s="546"/>
      <c r="SQ383" s="546"/>
      <c r="SR383" s="546"/>
      <c r="SS383" s="546"/>
      <c r="ST383" s="546"/>
      <c r="SU383" s="546"/>
      <c r="SV383" s="546"/>
      <c r="SW383" s="546"/>
      <c r="SX383" s="546"/>
      <c r="SY383" s="546"/>
      <c r="SZ383" s="546"/>
      <c r="TA383" s="546"/>
      <c r="TB383" s="546"/>
      <c r="TC383" s="546"/>
      <c r="TD383" s="546"/>
      <c r="TE383" s="546"/>
      <c r="TF383" s="546"/>
      <c r="TG383" s="546"/>
      <c r="TH383" s="546"/>
      <c r="TI383" s="546"/>
      <c r="TJ383" s="546"/>
      <c r="TK383" s="546"/>
      <c r="TL383" s="546"/>
      <c r="TM383" s="546"/>
      <c r="TN383" s="546"/>
      <c r="TO383" s="546"/>
      <c r="TP383" s="546"/>
      <c r="TQ383" s="546"/>
      <c r="TR383" s="546"/>
      <c r="TS383" s="546"/>
      <c r="TT383" s="546"/>
      <c r="TU383" s="546"/>
      <c r="TV383" s="546"/>
      <c r="TW383" s="546"/>
      <c r="TX383" s="546"/>
      <c r="TY383" s="546"/>
      <c r="TZ383" s="546"/>
      <c r="UA383" s="546"/>
      <c r="UB383" s="546"/>
      <c r="UC383" s="546"/>
      <c r="UD383" s="546"/>
      <c r="UE383" s="546"/>
      <c r="UF383" s="546"/>
      <c r="UG383" s="546"/>
      <c r="UH383" s="546"/>
      <c r="UI383" s="546"/>
      <c r="UJ383" s="546"/>
      <c r="UK383" s="546"/>
      <c r="UL383" s="546"/>
      <c r="UM383" s="546"/>
      <c r="UN383" s="546"/>
      <c r="UO383" s="546"/>
      <c r="UP383" s="546"/>
      <c r="UQ383" s="546"/>
      <c r="UR383" s="546"/>
      <c r="US383" s="546"/>
      <c r="UT383" s="546"/>
      <c r="UU383" s="546"/>
      <c r="UV383" s="546"/>
      <c r="UW383" s="546"/>
      <c r="UX383" s="546"/>
      <c r="UY383" s="546"/>
      <c r="UZ383" s="546"/>
      <c r="VA383" s="546"/>
      <c r="VB383" s="546"/>
      <c r="VC383" s="546"/>
      <c r="VD383" s="546"/>
      <c r="VE383" s="546"/>
      <c r="VF383" s="546"/>
      <c r="VG383" s="546"/>
      <c r="VH383" s="546"/>
      <c r="VI383" s="546"/>
      <c r="VJ383" s="546"/>
      <c r="VK383" s="546"/>
      <c r="VL383" s="546"/>
      <c r="VM383" s="546"/>
      <c r="VN383" s="546"/>
      <c r="VO383" s="546"/>
      <c r="VP383" s="546"/>
      <c r="VQ383" s="546"/>
      <c r="VR383" s="546"/>
      <c r="VS383" s="546"/>
      <c r="VT383" s="546"/>
      <c r="VU383" s="546"/>
      <c r="VV383" s="546"/>
      <c r="VW383" s="546"/>
      <c r="VX383" s="546"/>
      <c r="VY383" s="546"/>
      <c r="VZ383" s="546"/>
      <c r="WA383" s="546"/>
      <c r="WB383" s="546"/>
      <c r="WC383" s="546"/>
      <c r="WD383" s="546"/>
      <c r="WE383" s="546"/>
      <c r="WF383" s="546"/>
      <c r="WG383" s="546"/>
      <c r="WH383" s="546"/>
      <c r="WI383" s="546"/>
      <c r="WJ383" s="546"/>
      <c r="WK383" s="546"/>
      <c r="WL383" s="546"/>
      <c r="WM383" s="546"/>
      <c r="WN383" s="546"/>
      <c r="WO383" s="546"/>
      <c r="WP383" s="546"/>
      <c r="WQ383" s="546"/>
      <c r="WR383" s="546"/>
      <c r="WS383" s="546"/>
      <c r="WT383" s="546"/>
      <c r="WU383" s="546"/>
      <c r="WV383" s="546"/>
      <c r="WW383" s="546"/>
      <c r="WX383" s="546"/>
      <c r="WY383" s="546"/>
      <c r="WZ383" s="546"/>
      <c r="XA383" s="546"/>
      <c r="XB383" s="546"/>
      <c r="XC383" s="546"/>
      <c r="XD383" s="546"/>
      <c r="XE383" s="546"/>
      <c r="XF383" s="546"/>
      <c r="XG383" s="546"/>
      <c r="XH383" s="546"/>
      <c r="XI383" s="546"/>
      <c r="XJ383" s="546"/>
      <c r="XK383" s="546"/>
      <c r="XL383" s="546"/>
      <c r="XM383" s="546"/>
      <c r="XN383" s="546"/>
      <c r="XO383" s="546"/>
      <c r="XP383" s="546"/>
      <c r="XQ383" s="546"/>
      <c r="XR383" s="546"/>
      <c r="XS383" s="546"/>
      <c r="XT383" s="546"/>
      <c r="XU383" s="546"/>
      <c r="XV383" s="546"/>
      <c r="XW383" s="546"/>
      <c r="XX383" s="546"/>
      <c r="XY383" s="546"/>
      <c r="XZ383" s="546"/>
      <c r="YA383" s="546"/>
      <c r="YB383" s="546"/>
      <c r="YC383" s="546"/>
      <c r="YD383" s="546"/>
      <c r="YE383" s="546"/>
      <c r="YF383" s="546"/>
      <c r="YG383" s="546"/>
      <c r="YH383" s="546"/>
      <c r="YI383" s="546"/>
      <c r="YJ383" s="546"/>
      <c r="YK383" s="546"/>
      <c r="YL383" s="546"/>
      <c r="YM383" s="546"/>
      <c r="YN383" s="546"/>
      <c r="YO383" s="546"/>
      <c r="YP383" s="546"/>
      <c r="YQ383" s="546"/>
      <c r="YR383" s="546"/>
      <c r="YS383" s="546"/>
      <c r="YT383" s="546"/>
      <c r="YU383" s="546"/>
      <c r="YV383" s="546"/>
      <c r="YW383" s="546"/>
      <c r="YX383" s="546"/>
      <c r="YY383" s="546"/>
      <c r="YZ383" s="546"/>
      <c r="ZA383" s="546"/>
      <c r="ZB383" s="546"/>
      <c r="ZC383" s="546"/>
      <c r="ZD383" s="546"/>
      <c r="ZE383" s="546"/>
      <c r="ZF383" s="546"/>
      <c r="ZG383" s="546"/>
      <c r="ZH383" s="546"/>
      <c r="ZI383" s="546"/>
      <c r="ZJ383" s="546"/>
      <c r="ZK383" s="546"/>
      <c r="ZL383" s="546"/>
      <c r="ZM383" s="546"/>
      <c r="ZN383" s="546"/>
      <c r="ZO383" s="546"/>
      <c r="ZP383" s="546"/>
      <c r="ZQ383" s="546"/>
      <c r="ZR383" s="546"/>
      <c r="ZS383" s="546"/>
      <c r="ZT383" s="546"/>
      <c r="ZU383" s="546"/>
      <c r="ZV383" s="546"/>
      <c r="ZW383" s="546"/>
      <c r="ZX383" s="546"/>
      <c r="ZY383" s="546"/>
      <c r="ZZ383" s="546"/>
      <c r="AAA383" s="546"/>
      <c r="AAB383" s="546"/>
      <c r="AAC383" s="546"/>
      <c r="AAD383" s="546"/>
      <c r="AAE383" s="546"/>
      <c r="AAF383" s="546"/>
      <c r="AAG383" s="546"/>
      <c r="AAH383" s="546"/>
      <c r="AAI383" s="546"/>
      <c r="AAJ383" s="546"/>
      <c r="AAK383" s="546"/>
      <c r="AAL383" s="546"/>
      <c r="AAM383" s="546"/>
      <c r="AAN383" s="546"/>
      <c r="AAO383" s="546"/>
      <c r="AAP383" s="546"/>
      <c r="AAQ383" s="546"/>
      <c r="AAR383" s="546"/>
      <c r="AAS383" s="546"/>
      <c r="AAT383" s="546"/>
      <c r="AAU383" s="546"/>
      <c r="AAV383" s="546"/>
      <c r="AAW383" s="546"/>
      <c r="AAX383" s="546"/>
      <c r="AAY383" s="546"/>
      <c r="AAZ383" s="546"/>
      <c r="ABA383" s="546"/>
      <c r="ABB383" s="546"/>
      <c r="ABC383" s="546"/>
      <c r="ABD383" s="546"/>
      <c r="ABE383" s="546"/>
      <c r="ABF383" s="546"/>
      <c r="ABG383" s="546"/>
      <c r="ABH383" s="546"/>
      <c r="ABI383" s="546"/>
      <c r="ABJ383" s="546"/>
      <c r="ABK383" s="546"/>
      <c r="ABL383" s="546"/>
      <c r="ABM383" s="546"/>
      <c r="ABN383" s="546"/>
      <c r="ABO383" s="546"/>
      <c r="ABP383" s="546"/>
      <c r="ABQ383" s="546"/>
      <c r="ABR383" s="546"/>
      <c r="ABS383" s="546"/>
      <c r="ABT383" s="546"/>
      <c r="ABU383" s="546"/>
      <c r="ABV383" s="546"/>
      <c r="ABW383" s="546"/>
      <c r="ABX383" s="546"/>
      <c r="ABY383" s="546"/>
      <c r="ABZ383" s="546"/>
      <c r="ACA383" s="546"/>
      <c r="ACB383" s="546"/>
      <c r="ACC383" s="546"/>
      <c r="ACD383" s="546"/>
      <c r="ACE383" s="546"/>
      <c r="ACF383" s="546"/>
      <c r="ACG383" s="546"/>
      <c r="ACH383" s="546"/>
      <c r="ACI383" s="546"/>
      <c r="ACJ383" s="546"/>
      <c r="ACK383" s="546"/>
      <c r="ACL383" s="546"/>
      <c r="ACM383" s="546"/>
      <c r="ACN383" s="546"/>
      <c r="ACO383" s="546"/>
      <c r="ACP383" s="546"/>
      <c r="ACQ383" s="546"/>
      <c r="ACR383" s="546"/>
      <c r="ACS383" s="546"/>
      <c r="ACT383" s="546"/>
      <c r="ACU383" s="546"/>
      <c r="ACV383" s="546"/>
      <c r="ACW383" s="546"/>
      <c r="ACX383" s="546"/>
      <c r="ACY383" s="546"/>
      <c r="ACZ383" s="546"/>
      <c r="ADA383" s="546"/>
      <c r="ADB383" s="546"/>
      <c r="ADC383" s="546"/>
      <c r="ADD383" s="546"/>
      <c r="ADE383" s="546"/>
      <c r="ADF383" s="546"/>
      <c r="ADG383" s="546"/>
      <c r="ADH383" s="546"/>
      <c r="ADI383" s="546"/>
      <c r="ADJ383" s="546"/>
      <c r="ADK383" s="546"/>
      <c r="ADL383" s="546"/>
      <c r="ADM383" s="546"/>
      <c r="ADN383" s="546"/>
      <c r="ADO383" s="546"/>
      <c r="ADP383" s="546"/>
      <c r="ADQ383" s="546"/>
      <c r="ADR383" s="546"/>
      <c r="ADS383" s="546"/>
      <c r="ADT383" s="546"/>
      <c r="ADU383" s="546"/>
      <c r="ADV383" s="546"/>
      <c r="ADW383" s="546"/>
      <c r="ADX383" s="546"/>
      <c r="ADY383" s="546"/>
      <c r="ADZ383" s="546"/>
      <c r="AEA383" s="546"/>
      <c r="AEB383" s="546"/>
      <c r="AEC383" s="546"/>
      <c r="AED383" s="546"/>
      <c r="AEE383" s="546"/>
      <c r="AEF383" s="546"/>
      <c r="AEG383" s="546"/>
      <c r="AEH383" s="546"/>
      <c r="AEI383" s="546"/>
      <c r="AEJ383" s="546"/>
      <c r="AEK383" s="546"/>
      <c r="AEL383" s="546"/>
      <c r="AEM383" s="546"/>
      <c r="AEN383" s="546"/>
      <c r="AEO383" s="546"/>
      <c r="AEP383" s="546"/>
      <c r="AEQ383" s="546"/>
      <c r="AER383" s="546"/>
      <c r="AES383" s="546"/>
      <c r="AET383" s="546"/>
      <c r="AEU383" s="546"/>
      <c r="AEV383" s="546"/>
      <c r="AEW383" s="546"/>
      <c r="AEX383" s="546"/>
      <c r="AEY383" s="546"/>
      <c r="AEZ383" s="546"/>
      <c r="AFA383" s="546"/>
      <c r="AFB383" s="546"/>
      <c r="AFC383" s="546"/>
      <c r="AFD383" s="546"/>
      <c r="AFE383" s="546"/>
      <c r="AFF383" s="546"/>
      <c r="AFG383" s="546"/>
      <c r="AFH383" s="546"/>
      <c r="AFI383" s="546"/>
      <c r="AFJ383" s="546"/>
      <c r="AFK383" s="546"/>
      <c r="AFL383" s="546"/>
      <c r="AFM383" s="546"/>
      <c r="AFN383" s="546"/>
      <c r="AFO383" s="546"/>
      <c r="AFP383" s="546"/>
      <c r="AFQ383" s="546"/>
      <c r="AFR383" s="546"/>
      <c r="AFS383" s="546"/>
      <c r="AFT383" s="546"/>
      <c r="AFU383" s="546"/>
      <c r="AFV383" s="546"/>
      <c r="AFW383" s="546"/>
      <c r="AFX383" s="546"/>
      <c r="AFY383" s="546"/>
      <c r="AFZ383" s="546"/>
      <c r="AGA383" s="546"/>
      <c r="AGB383" s="546"/>
      <c r="AGC383" s="546"/>
      <c r="AGD383" s="546"/>
      <c r="AGE383" s="546"/>
      <c r="AGF383" s="546"/>
      <c r="AGG383" s="546"/>
      <c r="AGH383" s="546"/>
      <c r="AGI383" s="546"/>
      <c r="AGJ383" s="546"/>
      <c r="AGK383" s="546"/>
      <c r="AGL383" s="546"/>
      <c r="AGM383" s="546"/>
      <c r="AGN383" s="546"/>
      <c r="AGO383" s="546"/>
      <c r="AGP383" s="546"/>
      <c r="AGQ383" s="546"/>
      <c r="AGR383" s="546"/>
      <c r="AGS383" s="546"/>
      <c r="AGT383" s="546"/>
      <c r="AGU383" s="546"/>
      <c r="AGV383" s="546"/>
      <c r="AGW383" s="546"/>
      <c r="AGX383" s="546"/>
      <c r="AGY383" s="546"/>
      <c r="AGZ383" s="546"/>
      <c r="AHA383" s="546"/>
      <c r="AHB383" s="546"/>
      <c r="AHC383" s="546"/>
      <c r="AHD383" s="546"/>
      <c r="AHE383" s="546"/>
      <c r="AHF383" s="546"/>
      <c r="AHG383" s="546"/>
      <c r="AHH383" s="546"/>
      <c r="AHI383" s="546"/>
      <c r="AHJ383" s="546"/>
      <c r="AHK383" s="546"/>
      <c r="AHL383" s="546"/>
      <c r="AHM383" s="546"/>
      <c r="AHN383" s="546"/>
      <c r="AHO383" s="546"/>
      <c r="AHP383" s="546"/>
      <c r="AHQ383" s="546"/>
      <c r="AHR383" s="546"/>
      <c r="AHS383" s="546"/>
      <c r="AHT383" s="546"/>
      <c r="AHU383" s="546"/>
      <c r="AHV383" s="546"/>
      <c r="AHW383" s="546"/>
      <c r="AHX383" s="546"/>
      <c r="AHY383" s="546"/>
      <c r="AHZ383" s="546"/>
      <c r="AIA383" s="546"/>
      <c r="AIB383" s="546"/>
      <c r="AIC383" s="546"/>
      <c r="AID383" s="546"/>
      <c r="AIE383" s="546"/>
      <c r="AIF383" s="546"/>
      <c r="AIG383" s="546"/>
      <c r="AIH383" s="546"/>
      <c r="AII383" s="546"/>
      <c r="AIJ383" s="546"/>
      <c r="AIK383" s="546"/>
      <c r="AIL383" s="546"/>
      <c r="AIM383" s="546"/>
      <c r="AIN383" s="546"/>
      <c r="AIO383" s="546"/>
      <c r="AIP383" s="546"/>
      <c r="AIQ383" s="546"/>
      <c r="AIR383" s="546"/>
      <c r="AIS383" s="546"/>
      <c r="AIT383" s="546"/>
      <c r="AIU383" s="546"/>
      <c r="AIV383" s="546"/>
      <c r="AIW383" s="546"/>
      <c r="AIX383" s="546"/>
      <c r="AIY383" s="546"/>
      <c r="AIZ383" s="546"/>
      <c r="AJA383" s="546"/>
      <c r="AJB383" s="546"/>
      <c r="AJC383" s="546"/>
      <c r="AJD383" s="546"/>
      <c r="AJE383" s="546"/>
      <c r="AJF383" s="546"/>
      <c r="AJG383" s="546"/>
      <c r="AJH383" s="546"/>
      <c r="AJI383" s="546"/>
      <c r="AJJ383" s="546"/>
      <c r="AJK383" s="546"/>
      <c r="AJL383" s="546"/>
      <c r="AJM383" s="546"/>
      <c r="AJN383" s="546"/>
      <c r="AJO383" s="546"/>
      <c r="AJP383" s="546"/>
      <c r="AJQ383" s="546"/>
      <c r="AJR383" s="546"/>
      <c r="AJS383" s="546"/>
      <c r="AJT383" s="546"/>
      <c r="AJU383" s="546"/>
      <c r="AJV383" s="546"/>
      <c r="AJW383" s="546"/>
      <c r="AJX383" s="546"/>
      <c r="AJY383" s="546"/>
      <c r="AJZ383" s="546"/>
      <c r="AKA383" s="546"/>
      <c r="AKB383" s="546"/>
      <c r="AKC383" s="546"/>
      <c r="AKD383" s="546"/>
      <c r="AKE383" s="546"/>
      <c r="AKF383" s="546"/>
      <c r="AKG383" s="546"/>
      <c r="AKH383" s="546"/>
      <c r="AKI383" s="546"/>
      <c r="AKJ383" s="546"/>
      <c r="AKK383" s="546"/>
      <c r="AKL383" s="546"/>
      <c r="AKM383" s="546"/>
      <c r="AKN383" s="546"/>
      <c r="AKO383" s="546"/>
      <c r="AKP383" s="546"/>
      <c r="AKQ383" s="546"/>
      <c r="AKR383" s="546"/>
      <c r="AKS383" s="546"/>
      <c r="AKT383" s="546"/>
      <c r="AKU383" s="546"/>
      <c r="AKV383" s="546"/>
      <c r="AKW383" s="546"/>
      <c r="AKX383" s="546"/>
      <c r="AKY383" s="546"/>
      <c r="AKZ383" s="546"/>
      <c r="ALA383" s="546"/>
      <c r="ALB383" s="546"/>
      <c r="ALC383" s="546"/>
      <c r="ALD383" s="546"/>
      <c r="ALE383" s="546"/>
      <c r="ALF383" s="546"/>
      <c r="ALG383" s="546"/>
      <c r="ALH383" s="546"/>
      <c r="ALI383" s="546"/>
      <c r="ALJ383" s="546"/>
      <c r="ALK383" s="546"/>
      <c r="ALL383" s="546"/>
      <c r="ALM383" s="546"/>
      <c r="ALN383" s="546"/>
      <c r="ALO383" s="546"/>
      <c r="ALP383" s="546"/>
      <c r="ALQ383" s="546"/>
      <c r="ALR383" s="546"/>
      <c r="ALS383" s="546"/>
      <c r="ALT383" s="546"/>
      <c r="ALU383" s="546"/>
      <c r="ALV383" s="546"/>
      <c r="ALW383" s="546"/>
      <c r="ALX383" s="546"/>
      <c r="ALY383" s="546"/>
      <c r="ALZ383" s="546"/>
      <c r="AMA383" s="546"/>
      <c r="AMB383" s="546"/>
    </row>
    <row r="384" spans="1:1016" ht="79.5" customHeight="1">
      <c r="A384" s="525" t="s">
        <v>795</v>
      </c>
      <c r="B384" s="561">
        <v>200124</v>
      </c>
      <c r="C384" s="503" t="s">
        <v>27</v>
      </c>
      <c r="D384" s="623" t="s">
        <v>796</v>
      </c>
      <c r="E384" s="493" t="s">
        <v>40</v>
      </c>
      <c r="F384" s="523">
        <v>99.451849999999993</v>
      </c>
      <c r="G384" s="497">
        <f t="shared" si="31"/>
        <v>923.29</v>
      </c>
      <c r="H384" s="498">
        <f t="shared" si="29"/>
        <v>91822.898586499985</v>
      </c>
      <c r="J384" s="547">
        <v>729.24</v>
      </c>
      <c r="L384" s="466">
        <f t="shared" si="30"/>
        <v>923.29</v>
      </c>
    </row>
    <row r="385" spans="1:1016" ht="64.5" customHeight="1">
      <c r="A385" s="525" t="s">
        <v>797</v>
      </c>
      <c r="B385" s="561">
        <v>200715</v>
      </c>
      <c r="C385" s="503" t="s">
        <v>27</v>
      </c>
      <c r="D385" s="623" t="s">
        <v>798</v>
      </c>
      <c r="E385" s="493" t="s">
        <v>86</v>
      </c>
      <c r="F385" s="523">
        <v>10.35</v>
      </c>
      <c r="G385" s="497">
        <f t="shared" si="31"/>
        <v>182.85</v>
      </c>
      <c r="H385" s="498">
        <f t="shared" si="29"/>
        <v>1892.4974999999999</v>
      </c>
      <c r="J385" s="547">
        <v>144.41999999999999</v>
      </c>
      <c r="L385" s="466">
        <f t="shared" si="30"/>
        <v>182.85</v>
      </c>
    </row>
    <row r="386" spans="1:1016" ht="35.25" customHeight="1">
      <c r="A386" s="525" t="s">
        <v>799</v>
      </c>
      <c r="B386" s="561">
        <v>7284</v>
      </c>
      <c r="C386" s="493" t="s">
        <v>127</v>
      </c>
      <c r="D386" s="562" t="s">
        <v>254</v>
      </c>
      <c r="E386" s="493" t="s">
        <v>86</v>
      </c>
      <c r="F386" s="523">
        <v>17.25</v>
      </c>
      <c r="G386" s="497">
        <f t="shared" si="31"/>
        <v>106.44</v>
      </c>
      <c r="H386" s="498">
        <f t="shared" si="29"/>
        <v>1836.09</v>
      </c>
      <c r="J386" s="547">
        <v>84.07</v>
      </c>
      <c r="L386" s="466">
        <f t="shared" si="30"/>
        <v>106.44</v>
      </c>
    </row>
    <row r="387" spans="1:1016" ht="29.25" customHeight="1">
      <c r="A387" s="525" t="s">
        <v>800</v>
      </c>
      <c r="B387" s="561">
        <v>1884</v>
      </c>
      <c r="C387" s="503" t="s">
        <v>127</v>
      </c>
      <c r="D387" s="626" t="s">
        <v>166</v>
      </c>
      <c r="E387" s="493" t="s">
        <v>86</v>
      </c>
      <c r="F387" s="523">
        <v>32.78</v>
      </c>
      <c r="G387" s="497">
        <f t="shared" si="31"/>
        <v>360.67</v>
      </c>
      <c r="H387" s="498">
        <f t="shared" si="29"/>
        <v>11822.762600000002</v>
      </c>
      <c r="J387" s="547">
        <v>284.87</v>
      </c>
      <c r="L387" s="466">
        <f t="shared" si="30"/>
        <v>360.67</v>
      </c>
    </row>
    <row r="388" spans="1:1016" ht="33" customHeight="1">
      <c r="A388" s="525" t="s">
        <v>801</v>
      </c>
      <c r="B388" s="561">
        <v>1885</v>
      </c>
      <c r="C388" s="503" t="s">
        <v>127</v>
      </c>
      <c r="D388" s="626" t="s">
        <v>168</v>
      </c>
      <c r="E388" s="493" t="s">
        <v>86</v>
      </c>
      <c r="F388" s="523">
        <v>5</v>
      </c>
      <c r="G388" s="497">
        <f t="shared" si="31"/>
        <v>500.39</v>
      </c>
      <c r="H388" s="498">
        <f t="shared" si="29"/>
        <v>2501.9499999999998</v>
      </c>
      <c r="J388" s="547">
        <v>395.22</v>
      </c>
      <c r="L388" s="466">
        <f t="shared" si="30"/>
        <v>500.39</v>
      </c>
    </row>
    <row r="389" spans="1:1016" s="458" customFormat="1" ht="41.1" customHeight="1">
      <c r="A389" s="509" t="s">
        <v>802</v>
      </c>
      <c r="B389" s="516"/>
      <c r="C389" s="518"/>
      <c r="D389" s="512" t="s">
        <v>803</v>
      </c>
      <c r="E389" s="519"/>
      <c r="F389" s="520"/>
      <c r="G389" s="499"/>
      <c r="H389" s="521" t="str">
        <f t="shared" si="29"/>
        <v/>
      </c>
      <c r="I389" s="546"/>
      <c r="J389" s="549"/>
      <c r="K389" s="546"/>
      <c r="L389" s="546">
        <f t="shared" si="30"/>
        <v>0</v>
      </c>
      <c r="M389" s="546"/>
      <c r="N389" s="546"/>
      <c r="O389" s="546"/>
      <c r="P389" s="546"/>
      <c r="Q389" s="546"/>
      <c r="R389" s="546"/>
      <c r="S389" s="546"/>
      <c r="T389" s="546"/>
      <c r="U389" s="546"/>
      <c r="V389" s="546"/>
      <c r="W389" s="546"/>
      <c r="X389" s="546"/>
      <c r="Y389" s="546"/>
      <c r="Z389" s="546"/>
      <c r="AA389" s="546"/>
      <c r="AB389" s="546"/>
      <c r="AC389" s="546"/>
      <c r="AD389" s="546"/>
      <c r="AE389" s="546"/>
      <c r="AF389" s="546"/>
      <c r="AG389" s="546"/>
      <c r="AH389" s="546"/>
      <c r="AI389" s="546"/>
      <c r="AJ389" s="546"/>
      <c r="AK389" s="546"/>
      <c r="AL389" s="546"/>
      <c r="AM389" s="546"/>
      <c r="AN389" s="546"/>
      <c r="AO389" s="546"/>
      <c r="AP389" s="546"/>
      <c r="AQ389" s="546"/>
      <c r="AR389" s="546"/>
      <c r="AS389" s="546"/>
      <c r="AT389" s="546"/>
      <c r="AU389" s="546"/>
      <c r="AV389" s="546"/>
      <c r="AW389" s="546"/>
      <c r="AX389" s="546"/>
      <c r="AY389" s="546"/>
      <c r="AZ389" s="546"/>
      <c r="BA389" s="546"/>
      <c r="BB389" s="546"/>
      <c r="BC389" s="546"/>
      <c r="BD389" s="546"/>
      <c r="BE389" s="546"/>
      <c r="BF389" s="546"/>
      <c r="BG389" s="546"/>
      <c r="BH389" s="546"/>
      <c r="BI389" s="546"/>
      <c r="BJ389" s="546"/>
      <c r="BK389" s="546"/>
      <c r="BL389" s="546"/>
      <c r="BM389" s="546"/>
      <c r="BN389" s="546"/>
      <c r="BO389" s="546"/>
      <c r="BP389" s="546"/>
      <c r="BQ389" s="546"/>
      <c r="BR389" s="546"/>
      <c r="BS389" s="546"/>
      <c r="BT389" s="546"/>
      <c r="BU389" s="546"/>
      <c r="BV389" s="546"/>
      <c r="BW389" s="546"/>
      <c r="BX389" s="546"/>
      <c r="BY389" s="546"/>
      <c r="BZ389" s="546"/>
      <c r="CA389" s="546"/>
      <c r="CB389" s="546"/>
      <c r="CC389" s="546"/>
      <c r="CD389" s="546"/>
      <c r="CE389" s="546"/>
      <c r="CF389" s="546"/>
      <c r="CG389" s="546"/>
      <c r="CH389" s="546"/>
      <c r="CI389" s="546"/>
      <c r="CJ389" s="546"/>
      <c r="CK389" s="546"/>
      <c r="CL389" s="546"/>
      <c r="CM389" s="546"/>
      <c r="CN389" s="546"/>
      <c r="CO389" s="546"/>
      <c r="CP389" s="546"/>
      <c r="CQ389" s="546"/>
      <c r="CR389" s="546"/>
      <c r="CS389" s="546"/>
      <c r="CT389" s="546"/>
      <c r="CU389" s="546"/>
      <c r="CV389" s="546"/>
      <c r="CW389" s="546"/>
      <c r="CX389" s="546"/>
      <c r="CY389" s="546"/>
      <c r="CZ389" s="546"/>
      <c r="DA389" s="546"/>
      <c r="DB389" s="546"/>
      <c r="DC389" s="546"/>
      <c r="DD389" s="546"/>
      <c r="DE389" s="546"/>
      <c r="DF389" s="546"/>
      <c r="DG389" s="546"/>
      <c r="DH389" s="546"/>
      <c r="DI389" s="546"/>
      <c r="DJ389" s="546"/>
      <c r="DK389" s="546"/>
      <c r="DL389" s="546"/>
      <c r="DM389" s="546"/>
      <c r="DN389" s="546"/>
      <c r="DO389" s="546"/>
      <c r="DP389" s="546"/>
      <c r="DQ389" s="546"/>
      <c r="DR389" s="546"/>
      <c r="DS389" s="546"/>
      <c r="DT389" s="546"/>
      <c r="DU389" s="546"/>
      <c r="DV389" s="546"/>
      <c r="DW389" s="546"/>
      <c r="DX389" s="546"/>
      <c r="DY389" s="546"/>
      <c r="DZ389" s="546"/>
      <c r="EA389" s="546"/>
      <c r="EB389" s="546"/>
      <c r="EC389" s="546"/>
      <c r="ED389" s="546"/>
      <c r="EE389" s="546"/>
      <c r="EF389" s="546"/>
      <c r="EG389" s="546"/>
      <c r="EH389" s="546"/>
      <c r="EI389" s="546"/>
      <c r="EJ389" s="546"/>
      <c r="EK389" s="546"/>
      <c r="EL389" s="546"/>
      <c r="EM389" s="546"/>
      <c r="EN389" s="546"/>
      <c r="EO389" s="546"/>
      <c r="EP389" s="546"/>
      <c r="EQ389" s="546"/>
      <c r="ER389" s="546"/>
      <c r="ES389" s="546"/>
      <c r="ET389" s="546"/>
      <c r="EU389" s="546"/>
      <c r="EV389" s="546"/>
      <c r="EW389" s="546"/>
      <c r="EX389" s="546"/>
      <c r="EY389" s="546"/>
      <c r="EZ389" s="546"/>
      <c r="FA389" s="546"/>
      <c r="FB389" s="546"/>
      <c r="FC389" s="546"/>
      <c r="FD389" s="546"/>
      <c r="FE389" s="546"/>
      <c r="FF389" s="546"/>
      <c r="FG389" s="546"/>
      <c r="FH389" s="546"/>
      <c r="FI389" s="546"/>
      <c r="FJ389" s="546"/>
      <c r="FK389" s="546"/>
      <c r="FL389" s="546"/>
      <c r="FM389" s="546"/>
      <c r="FN389" s="546"/>
      <c r="FO389" s="546"/>
      <c r="FP389" s="546"/>
      <c r="FQ389" s="546"/>
      <c r="FR389" s="546"/>
      <c r="FS389" s="546"/>
      <c r="FT389" s="546"/>
      <c r="FU389" s="546"/>
      <c r="FV389" s="546"/>
      <c r="FW389" s="546"/>
      <c r="FX389" s="546"/>
      <c r="FY389" s="546"/>
      <c r="FZ389" s="546"/>
      <c r="GA389" s="546"/>
      <c r="GB389" s="546"/>
      <c r="GC389" s="546"/>
      <c r="GD389" s="546"/>
      <c r="GE389" s="546"/>
      <c r="GF389" s="546"/>
      <c r="GG389" s="546"/>
      <c r="GH389" s="546"/>
      <c r="GI389" s="546"/>
      <c r="GJ389" s="546"/>
      <c r="GK389" s="546"/>
      <c r="GL389" s="546"/>
      <c r="GM389" s="546"/>
      <c r="GN389" s="546"/>
      <c r="GO389" s="546"/>
      <c r="GP389" s="546"/>
      <c r="GQ389" s="546"/>
      <c r="GR389" s="546"/>
      <c r="GS389" s="546"/>
      <c r="GT389" s="546"/>
      <c r="GU389" s="546"/>
      <c r="GV389" s="546"/>
      <c r="GW389" s="546"/>
      <c r="GX389" s="546"/>
      <c r="GY389" s="546"/>
      <c r="GZ389" s="546"/>
      <c r="HA389" s="546"/>
      <c r="HB389" s="546"/>
      <c r="HC389" s="546"/>
      <c r="HD389" s="546"/>
      <c r="HE389" s="546"/>
      <c r="HF389" s="546"/>
      <c r="HG389" s="546"/>
      <c r="HH389" s="546"/>
      <c r="HI389" s="546"/>
      <c r="HJ389" s="546"/>
      <c r="HK389" s="546"/>
      <c r="HL389" s="546"/>
      <c r="HM389" s="546"/>
      <c r="HN389" s="546"/>
      <c r="HO389" s="546"/>
      <c r="HP389" s="546"/>
      <c r="HQ389" s="546"/>
      <c r="HR389" s="546"/>
      <c r="HS389" s="546"/>
      <c r="HT389" s="546"/>
      <c r="HU389" s="546"/>
      <c r="HV389" s="546"/>
      <c r="HW389" s="546"/>
      <c r="HX389" s="546"/>
      <c r="HY389" s="546"/>
      <c r="HZ389" s="546"/>
      <c r="IA389" s="546"/>
      <c r="IB389" s="546"/>
      <c r="IC389" s="546"/>
      <c r="ID389" s="546"/>
      <c r="IE389" s="546"/>
      <c r="IF389" s="546"/>
      <c r="IG389" s="546"/>
      <c r="IH389" s="546"/>
      <c r="II389" s="546"/>
      <c r="IJ389" s="546"/>
      <c r="IK389" s="546"/>
      <c r="IL389" s="546"/>
      <c r="IM389" s="546"/>
      <c r="IN389" s="546"/>
      <c r="IO389" s="546"/>
      <c r="IP389" s="546"/>
      <c r="IQ389" s="546"/>
      <c r="IR389" s="546"/>
      <c r="IS389" s="546"/>
      <c r="IT389" s="546"/>
      <c r="IU389" s="546"/>
      <c r="IV389" s="546"/>
      <c r="IW389" s="546"/>
      <c r="IX389" s="546"/>
      <c r="IY389" s="546"/>
      <c r="IZ389" s="546"/>
      <c r="JA389" s="546"/>
      <c r="JB389" s="546"/>
      <c r="JC389" s="546"/>
      <c r="JD389" s="546"/>
      <c r="JE389" s="546"/>
      <c r="JF389" s="546"/>
      <c r="JG389" s="546"/>
      <c r="JH389" s="546"/>
      <c r="JI389" s="546"/>
      <c r="JJ389" s="546"/>
      <c r="JK389" s="546"/>
      <c r="JL389" s="546"/>
      <c r="JM389" s="546"/>
      <c r="JN389" s="546"/>
      <c r="JO389" s="546"/>
      <c r="JP389" s="546"/>
      <c r="JQ389" s="546"/>
      <c r="JR389" s="546"/>
      <c r="JS389" s="546"/>
      <c r="JT389" s="546"/>
      <c r="JU389" s="546"/>
      <c r="JV389" s="546"/>
      <c r="JW389" s="546"/>
      <c r="JX389" s="546"/>
      <c r="JY389" s="546"/>
      <c r="JZ389" s="546"/>
      <c r="KA389" s="546"/>
      <c r="KB389" s="546"/>
      <c r="KC389" s="546"/>
      <c r="KD389" s="546"/>
      <c r="KE389" s="546"/>
      <c r="KF389" s="546"/>
      <c r="KG389" s="546"/>
      <c r="KH389" s="546"/>
      <c r="KI389" s="546"/>
      <c r="KJ389" s="546"/>
      <c r="KK389" s="546"/>
      <c r="KL389" s="546"/>
      <c r="KM389" s="546"/>
      <c r="KN389" s="546"/>
      <c r="KO389" s="546"/>
      <c r="KP389" s="546"/>
      <c r="KQ389" s="546"/>
      <c r="KR389" s="546"/>
      <c r="KS389" s="546"/>
      <c r="KT389" s="546"/>
      <c r="KU389" s="546"/>
      <c r="KV389" s="546"/>
      <c r="KW389" s="546"/>
      <c r="KX389" s="546"/>
      <c r="KY389" s="546"/>
      <c r="KZ389" s="546"/>
      <c r="LA389" s="546"/>
      <c r="LB389" s="546"/>
      <c r="LC389" s="546"/>
      <c r="LD389" s="546"/>
      <c r="LE389" s="546"/>
      <c r="LF389" s="546"/>
      <c r="LG389" s="546"/>
      <c r="LH389" s="546"/>
      <c r="LI389" s="546"/>
      <c r="LJ389" s="546"/>
      <c r="LK389" s="546"/>
      <c r="LL389" s="546"/>
      <c r="LM389" s="546"/>
      <c r="LN389" s="546"/>
      <c r="LO389" s="546"/>
      <c r="LP389" s="546"/>
      <c r="LQ389" s="546"/>
      <c r="LR389" s="546"/>
      <c r="LS389" s="546"/>
      <c r="LT389" s="546"/>
      <c r="LU389" s="546"/>
      <c r="LV389" s="546"/>
      <c r="LW389" s="546"/>
      <c r="LX389" s="546"/>
      <c r="LY389" s="546"/>
      <c r="LZ389" s="546"/>
      <c r="MA389" s="546"/>
      <c r="MB389" s="546"/>
      <c r="MC389" s="546"/>
      <c r="MD389" s="546"/>
      <c r="ME389" s="546"/>
      <c r="MF389" s="546"/>
      <c r="MG389" s="546"/>
      <c r="MH389" s="546"/>
      <c r="MI389" s="546"/>
      <c r="MJ389" s="546"/>
      <c r="MK389" s="546"/>
      <c r="ML389" s="546"/>
      <c r="MM389" s="546"/>
      <c r="MN389" s="546"/>
      <c r="MO389" s="546"/>
      <c r="MP389" s="546"/>
      <c r="MQ389" s="546"/>
      <c r="MR389" s="546"/>
      <c r="MS389" s="546"/>
      <c r="MT389" s="546"/>
      <c r="MU389" s="546"/>
      <c r="MV389" s="546"/>
      <c r="MW389" s="546"/>
      <c r="MX389" s="546"/>
      <c r="MY389" s="546"/>
      <c r="MZ389" s="546"/>
      <c r="NA389" s="546"/>
      <c r="NB389" s="546"/>
      <c r="NC389" s="546"/>
      <c r="ND389" s="546"/>
      <c r="NE389" s="546"/>
      <c r="NF389" s="546"/>
      <c r="NG389" s="546"/>
      <c r="NH389" s="546"/>
      <c r="NI389" s="546"/>
      <c r="NJ389" s="546"/>
      <c r="NK389" s="546"/>
      <c r="NL389" s="546"/>
      <c r="NM389" s="546"/>
      <c r="NN389" s="546"/>
      <c r="NO389" s="546"/>
      <c r="NP389" s="546"/>
      <c r="NQ389" s="546"/>
      <c r="NR389" s="546"/>
      <c r="NS389" s="546"/>
      <c r="NT389" s="546"/>
      <c r="NU389" s="546"/>
      <c r="NV389" s="546"/>
      <c r="NW389" s="546"/>
      <c r="NX389" s="546"/>
      <c r="NY389" s="546"/>
      <c r="NZ389" s="546"/>
      <c r="OA389" s="546"/>
      <c r="OB389" s="546"/>
      <c r="OC389" s="546"/>
      <c r="OD389" s="546"/>
      <c r="OE389" s="546"/>
      <c r="OF389" s="546"/>
      <c r="OG389" s="546"/>
      <c r="OH389" s="546"/>
      <c r="OI389" s="546"/>
      <c r="OJ389" s="546"/>
      <c r="OK389" s="546"/>
      <c r="OL389" s="546"/>
      <c r="OM389" s="546"/>
      <c r="ON389" s="546"/>
      <c r="OO389" s="546"/>
      <c r="OP389" s="546"/>
      <c r="OQ389" s="546"/>
      <c r="OR389" s="546"/>
      <c r="OS389" s="546"/>
      <c r="OT389" s="546"/>
      <c r="OU389" s="546"/>
      <c r="OV389" s="546"/>
      <c r="OW389" s="546"/>
      <c r="OX389" s="546"/>
      <c r="OY389" s="546"/>
      <c r="OZ389" s="546"/>
      <c r="PA389" s="546"/>
      <c r="PB389" s="546"/>
      <c r="PC389" s="546"/>
      <c r="PD389" s="546"/>
      <c r="PE389" s="546"/>
      <c r="PF389" s="546"/>
      <c r="PG389" s="546"/>
      <c r="PH389" s="546"/>
      <c r="PI389" s="546"/>
      <c r="PJ389" s="546"/>
      <c r="PK389" s="546"/>
      <c r="PL389" s="546"/>
      <c r="PM389" s="546"/>
      <c r="PN389" s="546"/>
      <c r="PO389" s="546"/>
      <c r="PP389" s="546"/>
      <c r="PQ389" s="546"/>
      <c r="PR389" s="546"/>
      <c r="PS389" s="546"/>
      <c r="PT389" s="546"/>
      <c r="PU389" s="546"/>
      <c r="PV389" s="546"/>
      <c r="PW389" s="546"/>
      <c r="PX389" s="546"/>
      <c r="PY389" s="546"/>
      <c r="PZ389" s="546"/>
      <c r="QA389" s="546"/>
      <c r="QB389" s="546"/>
      <c r="QC389" s="546"/>
      <c r="QD389" s="546"/>
      <c r="QE389" s="546"/>
      <c r="QF389" s="546"/>
      <c r="QG389" s="546"/>
      <c r="QH389" s="546"/>
      <c r="QI389" s="546"/>
      <c r="QJ389" s="546"/>
      <c r="QK389" s="546"/>
      <c r="QL389" s="546"/>
      <c r="QM389" s="546"/>
      <c r="QN389" s="546"/>
      <c r="QO389" s="546"/>
      <c r="QP389" s="546"/>
      <c r="QQ389" s="546"/>
      <c r="QR389" s="546"/>
      <c r="QS389" s="546"/>
      <c r="QT389" s="546"/>
      <c r="QU389" s="546"/>
      <c r="QV389" s="546"/>
      <c r="QW389" s="546"/>
      <c r="QX389" s="546"/>
      <c r="QY389" s="546"/>
      <c r="QZ389" s="546"/>
      <c r="RA389" s="546"/>
      <c r="RB389" s="546"/>
      <c r="RC389" s="546"/>
      <c r="RD389" s="546"/>
      <c r="RE389" s="546"/>
      <c r="RF389" s="546"/>
      <c r="RG389" s="546"/>
      <c r="RH389" s="546"/>
      <c r="RI389" s="546"/>
      <c r="RJ389" s="546"/>
      <c r="RK389" s="546"/>
      <c r="RL389" s="546"/>
      <c r="RM389" s="546"/>
      <c r="RN389" s="546"/>
      <c r="RO389" s="546"/>
      <c r="RP389" s="546"/>
      <c r="RQ389" s="546"/>
      <c r="RR389" s="546"/>
      <c r="RS389" s="546"/>
      <c r="RT389" s="546"/>
      <c r="RU389" s="546"/>
      <c r="RV389" s="546"/>
      <c r="RW389" s="546"/>
      <c r="RX389" s="546"/>
      <c r="RY389" s="546"/>
      <c r="RZ389" s="546"/>
      <c r="SA389" s="546"/>
      <c r="SB389" s="546"/>
      <c r="SC389" s="546"/>
      <c r="SD389" s="546"/>
      <c r="SE389" s="546"/>
      <c r="SF389" s="546"/>
      <c r="SG389" s="546"/>
      <c r="SH389" s="546"/>
      <c r="SI389" s="546"/>
      <c r="SJ389" s="546"/>
      <c r="SK389" s="546"/>
      <c r="SL389" s="546"/>
      <c r="SM389" s="546"/>
      <c r="SN389" s="546"/>
      <c r="SO389" s="546"/>
      <c r="SP389" s="546"/>
      <c r="SQ389" s="546"/>
      <c r="SR389" s="546"/>
      <c r="SS389" s="546"/>
      <c r="ST389" s="546"/>
      <c r="SU389" s="546"/>
      <c r="SV389" s="546"/>
      <c r="SW389" s="546"/>
      <c r="SX389" s="546"/>
      <c r="SY389" s="546"/>
      <c r="SZ389" s="546"/>
      <c r="TA389" s="546"/>
      <c r="TB389" s="546"/>
      <c r="TC389" s="546"/>
      <c r="TD389" s="546"/>
      <c r="TE389" s="546"/>
      <c r="TF389" s="546"/>
      <c r="TG389" s="546"/>
      <c r="TH389" s="546"/>
      <c r="TI389" s="546"/>
      <c r="TJ389" s="546"/>
      <c r="TK389" s="546"/>
      <c r="TL389" s="546"/>
      <c r="TM389" s="546"/>
      <c r="TN389" s="546"/>
      <c r="TO389" s="546"/>
      <c r="TP389" s="546"/>
      <c r="TQ389" s="546"/>
      <c r="TR389" s="546"/>
      <c r="TS389" s="546"/>
      <c r="TT389" s="546"/>
      <c r="TU389" s="546"/>
      <c r="TV389" s="546"/>
      <c r="TW389" s="546"/>
      <c r="TX389" s="546"/>
      <c r="TY389" s="546"/>
      <c r="TZ389" s="546"/>
      <c r="UA389" s="546"/>
      <c r="UB389" s="546"/>
      <c r="UC389" s="546"/>
      <c r="UD389" s="546"/>
      <c r="UE389" s="546"/>
      <c r="UF389" s="546"/>
      <c r="UG389" s="546"/>
      <c r="UH389" s="546"/>
      <c r="UI389" s="546"/>
      <c r="UJ389" s="546"/>
      <c r="UK389" s="546"/>
      <c r="UL389" s="546"/>
      <c r="UM389" s="546"/>
      <c r="UN389" s="546"/>
      <c r="UO389" s="546"/>
      <c r="UP389" s="546"/>
      <c r="UQ389" s="546"/>
      <c r="UR389" s="546"/>
      <c r="US389" s="546"/>
      <c r="UT389" s="546"/>
      <c r="UU389" s="546"/>
      <c r="UV389" s="546"/>
      <c r="UW389" s="546"/>
      <c r="UX389" s="546"/>
      <c r="UY389" s="546"/>
      <c r="UZ389" s="546"/>
      <c r="VA389" s="546"/>
      <c r="VB389" s="546"/>
      <c r="VC389" s="546"/>
      <c r="VD389" s="546"/>
      <c r="VE389" s="546"/>
      <c r="VF389" s="546"/>
      <c r="VG389" s="546"/>
      <c r="VH389" s="546"/>
      <c r="VI389" s="546"/>
      <c r="VJ389" s="546"/>
      <c r="VK389" s="546"/>
      <c r="VL389" s="546"/>
      <c r="VM389" s="546"/>
      <c r="VN389" s="546"/>
      <c r="VO389" s="546"/>
      <c r="VP389" s="546"/>
      <c r="VQ389" s="546"/>
      <c r="VR389" s="546"/>
      <c r="VS389" s="546"/>
      <c r="VT389" s="546"/>
      <c r="VU389" s="546"/>
      <c r="VV389" s="546"/>
      <c r="VW389" s="546"/>
      <c r="VX389" s="546"/>
      <c r="VY389" s="546"/>
      <c r="VZ389" s="546"/>
      <c r="WA389" s="546"/>
      <c r="WB389" s="546"/>
      <c r="WC389" s="546"/>
      <c r="WD389" s="546"/>
      <c r="WE389" s="546"/>
      <c r="WF389" s="546"/>
      <c r="WG389" s="546"/>
      <c r="WH389" s="546"/>
      <c r="WI389" s="546"/>
      <c r="WJ389" s="546"/>
      <c r="WK389" s="546"/>
      <c r="WL389" s="546"/>
      <c r="WM389" s="546"/>
      <c r="WN389" s="546"/>
      <c r="WO389" s="546"/>
      <c r="WP389" s="546"/>
      <c r="WQ389" s="546"/>
      <c r="WR389" s="546"/>
      <c r="WS389" s="546"/>
      <c r="WT389" s="546"/>
      <c r="WU389" s="546"/>
      <c r="WV389" s="546"/>
      <c r="WW389" s="546"/>
      <c r="WX389" s="546"/>
      <c r="WY389" s="546"/>
      <c r="WZ389" s="546"/>
      <c r="XA389" s="546"/>
      <c r="XB389" s="546"/>
      <c r="XC389" s="546"/>
      <c r="XD389" s="546"/>
      <c r="XE389" s="546"/>
      <c r="XF389" s="546"/>
      <c r="XG389" s="546"/>
      <c r="XH389" s="546"/>
      <c r="XI389" s="546"/>
      <c r="XJ389" s="546"/>
      <c r="XK389" s="546"/>
      <c r="XL389" s="546"/>
      <c r="XM389" s="546"/>
      <c r="XN389" s="546"/>
      <c r="XO389" s="546"/>
      <c r="XP389" s="546"/>
      <c r="XQ389" s="546"/>
      <c r="XR389" s="546"/>
      <c r="XS389" s="546"/>
      <c r="XT389" s="546"/>
      <c r="XU389" s="546"/>
      <c r="XV389" s="546"/>
      <c r="XW389" s="546"/>
      <c r="XX389" s="546"/>
      <c r="XY389" s="546"/>
      <c r="XZ389" s="546"/>
      <c r="YA389" s="546"/>
      <c r="YB389" s="546"/>
      <c r="YC389" s="546"/>
      <c r="YD389" s="546"/>
      <c r="YE389" s="546"/>
      <c r="YF389" s="546"/>
      <c r="YG389" s="546"/>
      <c r="YH389" s="546"/>
      <c r="YI389" s="546"/>
      <c r="YJ389" s="546"/>
      <c r="YK389" s="546"/>
      <c r="YL389" s="546"/>
      <c r="YM389" s="546"/>
      <c r="YN389" s="546"/>
      <c r="YO389" s="546"/>
      <c r="YP389" s="546"/>
      <c r="YQ389" s="546"/>
      <c r="YR389" s="546"/>
      <c r="YS389" s="546"/>
      <c r="YT389" s="546"/>
      <c r="YU389" s="546"/>
      <c r="YV389" s="546"/>
      <c r="YW389" s="546"/>
      <c r="YX389" s="546"/>
      <c r="YY389" s="546"/>
      <c r="YZ389" s="546"/>
      <c r="ZA389" s="546"/>
      <c r="ZB389" s="546"/>
      <c r="ZC389" s="546"/>
      <c r="ZD389" s="546"/>
      <c r="ZE389" s="546"/>
      <c r="ZF389" s="546"/>
      <c r="ZG389" s="546"/>
      <c r="ZH389" s="546"/>
      <c r="ZI389" s="546"/>
      <c r="ZJ389" s="546"/>
      <c r="ZK389" s="546"/>
      <c r="ZL389" s="546"/>
      <c r="ZM389" s="546"/>
      <c r="ZN389" s="546"/>
      <c r="ZO389" s="546"/>
      <c r="ZP389" s="546"/>
      <c r="ZQ389" s="546"/>
      <c r="ZR389" s="546"/>
      <c r="ZS389" s="546"/>
      <c r="ZT389" s="546"/>
      <c r="ZU389" s="546"/>
      <c r="ZV389" s="546"/>
      <c r="ZW389" s="546"/>
      <c r="ZX389" s="546"/>
      <c r="ZY389" s="546"/>
      <c r="ZZ389" s="546"/>
      <c r="AAA389" s="546"/>
      <c r="AAB389" s="546"/>
      <c r="AAC389" s="546"/>
      <c r="AAD389" s="546"/>
      <c r="AAE389" s="546"/>
      <c r="AAF389" s="546"/>
      <c r="AAG389" s="546"/>
      <c r="AAH389" s="546"/>
      <c r="AAI389" s="546"/>
      <c r="AAJ389" s="546"/>
      <c r="AAK389" s="546"/>
      <c r="AAL389" s="546"/>
      <c r="AAM389" s="546"/>
      <c r="AAN389" s="546"/>
      <c r="AAO389" s="546"/>
      <c r="AAP389" s="546"/>
      <c r="AAQ389" s="546"/>
      <c r="AAR389" s="546"/>
      <c r="AAS389" s="546"/>
      <c r="AAT389" s="546"/>
      <c r="AAU389" s="546"/>
      <c r="AAV389" s="546"/>
      <c r="AAW389" s="546"/>
      <c r="AAX389" s="546"/>
      <c r="AAY389" s="546"/>
      <c r="AAZ389" s="546"/>
      <c r="ABA389" s="546"/>
      <c r="ABB389" s="546"/>
      <c r="ABC389" s="546"/>
      <c r="ABD389" s="546"/>
      <c r="ABE389" s="546"/>
      <c r="ABF389" s="546"/>
      <c r="ABG389" s="546"/>
      <c r="ABH389" s="546"/>
      <c r="ABI389" s="546"/>
      <c r="ABJ389" s="546"/>
      <c r="ABK389" s="546"/>
      <c r="ABL389" s="546"/>
      <c r="ABM389" s="546"/>
      <c r="ABN389" s="546"/>
      <c r="ABO389" s="546"/>
      <c r="ABP389" s="546"/>
      <c r="ABQ389" s="546"/>
      <c r="ABR389" s="546"/>
      <c r="ABS389" s="546"/>
      <c r="ABT389" s="546"/>
      <c r="ABU389" s="546"/>
      <c r="ABV389" s="546"/>
      <c r="ABW389" s="546"/>
      <c r="ABX389" s="546"/>
      <c r="ABY389" s="546"/>
      <c r="ABZ389" s="546"/>
      <c r="ACA389" s="546"/>
      <c r="ACB389" s="546"/>
      <c r="ACC389" s="546"/>
      <c r="ACD389" s="546"/>
      <c r="ACE389" s="546"/>
      <c r="ACF389" s="546"/>
      <c r="ACG389" s="546"/>
      <c r="ACH389" s="546"/>
      <c r="ACI389" s="546"/>
      <c r="ACJ389" s="546"/>
      <c r="ACK389" s="546"/>
      <c r="ACL389" s="546"/>
      <c r="ACM389" s="546"/>
      <c r="ACN389" s="546"/>
      <c r="ACO389" s="546"/>
      <c r="ACP389" s="546"/>
      <c r="ACQ389" s="546"/>
      <c r="ACR389" s="546"/>
      <c r="ACS389" s="546"/>
      <c r="ACT389" s="546"/>
      <c r="ACU389" s="546"/>
      <c r="ACV389" s="546"/>
      <c r="ACW389" s="546"/>
      <c r="ACX389" s="546"/>
      <c r="ACY389" s="546"/>
      <c r="ACZ389" s="546"/>
      <c r="ADA389" s="546"/>
      <c r="ADB389" s="546"/>
      <c r="ADC389" s="546"/>
      <c r="ADD389" s="546"/>
      <c r="ADE389" s="546"/>
      <c r="ADF389" s="546"/>
      <c r="ADG389" s="546"/>
      <c r="ADH389" s="546"/>
      <c r="ADI389" s="546"/>
      <c r="ADJ389" s="546"/>
      <c r="ADK389" s="546"/>
      <c r="ADL389" s="546"/>
      <c r="ADM389" s="546"/>
      <c r="ADN389" s="546"/>
      <c r="ADO389" s="546"/>
      <c r="ADP389" s="546"/>
      <c r="ADQ389" s="546"/>
      <c r="ADR389" s="546"/>
      <c r="ADS389" s="546"/>
      <c r="ADT389" s="546"/>
      <c r="ADU389" s="546"/>
      <c r="ADV389" s="546"/>
      <c r="ADW389" s="546"/>
      <c r="ADX389" s="546"/>
      <c r="ADY389" s="546"/>
      <c r="ADZ389" s="546"/>
      <c r="AEA389" s="546"/>
      <c r="AEB389" s="546"/>
      <c r="AEC389" s="546"/>
      <c r="AED389" s="546"/>
      <c r="AEE389" s="546"/>
      <c r="AEF389" s="546"/>
      <c r="AEG389" s="546"/>
      <c r="AEH389" s="546"/>
      <c r="AEI389" s="546"/>
      <c r="AEJ389" s="546"/>
      <c r="AEK389" s="546"/>
      <c r="AEL389" s="546"/>
      <c r="AEM389" s="546"/>
      <c r="AEN389" s="546"/>
      <c r="AEO389" s="546"/>
      <c r="AEP389" s="546"/>
      <c r="AEQ389" s="546"/>
      <c r="AER389" s="546"/>
      <c r="AES389" s="546"/>
      <c r="AET389" s="546"/>
      <c r="AEU389" s="546"/>
      <c r="AEV389" s="546"/>
      <c r="AEW389" s="546"/>
      <c r="AEX389" s="546"/>
      <c r="AEY389" s="546"/>
      <c r="AEZ389" s="546"/>
      <c r="AFA389" s="546"/>
      <c r="AFB389" s="546"/>
      <c r="AFC389" s="546"/>
      <c r="AFD389" s="546"/>
      <c r="AFE389" s="546"/>
      <c r="AFF389" s="546"/>
      <c r="AFG389" s="546"/>
      <c r="AFH389" s="546"/>
      <c r="AFI389" s="546"/>
      <c r="AFJ389" s="546"/>
      <c r="AFK389" s="546"/>
      <c r="AFL389" s="546"/>
      <c r="AFM389" s="546"/>
      <c r="AFN389" s="546"/>
      <c r="AFO389" s="546"/>
      <c r="AFP389" s="546"/>
      <c r="AFQ389" s="546"/>
      <c r="AFR389" s="546"/>
      <c r="AFS389" s="546"/>
      <c r="AFT389" s="546"/>
      <c r="AFU389" s="546"/>
      <c r="AFV389" s="546"/>
      <c r="AFW389" s="546"/>
      <c r="AFX389" s="546"/>
      <c r="AFY389" s="546"/>
      <c r="AFZ389" s="546"/>
      <c r="AGA389" s="546"/>
      <c r="AGB389" s="546"/>
      <c r="AGC389" s="546"/>
      <c r="AGD389" s="546"/>
      <c r="AGE389" s="546"/>
      <c r="AGF389" s="546"/>
      <c r="AGG389" s="546"/>
      <c r="AGH389" s="546"/>
      <c r="AGI389" s="546"/>
      <c r="AGJ389" s="546"/>
      <c r="AGK389" s="546"/>
      <c r="AGL389" s="546"/>
      <c r="AGM389" s="546"/>
      <c r="AGN389" s="546"/>
      <c r="AGO389" s="546"/>
      <c r="AGP389" s="546"/>
      <c r="AGQ389" s="546"/>
      <c r="AGR389" s="546"/>
      <c r="AGS389" s="546"/>
      <c r="AGT389" s="546"/>
      <c r="AGU389" s="546"/>
      <c r="AGV389" s="546"/>
      <c r="AGW389" s="546"/>
      <c r="AGX389" s="546"/>
      <c r="AGY389" s="546"/>
      <c r="AGZ389" s="546"/>
      <c r="AHA389" s="546"/>
      <c r="AHB389" s="546"/>
      <c r="AHC389" s="546"/>
      <c r="AHD389" s="546"/>
      <c r="AHE389" s="546"/>
      <c r="AHF389" s="546"/>
      <c r="AHG389" s="546"/>
      <c r="AHH389" s="546"/>
      <c r="AHI389" s="546"/>
      <c r="AHJ389" s="546"/>
      <c r="AHK389" s="546"/>
      <c r="AHL389" s="546"/>
      <c r="AHM389" s="546"/>
      <c r="AHN389" s="546"/>
      <c r="AHO389" s="546"/>
      <c r="AHP389" s="546"/>
      <c r="AHQ389" s="546"/>
      <c r="AHR389" s="546"/>
      <c r="AHS389" s="546"/>
      <c r="AHT389" s="546"/>
      <c r="AHU389" s="546"/>
      <c r="AHV389" s="546"/>
      <c r="AHW389" s="546"/>
      <c r="AHX389" s="546"/>
      <c r="AHY389" s="546"/>
      <c r="AHZ389" s="546"/>
      <c r="AIA389" s="546"/>
      <c r="AIB389" s="546"/>
      <c r="AIC389" s="546"/>
      <c r="AID389" s="546"/>
      <c r="AIE389" s="546"/>
      <c r="AIF389" s="546"/>
      <c r="AIG389" s="546"/>
      <c r="AIH389" s="546"/>
      <c r="AII389" s="546"/>
      <c r="AIJ389" s="546"/>
      <c r="AIK389" s="546"/>
      <c r="AIL389" s="546"/>
      <c r="AIM389" s="546"/>
      <c r="AIN389" s="546"/>
      <c r="AIO389" s="546"/>
      <c r="AIP389" s="546"/>
      <c r="AIQ389" s="546"/>
      <c r="AIR389" s="546"/>
      <c r="AIS389" s="546"/>
      <c r="AIT389" s="546"/>
      <c r="AIU389" s="546"/>
      <c r="AIV389" s="546"/>
      <c r="AIW389" s="546"/>
      <c r="AIX389" s="546"/>
      <c r="AIY389" s="546"/>
      <c r="AIZ389" s="546"/>
      <c r="AJA389" s="546"/>
      <c r="AJB389" s="546"/>
      <c r="AJC389" s="546"/>
      <c r="AJD389" s="546"/>
      <c r="AJE389" s="546"/>
      <c r="AJF389" s="546"/>
      <c r="AJG389" s="546"/>
      <c r="AJH389" s="546"/>
      <c r="AJI389" s="546"/>
      <c r="AJJ389" s="546"/>
      <c r="AJK389" s="546"/>
      <c r="AJL389" s="546"/>
      <c r="AJM389" s="546"/>
      <c r="AJN389" s="546"/>
      <c r="AJO389" s="546"/>
      <c r="AJP389" s="546"/>
      <c r="AJQ389" s="546"/>
      <c r="AJR389" s="546"/>
      <c r="AJS389" s="546"/>
      <c r="AJT389" s="546"/>
      <c r="AJU389" s="546"/>
      <c r="AJV389" s="546"/>
      <c r="AJW389" s="546"/>
      <c r="AJX389" s="546"/>
      <c r="AJY389" s="546"/>
      <c r="AJZ389" s="546"/>
      <c r="AKA389" s="546"/>
      <c r="AKB389" s="546"/>
      <c r="AKC389" s="546"/>
      <c r="AKD389" s="546"/>
      <c r="AKE389" s="546"/>
      <c r="AKF389" s="546"/>
      <c r="AKG389" s="546"/>
      <c r="AKH389" s="546"/>
      <c r="AKI389" s="546"/>
      <c r="AKJ389" s="546"/>
      <c r="AKK389" s="546"/>
      <c r="AKL389" s="546"/>
      <c r="AKM389" s="546"/>
      <c r="AKN389" s="546"/>
      <c r="AKO389" s="546"/>
      <c r="AKP389" s="546"/>
      <c r="AKQ389" s="546"/>
      <c r="AKR389" s="546"/>
      <c r="AKS389" s="546"/>
      <c r="AKT389" s="546"/>
      <c r="AKU389" s="546"/>
      <c r="AKV389" s="546"/>
      <c r="AKW389" s="546"/>
      <c r="AKX389" s="546"/>
      <c r="AKY389" s="546"/>
      <c r="AKZ389" s="546"/>
      <c r="ALA389" s="546"/>
      <c r="ALB389" s="546"/>
      <c r="ALC389" s="546"/>
      <c r="ALD389" s="546"/>
      <c r="ALE389" s="546"/>
      <c r="ALF389" s="546"/>
      <c r="ALG389" s="546"/>
      <c r="ALH389" s="546"/>
      <c r="ALI389" s="546"/>
      <c r="ALJ389" s="546"/>
      <c r="ALK389" s="546"/>
      <c r="ALL389" s="546"/>
      <c r="ALM389" s="546"/>
      <c r="ALN389" s="546"/>
      <c r="ALO389" s="546"/>
      <c r="ALP389" s="546"/>
      <c r="ALQ389" s="546"/>
      <c r="ALR389" s="546"/>
      <c r="ALS389" s="546"/>
      <c r="ALT389" s="546"/>
      <c r="ALU389" s="546"/>
      <c r="ALV389" s="546"/>
      <c r="ALW389" s="546"/>
      <c r="ALX389" s="546"/>
      <c r="ALY389" s="546"/>
      <c r="ALZ389" s="546"/>
      <c r="AMA389" s="546"/>
      <c r="AMB389" s="546"/>
    </row>
    <row r="390" spans="1:1016" ht="63" customHeight="1">
      <c r="A390" s="525" t="s">
        <v>804</v>
      </c>
      <c r="B390" s="561">
        <v>200237</v>
      </c>
      <c r="C390" s="503" t="s">
        <v>27</v>
      </c>
      <c r="D390" s="626" t="s">
        <v>805</v>
      </c>
      <c r="E390" s="493" t="s">
        <v>86</v>
      </c>
      <c r="F390" s="523">
        <v>110.83</v>
      </c>
      <c r="G390" s="497">
        <f t="shared" si="31"/>
        <v>74.64</v>
      </c>
      <c r="H390" s="498">
        <f t="shared" si="29"/>
        <v>8272.3511999999992</v>
      </c>
      <c r="J390" s="547">
        <v>58.95</v>
      </c>
      <c r="L390" s="466">
        <f t="shared" si="30"/>
        <v>74.64</v>
      </c>
    </row>
    <row r="391" spans="1:1016" ht="66" customHeight="1">
      <c r="A391" s="525" t="s">
        <v>806</v>
      </c>
      <c r="B391" s="561">
        <v>200253</v>
      </c>
      <c r="C391" s="503" t="s">
        <v>27</v>
      </c>
      <c r="D391" s="623" t="s">
        <v>807</v>
      </c>
      <c r="E391" s="493" t="s">
        <v>86</v>
      </c>
      <c r="F391" s="523">
        <v>9.14</v>
      </c>
      <c r="G391" s="497">
        <f t="shared" si="31"/>
        <v>72.28</v>
      </c>
      <c r="H391" s="498">
        <f t="shared" si="29"/>
        <v>660.63920000000007</v>
      </c>
      <c r="J391" s="547">
        <v>57.09</v>
      </c>
      <c r="L391" s="466">
        <f t="shared" si="30"/>
        <v>72.28</v>
      </c>
    </row>
    <row r="392" spans="1:1016" ht="66" customHeight="1">
      <c r="A392" s="525" t="s">
        <v>808</v>
      </c>
      <c r="B392" s="561">
        <v>200214</v>
      </c>
      <c r="C392" s="503" t="s">
        <v>27</v>
      </c>
      <c r="D392" s="626" t="s">
        <v>809</v>
      </c>
      <c r="E392" s="493" t="s">
        <v>86</v>
      </c>
      <c r="F392" s="523">
        <v>44.52</v>
      </c>
      <c r="G392" s="497">
        <f t="shared" si="31"/>
        <v>103.81</v>
      </c>
      <c r="H392" s="498">
        <f t="shared" si="29"/>
        <v>4621.6212000000005</v>
      </c>
      <c r="J392" s="547">
        <v>81.99</v>
      </c>
      <c r="L392" s="466">
        <f t="shared" si="30"/>
        <v>103.81</v>
      </c>
    </row>
    <row r="393" spans="1:1016" s="458" customFormat="1" ht="41.1" customHeight="1">
      <c r="A393" s="509">
        <v>26</v>
      </c>
      <c r="B393" s="516"/>
      <c r="C393" s="518"/>
      <c r="D393" s="512" t="s">
        <v>810</v>
      </c>
      <c r="E393" s="519"/>
      <c r="F393" s="627"/>
      <c r="G393" s="499"/>
      <c r="H393" s="628" t="str">
        <f t="shared" si="29"/>
        <v/>
      </c>
      <c r="I393" s="546"/>
      <c r="J393" s="549"/>
      <c r="K393" s="546"/>
      <c r="L393" s="546">
        <f t="shared" si="30"/>
        <v>0</v>
      </c>
      <c r="M393" s="546"/>
      <c r="N393" s="546"/>
      <c r="O393" s="546"/>
      <c r="P393" s="546"/>
      <c r="Q393" s="546"/>
      <c r="R393" s="546"/>
      <c r="S393" s="546"/>
      <c r="T393" s="546"/>
      <c r="U393" s="546"/>
      <c r="V393" s="546"/>
      <c r="W393" s="546"/>
      <c r="X393" s="546"/>
      <c r="Y393" s="546"/>
      <c r="Z393" s="546"/>
      <c r="AA393" s="546"/>
      <c r="AB393" s="546"/>
      <c r="AC393" s="546"/>
      <c r="AD393" s="546"/>
      <c r="AE393" s="546"/>
      <c r="AF393" s="546"/>
      <c r="AG393" s="546"/>
      <c r="AH393" s="546"/>
      <c r="AI393" s="546"/>
      <c r="AJ393" s="546"/>
      <c r="AK393" s="546"/>
      <c r="AL393" s="546"/>
      <c r="AM393" s="546"/>
      <c r="AN393" s="546"/>
      <c r="AO393" s="546"/>
      <c r="AP393" s="546"/>
      <c r="AQ393" s="546"/>
      <c r="AR393" s="546"/>
      <c r="AS393" s="546"/>
      <c r="AT393" s="546"/>
      <c r="AU393" s="546"/>
      <c r="AV393" s="546"/>
      <c r="AW393" s="546"/>
      <c r="AX393" s="546"/>
      <c r="AY393" s="546"/>
      <c r="AZ393" s="546"/>
      <c r="BA393" s="546"/>
      <c r="BB393" s="546"/>
      <c r="BC393" s="546"/>
      <c r="BD393" s="546"/>
      <c r="BE393" s="546"/>
      <c r="BF393" s="546"/>
      <c r="BG393" s="546"/>
      <c r="BH393" s="546"/>
      <c r="BI393" s="546"/>
      <c r="BJ393" s="546"/>
      <c r="BK393" s="546"/>
      <c r="BL393" s="546"/>
      <c r="BM393" s="546"/>
      <c r="BN393" s="546"/>
      <c r="BO393" s="546"/>
      <c r="BP393" s="546"/>
      <c r="BQ393" s="546"/>
      <c r="BR393" s="546"/>
      <c r="BS393" s="546"/>
      <c r="BT393" s="546"/>
      <c r="BU393" s="546"/>
      <c r="BV393" s="546"/>
      <c r="BW393" s="546"/>
      <c r="BX393" s="546"/>
      <c r="BY393" s="546"/>
      <c r="BZ393" s="546"/>
      <c r="CA393" s="546"/>
      <c r="CB393" s="546"/>
      <c r="CC393" s="546"/>
      <c r="CD393" s="546"/>
      <c r="CE393" s="546"/>
      <c r="CF393" s="546"/>
      <c r="CG393" s="546"/>
      <c r="CH393" s="546"/>
      <c r="CI393" s="546"/>
      <c r="CJ393" s="546"/>
      <c r="CK393" s="546"/>
      <c r="CL393" s="546"/>
      <c r="CM393" s="546"/>
      <c r="CN393" s="546"/>
      <c r="CO393" s="546"/>
      <c r="CP393" s="546"/>
      <c r="CQ393" s="546"/>
      <c r="CR393" s="546"/>
      <c r="CS393" s="546"/>
      <c r="CT393" s="546"/>
      <c r="CU393" s="546"/>
      <c r="CV393" s="546"/>
      <c r="CW393" s="546"/>
      <c r="CX393" s="546"/>
      <c r="CY393" s="546"/>
      <c r="CZ393" s="546"/>
      <c r="DA393" s="546"/>
      <c r="DB393" s="546"/>
      <c r="DC393" s="546"/>
      <c r="DD393" s="546"/>
      <c r="DE393" s="546"/>
      <c r="DF393" s="546"/>
      <c r="DG393" s="546"/>
      <c r="DH393" s="546"/>
      <c r="DI393" s="546"/>
      <c r="DJ393" s="546"/>
      <c r="DK393" s="546"/>
      <c r="DL393" s="546"/>
      <c r="DM393" s="546"/>
      <c r="DN393" s="546"/>
      <c r="DO393" s="546"/>
      <c r="DP393" s="546"/>
      <c r="DQ393" s="546"/>
      <c r="DR393" s="546"/>
      <c r="DS393" s="546"/>
      <c r="DT393" s="546"/>
      <c r="DU393" s="546"/>
      <c r="DV393" s="546"/>
      <c r="DW393" s="546"/>
      <c r="DX393" s="546"/>
      <c r="DY393" s="546"/>
      <c r="DZ393" s="546"/>
      <c r="EA393" s="546"/>
      <c r="EB393" s="546"/>
      <c r="EC393" s="546"/>
      <c r="ED393" s="546"/>
      <c r="EE393" s="546"/>
      <c r="EF393" s="546"/>
      <c r="EG393" s="546"/>
      <c r="EH393" s="546"/>
      <c r="EI393" s="546"/>
      <c r="EJ393" s="546"/>
      <c r="EK393" s="546"/>
      <c r="EL393" s="546"/>
      <c r="EM393" s="546"/>
      <c r="EN393" s="546"/>
      <c r="EO393" s="546"/>
      <c r="EP393" s="546"/>
      <c r="EQ393" s="546"/>
      <c r="ER393" s="546"/>
      <c r="ES393" s="546"/>
      <c r="ET393" s="546"/>
      <c r="EU393" s="546"/>
      <c r="EV393" s="546"/>
      <c r="EW393" s="546"/>
      <c r="EX393" s="546"/>
      <c r="EY393" s="546"/>
      <c r="EZ393" s="546"/>
      <c r="FA393" s="546"/>
      <c r="FB393" s="546"/>
      <c r="FC393" s="546"/>
      <c r="FD393" s="546"/>
      <c r="FE393" s="546"/>
      <c r="FF393" s="546"/>
      <c r="FG393" s="546"/>
      <c r="FH393" s="546"/>
      <c r="FI393" s="546"/>
      <c r="FJ393" s="546"/>
      <c r="FK393" s="546"/>
      <c r="FL393" s="546"/>
      <c r="FM393" s="546"/>
      <c r="FN393" s="546"/>
      <c r="FO393" s="546"/>
      <c r="FP393" s="546"/>
      <c r="FQ393" s="546"/>
      <c r="FR393" s="546"/>
      <c r="FS393" s="546"/>
      <c r="FT393" s="546"/>
      <c r="FU393" s="546"/>
      <c r="FV393" s="546"/>
      <c r="FW393" s="546"/>
      <c r="FX393" s="546"/>
      <c r="FY393" s="546"/>
      <c r="FZ393" s="546"/>
      <c r="GA393" s="546"/>
      <c r="GB393" s="546"/>
      <c r="GC393" s="546"/>
      <c r="GD393" s="546"/>
      <c r="GE393" s="546"/>
      <c r="GF393" s="546"/>
      <c r="GG393" s="546"/>
      <c r="GH393" s="546"/>
      <c r="GI393" s="546"/>
      <c r="GJ393" s="546"/>
      <c r="GK393" s="546"/>
      <c r="GL393" s="546"/>
      <c r="GM393" s="546"/>
      <c r="GN393" s="546"/>
      <c r="GO393" s="546"/>
      <c r="GP393" s="546"/>
      <c r="GQ393" s="546"/>
      <c r="GR393" s="546"/>
      <c r="GS393" s="546"/>
      <c r="GT393" s="546"/>
      <c r="GU393" s="546"/>
      <c r="GV393" s="546"/>
      <c r="GW393" s="546"/>
      <c r="GX393" s="546"/>
      <c r="GY393" s="546"/>
      <c r="GZ393" s="546"/>
      <c r="HA393" s="546"/>
      <c r="HB393" s="546"/>
      <c r="HC393" s="546"/>
      <c r="HD393" s="546"/>
      <c r="HE393" s="546"/>
      <c r="HF393" s="546"/>
      <c r="HG393" s="546"/>
      <c r="HH393" s="546"/>
      <c r="HI393" s="546"/>
      <c r="HJ393" s="546"/>
      <c r="HK393" s="546"/>
      <c r="HL393" s="546"/>
      <c r="HM393" s="546"/>
      <c r="HN393" s="546"/>
      <c r="HO393" s="546"/>
      <c r="HP393" s="546"/>
      <c r="HQ393" s="546"/>
      <c r="HR393" s="546"/>
      <c r="HS393" s="546"/>
      <c r="HT393" s="546"/>
      <c r="HU393" s="546"/>
      <c r="HV393" s="546"/>
      <c r="HW393" s="546"/>
      <c r="HX393" s="546"/>
      <c r="HY393" s="546"/>
      <c r="HZ393" s="546"/>
      <c r="IA393" s="546"/>
      <c r="IB393" s="546"/>
      <c r="IC393" s="546"/>
      <c r="ID393" s="546"/>
      <c r="IE393" s="546"/>
      <c r="IF393" s="546"/>
      <c r="IG393" s="546"/>
      <c r="IH393" s="546"/>
      <c r="II393" s="546"/>
      <c r="IJ393" s="546"/>
      <c r="IK393" s="546"/>
      <c r="IL393" s="546"/>
      <c r="IM393" s="546"/>
      <c r="IN393" s="546"/>
      <c r="IO393" s="546"/>
      <c r="IP393" s="546"/>
      <c r="IQ393" s="546"/>
      <c r="IR393" s="546"/>
      <c r="IS393" s="546"/>
      <c r="IT393" s="546"/>
      <c r="IU393" s="546"/>
      <c r="IV393" s="546"/>
      <c r="IW393" s="546"/>
      <c r="IX393" s="546"/>
      <c r="IY393" s="546"/>
      <c r="IZ393" s="546"/>
      <c r="JA393" s="546"/>
      <c r="JB393" s="546"/>
      <c r="JC393" s="546"/>
      <c r="JD393" s="546"/>
      <c r="JE393" s="546"/>
      <c r="JF393" s="546"/>
      <c r="JG393" s="546"/>
      <c r="JH393" s="546"/>
      <c r="JI393" s="546"/>
      <c r="JJ393" s="546"/>
      <c r="JK393" s="546"/>
      <c r="JL393" s="546"/>
      <c r="JM393" s="546"/>
      <c r="JN393" s="546"/>
      <c r="JO393" s="546"/>
      <c r="JP393" s="546"/>
      <c r="JQ393" s="546"/>
      <c r="JR393" s="546"/>
      <c r="JS393" s="546"/>
      <c r="JT393" s="546"/>
      <c r="JU393" s="546"/>
      <c r="JV393" s="546"/>
      <c r="JW393" s="546"/>
      <c r="JX393" s="546"/>
      <c r="JY393" s="546"/>
      <c r="JZ393" s="546"/>
      <c r="KA393" s="546"/>
      <c r="KB393" s="546"/>
      <c r="KC393" s="546"/>
      <c r="KD393" s="546"/>
      <c r="KE393" s="546"/>
      <c r="KF393" s="546"/>
      <c r="KG393" s="546"/>
      <c r="KH393" s="546"/>
      <c r="KI393" s="546"/>
      <c r="KJ393" s="546"/>
      <c r="KK393" s="546"/>
      <c r="KL393" s="546"/>
      <c r="KM393" s="546"/>
      <c r="KN393" s="546"/>
      <c r="KO393" s="546"/>
      <c r="KP393" s="546"/>
      <c r="KQ393" s="546"/>
      <c r="KR393" s="546"/>
      <c r="KS393" s="546"/>
      <c r="KT393" s="546"/>
      <c r="KU393" s="546"/>
      <c r="KV393" s="546"/>
      <c r="KW393" s="546"/>
      <c r="KX393" s="546"/>
      <c r="KY393" s="546"/>
      <c r="KZ393" s="546"/>
      <c r="LA393" s="546"/>
      <c r="LB393" s="546"/>
      <c r="LC393" s="546"/>
      <c r="LD393" s="546"/>
      <c r="LE393" s="546"/>
      <c r="LF393" s="546"/>
      <c r="LG393" s="546"/>
      <c r="LH393" s="546"/>
      <c r="LI393" s="546"/>
      <c r="LJ393" s="546"/>
      <c r="LK393" s="546"/>
      <c r="LL393" s="546"/>
      <c r="LM393" s="546"/>
      <c r="LN393" s="546"/>
      <c r="LO393" s="546"/>
      <c r="LP393" s="546"/>
      <c r="LQ393" s="546"/>
      <c r="LR393" s="546"/>
      <c r="LS393" s="546"/>
      <c r="LT393" s="546"/>
      <c r="LU393" s="546"/>
      <c r="LV393" s="546"/>
      <c r="LW393" s="546"/>
      <c r="LX393" s="546"/>
      <c r="LY393" s="546"/>
      <c r="LZ393" s="546"/>
      <c r="MA393" s="546"/>
      <c r="MB393" s="546"/>
      <c r="MC393" s="546"/>
      <c r="MD393" s="546"/>
      <c r="ME393" s="546"/>
      <c r="MF393" s="546"/>
      <c r="MG393" s="546"/>
      <c r="MH393" s="546"/>
      <c r="MI393" s="546"/>
      <c r="MJ393" s="546"/>
      <c r="MK393" s="546"/>
      <c r="ML393" s="546"/>
      <c r="MM393" s="546"/>
      <c r="MN393" s="546"/>
      <c r="MO393" s="546"/>
      <c r="MP393" s="546"/>
      <c r="MQ393" s="546"/>
      <c r="MR393" s="546"/>
      <c r="MS393" s="546"/>
      <c r="MT393" s="546"/>
      <c r="MU393" s="546"/>
      <c r="MV393" s="546"/>
      <c r="MW393" s="546"/>
      <c r="MX393" s="546"/>
      <c r="MY393" s="546"/>
      <c r="MZ393" s="546"/>
      <c r="NA393" s="546"/>
      <c r="NB393" s="546"/>
      <c r="NC393" s="546"/>
      <c r="ND393" s="546"/>
      <c r="NE393" s="546"/>
      <c r="NF393" s="546"/>
      <c r="NG393" s="546"/>
      <c r="NH393" s="546"/>
      <c r="NI393" s="546"/>
      <c r="NJ393" s="546"/>
      <c r="NK393" s="546"/>
      <c r="NL393" s="546"/>
      <c r="NM393" s="546"/>
      <c r="NN393" s="546"/>
      <c r="NO393" s="546"/>
      <c r="NP393" s="546"/>
      <c r="NQ393" s="546"/>
      <c r="NR393" s="546"/>
      <c r="NS393" s="546"/>
      <c r="NT393" s="546"/>
      <c r="NU393" s="546"/>
      <c r="NV393" s="546"/>
      <c r="NW393" s="546"/>
      <c r="NX393" s="546"/>
      <c r="NY393" s="546"/>
      <c r="NZ393" s="546"/>
      <c r="OA393" s="546"/>
      <c r="OB393" s="546"/>
      <c r="OC393" s="546"/>
      <c r="OD393" s="546"/>
      <c r="OE393" s="546"/>
      <c r="OF393" s="546"/>
      <c r="OG393" s="546"/>
      <c r="OH393" s="546"/>
      <c r="OI393" s="546"/>
      <c r="OJ393" s="546"/>
      <c r="OK393" s="546"/>
      <c r="OL393" s="546"/>
      <c r="OM393" s="546"/>
      <c r="ON393" s="546"/>
      <c r="OO393" s="546"/>
      <c r="OP393" s="546"/>
      <c r="OQ393" s="546"/>
      <c r="OR393" s="546"/>
      <c r="OS393" s="546"/>
      <c r="OT393" s="546"/>
      <c r="OU393" s="546"/>
      <c r="OV393" s="546"/>
      <c r="OW393" s="546"/>
      <c r="OX393" s="546"/>
      <c r="OY393" s="546"/>
      <c r="OZ393" s="546"/>
      <c r="PA393" s="546"/>
      <c r="PB393" s="546"/>
      <c r="PC393" s="546"/>
      <c r="PD393" s="546"/>
      <c r="PE393" s="546"/>
      <c r="PF393" s="546"/>
      <c r="PG393" s="546"/>
      <c r="PH393" s="546"/>
      <c r="PI393" s="546"/>
      <c r="PJ393" s="546"/>
      <c r="PK393" s="546"/>
      <c r="PL393" s="546"/>
      <c r="PM393" s="546"/>
      <c r="PN393" s="546"/>
      <c r="PO393" s="546"/>
      <c r="PP393" s="546"/>
      <c r="PQ393" s="546"/>
      <c r="PR393" s="546"/>
      <c r="PS393" s="546"/>
      <c r="PT393" s="546"/>
      <c r="PU393" s="546"/>
      <c r="PV393" s="546"/>
      <c r="PW393" s="546"/>
      <c r="PX393" s="546"/>
      <c r="PY393" s="546"/>
      <c r="PZ393" s="546"/>
      <c r="QA393" s="546"/>
      <c r="QB393" s="546"/>
      <c r="QC393" s="546"/>
      <c r="QD393" s="546"/>
      <c r="QE393" s="546"/>
      <c r="QF393" s="546"/>
      <c r="QG393" s="546"/>
      <c r="QH393" s="546"/>
      <c r="QI393" s="546"/>
      <c r="QJ393" s="546"/>
      <c r="QK393" s="546"/>
      <c r="QL393" s="546"/>
      <c r="QM393" s="546"/>
      <c r="QN393" s="546"/>
      <c r="QO393" s="546"/>
      <c r="QP393" s="546"/>
      <c r="QQ393" s="546"/>
      <c r="QR393" s="546"/>
      <c r="QS393" s="546"/>
      <c r="QT393" s="546"/>
      <c r="QU393" s="546"/>
      <c r="QV393" s="546"/>
      <c r="QW393" s="546"/>
      <c r="QX393" s="546"/>
      <c r="QY393" s="546"/>
      <c r="QZ393" s="546"/>
      <c r="RA393" s="546"/>
      <c r="RB393" s="546"/>
      <c r="RC393" s="546"/>
      <c r="RD393" s="546"/>
      <c r="RE393" s="546"/>
      <c r="RF393" s="546"/>
      <c r="RG393" s="546"/>
      <c r="RH393" s="546"/>
      <c r="RI393" s="546"/>
      <c r="RJ393" s="546"/>
      <c r="RK393" s="546"/>
      <c r="RL393" s="546"/>
      <c r="RM393" s="546"/>
      <c r="RN393" s="546"/>
      <c r="RO393" s="546"/>
      <c r="RP393" s="546"/>
      <c r="RQ393" s="546"/>
      <c r="RR393" s="546"/>
      <c r="RS393" s="546"/>
      <c r="RT393" s="546"/>
      <c r="RU393" s="546"/>
      <c r="RV393" s="546"/>
      <c r="RW393" s="546"/>
      <c r="RX393" s="546"/>
      <c r="RY393" s="546"/>
      <c r="RZ393" s="546"/>
      <c r="SA393" s="546"/>
      <c r="SB393" s="546"/>
      <c r="SC393" s="546"/>
      <c r="SD393" s="546"/>
      <c r="SE393" s="546"/>
      <c r="SF393" s="546"/>
      <c r="SG393" s="546"/>
      <c r="SH393" s="546"/>
      <c r="SI393" s="546"/>
      <c r="SJ393" s="546"/>
      <c r="SK393" s="546"/>
      <c r="SL393" s="546"/>
      <c r="SM393" s="546"/>
      <c r="SN393" s="546"/>
      <c r="SO393" s="546"/>
      <c r="SP393" s="546"/>
      <c r="SQ393" s="546"/>
      <c r="SR393" s="546"/>
      <c r="SS393" s="546"/>
      <c r="ST393" s="546"/>
      <c r="SU393" s="546"/>
      <c r="SV393" s="546"/>
      <c r="SW393" s="546"/>
      <c r="SX393" s="546"/>
      <c r="SY393" s="546"/>
      <c r="SZ393" s="546"/>
      <c r="TA393" s="546"/>
      <c r="TB393" s="546"/>
      <c r="TC393" s="546"/>
      <c r="TD393" s="546"/>
      <c r="TE393" s="546"/>
      <c r="TF393" s="546"/>
      <c r="TG393" s="546"/>
      <c r="TH393" s="546"/>
      <c r="TI393" s="546"/>
      <c r="TJ393" s="546"/>
      <c r="TK393" s="546"/>
      <c r="TL393" s="546"/>
      <c r="TM393" s="546"/>
      <c r="TN393" s="546"/>
      <c r="TO393" s="546"/>
      <c r="TP393" s="546"/>
      <c r="TQ393" s="546"/>
      <c r="TR393" s="546"/>
      <c r="TS393" s="546"/>
      <c r="TT393" s="546"/>
      <c r="TU393" s="546"/>
      <c r="TV393" s="546"/>
      <c r="TW393" s="546"/>
      <c r="TX393" s="546"/>
      <c r="TY393" s="546"/>
      <c r="TZ393" s="546"/>
      <c r="UA393" s="546"/>
      <c r="UB393" s="546"/>
      <c r="UC393" s="546"/>
      <c r="UD393" s="546"/>
      <c r="UE393" s="546"/>
      <c r="UF393" s="546"/>
      <c r="UG393" s="546"/>
      <c r="UH393" s="546"/>
      <c r="UI393" s="546"/>
      <c r="UJ393" s="546"/>
      <c r="UK393" s="546"/>
      <c r="UL393" s="546"/>
      <c r="UM393" s="546"/>
      <c r="UN393" s="546"/>
      <c r="UO393" s="546"/>
      <c r="UP393" s="546"/>
      <c r="UQ393" s="546"/>
      <c r="UR393" s="546"/>
      <c r="US393" s="546"/>
      <c r="UT393" s="546"/>
      <c r="UU393" s="546"/>
      <c r="UV393" s="546"/>
      <c r="UW393" s="546"/>
      <c r="UX393" s="546"/>
      <c r="UY393" s="546"/>
      <c r="UZ393" s="546"/>
      <c r="VA393" s="546"/>
      <c r="VB393" s="546"/>
      <c r="VC393" s="546"/>
      <c r="VD393" s="546"/>
      <c r="VE393" s="546"/>
      <c r="VF393" s="546"/>
      <c r="VG393" s="546"/>
      <c r="VH393" s="546"/>
      <c r="VI393" s="546"/>
      <c r="VJ393" s="546"/>
      <c r="VK393" s="546"/>
      <c r="VL393" s="546"/>
      <c r="VM393" s="546"/>
      <c r="VN393" s="546"/>
      <c r="VO393" s="546"/>
      <c r="VP393" s="546"/>
      <c r="VQ393" s="546"/>
      <c r="VR393" s="546"/>
      <c r="VS393" s="546"/>
      <c r="VT393" s="546"/>
      <c r="VU393" s="546"/>
      <c r="VV393" s="546"/>
      <c r="VW393" s="546"/>
      <c r="VX393" s="546"/>
      <c r="VY393" s="546"/>
      <c r="VZ393" s="546"/>
      <c r="WA393" s="546"/>
      <c r="WB393" s="546"/>
      <c r="WC393" s="546"/>
      <c r="WD393" s="546"/>
      <c r="WE393" s="546"/>
      <c r="WF393" s="546"/>
      <c r="WG393" s="546"/>
      <c r="WH393" s="546"/>
      <c r="WI393" s="546"/>
      <c r="WJ393" s="546"/>
      <c r="WK393" s="546"/>
      <c r="WL393" s="546"/>
      <c r="WM393" s="546"/>
      <c r="WN393" s="546"/>
      <c r="WO393" s="546"/>
      <c r="WP393" s="546"/>
      <c r="WQ393" s="546"/>
      <c r="WR393" s="546"/>
      <c r="WS393" s="546"/>
      <c r="WT393" s="546"/>
      <c r="WU393" s="546"/>
      <c r="WV393" s="546"/>
      <c r="WW393" s="546"/>
      <c r="WX393" s="546"/>
      <c r="WY393" s="546"/>
      <c r="WZ393" s="546"/>
      <c r="XA393" s="546"/>
      <c r="XB393" s="546"/>
      <c r="XC393" s="546"/>
      <c r="XD393" s="546"/>
      <c r="XE393" s="546"/>
      <c r="XF393" s="546"/>
      <c r="XG393" s="546"/>
      <c r="XH393" s="546"/>
      <c r="XI393" s="546"/>
      <c r="XJ393" s="546"/>
      <c r="XK393" s="546"/>
      <c r="XL393" s="546"/>
      <c r="XM393" s="546"/>
      <c r="XN393" s="546"/>
      <c r="XO393" s="546"/>
      <c r="XP393" s="546"/>
      <c r="XQ393" s="546"/>
      <c r="XR393" s="546"/>
      <c r="XS393" s="546"/>
      <c r="XT393" s="546"/>
      <c r="XU393" s="546"/>
      <c r="XV393" s="546"/>
      <c r="XW393" s="546"/>
      <c r="XX393" s="546"/>
      <c r="XY393" s="546"/>
      <c r="XZ393" s="546"/>
      <c r="YA393" s="546"/>
      <c r="YB393" s="546"/>
      <c r="YC393" s="546"/>
      <c r="YD393" s="546"/>
      <c r="YE393" s="546"/>
      <c r="YF393" s="546"/>
      <c r="YG393" s="546"/>
      <c r="YH393" s="546"/>
      <c r="YI393" s="546"/>
      <c r="YJ393" s="546"/>
      <c r="YK393" s="546"/>
      <c r="YL393" s="546"/>
      <c r="YM393" s="546"/>
      <c r="YN393" s="546"/>
      <c r="YO393" s="546"/>
      <c r="YP393" s="546"/>
      <c r="YQ393" s="546"/>
      <c r="YR393" s="546"/>
      <c r="YS393" s="546"/>
      <c r="YT393" s="546"/>
      <c r="YU393" s="546"/>
      <c r="YV393" s="546"/>
      <c r="YW393" s="546"/>
      <c r="YX393" s="546"/>
      <c r="YY393" s="546"/>
      <c r="YZ393" s="546"/>
      <c r="ZA393" s="546"/>
      <c r="ZB393" s="546"/>
      <c r="ZC393" s="546"/>
      <c r="ZD393" s="546"/>
      <c r="ZE393" s="546"/>
      <c r="ZF393" s="546"/>
      <c r="ZG393" s="546"/>
      <c r="ZH393" s="546"/>
      <c r="ZI393" s="546"/>
      <c r="ZJ393" s="546"/>
      <c r="ZK393" s="546"/>
      <c r="ZL393" s="546"/>
      <c r="ZM393" s="546"/>
      <c r="ZN393" s="546"/>
      <c r="ZO393" s="546"/>
      <c r="ZP393" s="546"/>
      <c r="ZQ393" s="546"/>
      <c r="ZR393" s="546"/>
      <c r="ZS393" s="546"/>
      <c r="ZT393" s="546"/>
      <c r="ZU393" s="546"/>
      <c r="ZV393" s="546"/>
      <c r="ZW393" s="546"/>
      <c r="ZX393" s="546"/>
      <c r="ZY393" s="546"/>
      <c r="ZZ393" s="546"/>
      <c r="AAA393" s="546"/>
      <c r="AAB393" s="546"/>
      <c r="AAC393" s="546"/>
      <c r="AAD393" s="546"/>
      <c r="AAE393" s="546"/>
      <c r="AAF393" s="546"/>
      <c r="AAG393" s="546"/>
      <c r="AAH393" s="546"/>
      <c r="AAI393" s="546"/>
      <c r="AAJ393" s="546"/>
      <c r="AAK393" s="546"/>
      <c r="AAL393" s="546"/>
      <c r="AAM393" s="546"/>
      <c r="AAN393" s="546"/>
      <c r="AAO393" s="546"/>
      <c r="AAP393" s="546"/>
      <c r="AAQ393" s="546"/>
      <c r="AAR393" s="546"/>
      <c r="AAS393" s="546"/>
      <c r="AAT393" s="546"/>
      <c r="AAU393" s="546"/>
      <c r="AAV393" s="546"/>
      <c r="AAW393" s="546"/>
      <c r="AAX393" s="546"/>
      <c r="AAY393" s="546"/>
      <c r="AAZ393" s="546"/>
      <c r="ABA393" s="546"/>
      <c r="ABB393" s="546"/>
      <c r="ABC393" s="546"/>
      <c r="ABD393" s="546"/>
      <c r="ABE393" s="546"/>
      <c r="ABF393" s="546"/>
      <c r="ABG393" s="546"/>
      <c r="ABH393" s="546"/>
      <c r="ABI393" s="546"/>
      <c r="ABJ393" s="546"/>
      <c r="ABK393" s="546"/>
      <c r="ABL393" s="546"/>
      <c r="ABM393" s="546"/>
      <c r="ABN393" s="546"/>
      <c r="ABO393" s="546"/>
      <c r="ABP393" s="546"/>
      <c r="ABQ393" s="546"/>
      <c r="ABR393" s="546"/>
      <c r="ABS393" s="546"/>
      <c r="ABT393" s="546"/>
      <c r="ABU393" s="546"/>
      <c r="ABV393" s="546"/>
      <c r="ABW393" s="546"/>
      <c r="ABX393" s="546"/>
      <c r="ABY393" s="546"/>
      <c r="ABZ393" s="546"/>
      <c r="ACA393" s="546"/>
      <c r="ACB393" s="546"/>
      <c r="ACC393" s="546"/>
      <c r="ACD393" s="546"/>
      <c r="ACE393" s="546"/>
      <c r="ACF393" s="546"/>
      <c r="ACG393" s="546"/>
      <c r="ACH393" s="546"/>
      <c r="ACI393" s="546"/>
      <c r="ACJ393" s="546"/>
      <c r="ACK393" s="546"/>
      <c r="ACL393" s="546"/>
      <c r="ACM393" s="546"/>
      <c r="ACN393" s="546"/>
      <c r="ACO393" s="546"/>
      <c r="ACP393" s="546"/>
      <c r="ACQ393" s="546"/>
      <c r="ACR393" s="546"/>
      <c r="ACS393" s="546"/>
      <c r="ACT393" s="546"/>
      <c r="ACU393" s="546"/>
      <c r="ACV393" s="546"/>
      <c r="ACW393" s="546"/>
      <c r="ACX393" s="546"/>
      <c r="ACY393" s="546"/>
      <c r="ACZ393" s="546"/>
      <c r="ADA393" s="546"/>
      <c r="ADB393" s="546"/>
      <c r="ADC393" s="546"/>
      <c r="ADD393" s="546"/>
      <c r="ADE393" s="546"/>
      <c r="ADF393" s="546"/>
      <c r="ADG393" s="546"/>
      <c r="ADH393" s="546"/>
      <c r="ADI393" s="546"/>
      <c r="ADJ393" s="546"/>
      <c r="ADK393" s="546"/>
      <c r="ADL393" s="546"/>
      <c r="ADM393" s="546"/>
      <c r="ADN393" s="546"/>
      <c r="ADO393" s="546"/>
      <c r="ADP393" s="546"/>
      <c r="ADQ393" s="546"/>
      <c r="ADR393" s="546"/>
      <c r="ADS393" s="546"/>
      <c r="ADT393" s="546"/>
      <c r="ADU393" s="546"/>
      <c r="ADV393" s="546"/>
      <c r="ADW393" s="546"/>
      <c r="ADX393" s="546"/>
      <c r="ADY393" s="546"/>
      <c r="ADZ393" s="546"/>
      <c r="AEA393" s="546"/>
      <c r="AEB393" s="546"/>
      <c r="AEC393" s="546"/>
      <c r="AED393" s="546"/>
      <c r="AEE393" s="546"/>
      <c r="AEF393" s="546"/>
      <c r="AEG393" s="546"/>
      <c r="AEH393" s="546"/>
      <c r="AEI393" s="546"/>
      <c r="AEJ393" s="546"/>
      <c r="AEK393" s="546"/>
      <c r="AEL393" s="546"/>
      <c r="AEM393" s="546"/>
      <c r="AEN393" s="546"/>
      <c r="AEO393" s="546"/>
      <c r="AEP393" s="546"/>
      <c r="AEQ393" s="546"/>
      <c r="AER393" s="546"/>
      <c r="AES393" s="546"/>
      <c r="AET393" s="546"/>
      <c r="AEU393" s="546"/>
      <c r="AEV393" s="546"/>
      <c r="AEW393" s="546"/>
      <c r="AEX393" s="546"/>
      <c r="AEY393" s="546"/>
      <c r="AEZ393" s="546"/>
      <c r="AFA393" s="546"/>
      <c r="AFB393" s="546"/>
      <c r="AFC393" s="546"/>
      <c r="AFD393" s="546"/>
      <c r="AFE393" s="546"/>
      <c r="AFF393" s="546"/>
      <c r="AFG393" s="546"/>
      <c r="AFH393" s="546"/>
      <c r="AFI393" s="546"/>
      <c r="AFJ393" s="546"/>
      <c r="AFK393" s="546"/>
      <c r="AFL393" s="546"/>
      <c r="AFM393" s="546"/>
      <c r="AFN393" s="546"/>
      <c r="AFO393" s="546"/>
      <c r="AFP393" s="546"/>
      <c r="AFQ393" s="546"/>
      <c r="AFR393" s="546"/>
      <c r="AFS393" s="546"/>
      <c r="AFT393" s="546"/>
      <c r="AFU393" s="546"/>
      <c r="AFV393" s="546"/>
      <c r="AFW393" s="546"/>
      <c r="AFX393" s="546"/>
      <c r="AFY393" s="546"/>
      <c r="AFZ393" s="546"/>
      <c r="AGA393" s="546"/>
      <c r="AGB393" s="546"/>
      <c r="AGC393" s="546"/>
      <c r="AGD393" s="546"/>
      <c r="AGE393" s="546"/>
      <c r="AGF393" s="546"/>
      <c r="AGG393" s="546"/>
      <c r="AGH393" s="546"/>
      <c r="AGI393" s="546"/>
      <c r="AGJ393" s="546"/>
      <c r="AGK393" s="546"/>
      <c r="AGL393" s="546"/>
      <c r="AGM393" s="546"/>
      <c r="AGN393" s="546"/>
      <c r="AGO393" s="546"/>
      <c r="AGP393" s="546"/>
      <c r="AGQ393" s="546"/>
      <c r="AGR393" s="546"/>
      <c r="AGS393" s="546"/>
      <c r="AGT393" s="546"/>
      <c r="AGU393" s="546"/>
      <c r="AGV393" s="546"/>
      <c r="AGW393" s="546"/>
      <c r="AGX393" s="546"/>
      <c r="AGY393" s="546"/>
      <c r="AGZ393" s="546"/>
      <c r="AHA393" s="546"/>
      <c r="AHB393" s="546"/>
      <c r="AHC393" s="546"/>
      <c r="AHD393" s="546"/>
      <c r="AHE393" s="546"/>
      <c r="AHF393" s="546"/>
      <c r="AHG393" s="546"/>
      <c r="AHH393" s="546"/>
      <c r="AHI393" s="546"/>
      <c r="AHJ393" s="546"/>
      <c r="AHK393" s="546"/>
      <c r="AHL393" s="546"/>
      <c r="AHM393" s="546"/>
      <c r="AHN393" s="546"/>
      <c r="AHO393" s="546"/>
      <c r="AHP393" s="546"/>
      <c r="AHQ393" s="546"/>
      <c r="AHR393" s="546"/>
      <c r="AHS393" s="546"/>
      <c r="AHT393" s="546"/>
      <c r="AHU393" s="546"/>
      <c r="AHV393" s="546"/>
      <c r="AHW393" s="546"/>
      <c r="AHX393" s="546"/>
      <c r="AHY393" s="546"/>
      <c r="AHZ393" s="546"/>
      <c r="AIA393" s="546"/>
      <c r="AIB393" s="546"/>
      <c r="AIC393" s="546"/>
      <c r="AID393" s="546"/>
      <c r="AIE393" s="546"/>
      <c r="AIF393" s="546"/>
      <c r="AIG393" s="546"/>
      <c r="AIH393" s="546"/>
      <c r="AII393" s="546"/>
      <c r="AIJ393" s="546"/>
      <c r="AIK393" s="546"/>
      <c r="AIL393" s="546"/>
      <c r="AIM393" s="546"/>
      <c r="AIN393" s="546"/>
      <c r="AIO393" s="546"/>
      <c r="AIP393" s="546"/>
      <c r="AIQ393" s="546"/>
      <c r="AIR393" s="546"/>
      <c r="AIS393" s="546"/>
      <c r="AIT393" s="546"/>
      <c r="AIU393" s="546"/>
      <c r="AIV393" s="546"/>
      <c r="AIW393" s="546"/>
      <c r="AIX393" s="546"/>
      <c r="AIY393" s="546"/>
      <c r="AIZ393" s="546"/>
      <c r="AJA393" s="546"/>
      <c r="AJB393" s="546"/>
      <c r="AJC393" s="546"/>
      <c r="AJD393" s="546"/>
      <c r="AJE393" s="546"/>
      <c r="AJF393" s="546"/>
      <c r="AJG393" s="546"/>
      <c r="AJH393" s="546"/>
      <c r="AJI393" s="546"/>
      <c r="AJJ393" s="546"/>
      <c r="AJK393" s="546"/>
      <c r="AJL393" s="546"/>
      <c r="AJM393" s="546"/>
      <c r="AJN393" s="546"/>
      <c r="AJO393" s="546"/>
      <c r="AJP393" s="546"/>
      <c r="AJQ393" s="546"/>
      <c r="AJR393" s="546"/>
      <c r="AJS393" s="546"/>
      <c r="AJT393" s="546"/>
      <c r="AJU393" s="546"/>
      <c r="AJV393" s="546"/>
      <c r="AJW393" s="546"/>
      <c r="AJX393" s="546"/>
      <c r="AJY393" s="546"/>
      <c r="AJZ393" s="546"/>
      <c r="AKA393" s="546"/>
      <c r="AKB393" s="546"/>
      <c r="AKC393" s="546"/>
      <c r="AKD393" s="546"/>
      <c r="AKE393" s="546"/>
      <c r="AKF393" s="546"/>
      <c r="AKG393" s="546"/>
      <c r="AKH393" s="546"/>
      <c r="AKI393" s="546"/>
      <c r="AKJ393" s="546"/>
      <c r="AKK393" s="546"/>
      <c r="AKL393" s="546"/>
      <c r="AKM393" s="546"/>
      <c r="AKN393" s="546"/>
      <c r="AKO393" s="546"/>
      <c r="AKP393" s="546"/>
      <c r="AKQ393" s="546"/>
      <c r="AKR393" s="546"/>
      <c r="AKS393" s="546"/>
      <c r="AKT393" s="546"/>
      <c r="AKU393" s="546"/>
      <c r="AKV393" s="546"/>
      <c r="AKW393" s="546"/>
      <c r="AKX393" s="546"/>
      <c r="AKY393" s="546"/>
      <c r="AKZ393" s="546"/>
      <c r="ALA393" s="546"/>
      <c r="ALB393" s="546"/>
      <c r="ALC393" s="546"/>
      <c r="ALD393" s="546"/>
      <c r="ALE393" s="546"/>
      <c r="ALF393" s="546"/>
      <c r="ALG393" s="546"/>
      <c r="ALH393" s="546"/>
      <c r="ALI393" s="546"/>
      <c r="ALJ393" s="546"/>
      <c r="ALK393" s="546"/>
      <c r="ALL393" s="546"/>
      <c r="ALM393" s="546"/>
      <c r="ALN393" s="546"/>
      <c r="ALO393" s="546"/>
      <c r="ALP393" s="546"/>
      <c r="ALQ393" s="546"/>
      <c r="ALR393" s="546"/>
      <c r="ALS393" s="546"/>
      <c r="ALT393" s="546"/>
      <c r="ALU393" s="546"/>
      <c r="ALV393" s="546"/>
      <c r="ALW393" s="546"/>
      <c r="ALX393" s="546"/>
      <c r="ALY393" s="546"/>
      <c r="ALZ393" s="546"/>
      <c r="AMA393" s="546"/>
      <c r="AMB393" s="546"/>
    </row>
    <row r="394" spans="1:1016" ht="59.25" customHeight="1">
      <c r="A394" s="525" t="s">
        <v>811</v>
      </c>
      <c r="B394" s="561">
        <v>200326</v>
      </c>
      <c r="C394" s="503" t="s">
        <v>27</v>
      </c>
      <c r="D394" s="623" t="s">
        <v>812</v>
      </c>
      <c r="E394" s="493" t="s">
        <v>86</v>
      </c>
      <c r="F394" s="629">
        <v>513.98</v>
      </c>
      <c r="G394" s="497">
        <f t="shared" si="31"/>
        <v>19.809999999999999</v>
      </c>
      <c r="H394" s="498">
        <f t="shared" si="29"/>
        <v>10181.943799999999</v>
      </c>
      <c r="J394" s="547">
        <v>15.65</v>
      </c>
      <c r="L394" s="466">
        <f t="shared" si="30"/>
        <v>19.809999999999999</v>
      </c>
    </row>
    <row r="395" spans="1:1016" s="458" customFormat="1" ht="36.950000000000003" customHeight="1">
      <c r="A395" s="509">
        <v>27</v>
      </c>
      <c r="B395" s="516"/>
      <c r="C395" s="518"/>
      <c r="D395" s="512" t="s">
        <v>813</v>
      </c>
      <c r="E395" s="519"/>
      <c r="F395" s="627"/>
      <c r="G395" s="499"/>
      <c r="H395" s="628" t="str">
        <f t="shared" si="29"/>
        <v/>
      </c>
      <c r="I395" s="546"/>
      <c r="J395" s="549"/>
      <c r="K395" s="546"/>
      <c r="L395" s="546">
        <f t="shared" si="30"/>
        <v>0</v>
      </c>
      <c r="M395" s="546"/>
      <c r="N395" s="546"/>
      <c r="O395" s="546"/>
      <c r="P395" s="546"/>
      <c r="Q395" s="546"/>
      <c r="R395" s="546"/>
      <c r="S395" s="546"/>
      <c r="T395" s="546"/>
      <c r="U395" s="546"/>
      <c r="V395" s="546"/>
      <c r="W395" s="546"/>
      <c r="X395" s="546"/>
      <c r="Y395" s="546"/>
      <c r="Z395" s="546"/>
      <c r="AA395" s="546"/>
      <c r="AB395" s="546"/>
      <c r="AC395" s="546"/>
      <c r="AD395" s="546"/>
      <c r="AE395" s="546"/>
      <c r="AF395" s="546"/>
      <c r="AG395" s="546"/>
      <c r="AH395" s="546"/>
      <c r="AI395" s="546"/>
      <c r="AJ395" s="546"/>
      <c r="AK395" s="546"/>
      <c r="AL395" s="546"/>
      <c r="AM395" s="546"/>
      <c r="AN395" s="546"/>
      <c r="AO395" s="546"/>
      <c r="AP395" s="546"/>
      <c r="AQ395" s="546"/>
      <c r="AR395" s="546"/>
      <c r="AS395" s="546"/>
      <c r="AT395" s="546"/>
      <c r="AU395" s="546"/>
      <c r="AV395" s="546"/>
      <c r="AW395" s="546"/>
      <c r="AX395" s="546"/>
      <c r="AY395" s="546"/>
      <c r="AZ395" s="546"/>
      <c r="BA395" s="546"/>
      <c r="BB395" s="546"/>
      <c r="BC395" s="546"/>
      <c r="BD395" s="546"/>
      <c r="BE395" s="546"/>
      <c r="BF395" s="546"/>
      <c r="BG395" s="546"/>
      <c r="BH395" s="546"/>
      <c r="BI395" s="546"/>
      <c r="BJ395" s="546"/>
      <c r="BK395" s="546"/>
      <c r="BL395" s="546"/>
      <c r="BM395" s="546"/>
      <c r="BN395" s="546"/>
      <c r="BO395" s="546"/>
      <c r="BP395" s="546"/>
      <c r="BQ395" s="546"/>
      <c r="BR395" s="546"/>
      <c r="BS395" s="546"/>
      <c r="BT395" s="546"/>
      <c r="BU395" s="546"/>
      <c r="BV395" s="546"/>
      <c r="BW395" s="546"/>
      <c r="BX395" s="546"/>
      <c r="BY395" s="546"/>
      <c r="BZ395" s="546"/>
      <c r="CA395" s="546"/>
      <c r="CB395" s="546"/>
      <c r="CC395" s="546"/>
      <c r="CD395" s="546"/>
      <c r="CE395" s="546"/>
      <c r="CF395" s="546"/>
      <c r="CG395" s="546"/>
      <c r="CH395" s="546"/>
      <c r="CI395" s="546"/>
      <c r="CJ395" s="546"/>
      <c r="CK395" s="546"/>
      <c r="CL395" s="546"/>
      <c r="CM395" s="546"/>
      <c r="CN395" s="546"/>
      <c r="CO395" s="546"/>
      <c r="CP395" s="546"/>
      <c r="CQ395" s="546"/>
      <c r="CR395" s="546"/>
      <c r="CS395" s="546"/>
      <c r="CT395" s="546"/>
      <c r="CU395" s="546"/>
      <c r="CV395" s="546"/>
      <c r="CW395" s="546"/>
      <c r="CX395" s="546"/>
      <c r="CY395" s="546"/>
      <c r="CZ395" s="546"/>
      <c r="DA395" s="546"/>
      <c r="DB395" s="546"/>
      <c r="DC395" s="546"/>
      <c r="DD395" s="546"/>
      <c r="DE395" s="546"/>
      <c r="DF395" s="546"/>
      <c r="DG395" s="546"/>
      <c r="DH395" s="546"/>
      <c r="DI395" s="546"/>
      <c r="DJ395" s="546"/>
      <c r="DK395" s="546"/>
      <c r="DL395" s="546"/>
      <c r="DM395" s="546"/>
      <c r="DN395" s="546"/>
      <c r="DO395" s="546"/>
      <c r="DP395" s="546"/>
      <c r="DQ395" s="546"/>
      <c r="DR395" s="546"/>
      <c r="DS395" s="546"/>
      <c r="DT395" s="546"/>
      <c r="DU395" s="546"/>
      <c r="DV395" s="546"/>
      <c r="DW395" s="546"/>
      <c r="DX395" s="546"/>
      <c r="DY395" s="546"/>
      <c r="DZ395" s="546"/>
      <c r="EA395" s="546"/>
      <c r="EB395" s="546"/>
      <c r="EC395" s="546"/>
      <c r="ED395" s="546"/>
      <c r="EE395" s="546"/>
      <c r="EF395" s="546"/>
      <c r="EG395" s="546"/>
      <c r="EH395" s="546"/>
      <c r="EI395" s="546"/>
      <c r="EJ395" s="546"/>
      <c r="EK395" s="546"/>
      <c r="EL395" s="546"/>
      <c r="EM395" s="546"/>
      <c r="EN395" s="546"/>
      <c r="EO395" s="546"/>
      <c r="EP395" s="546"/>
      <c r="EQ395" s="546"/>
      <c r="ER395" s="546"/>
      <c r="ES395" s="546"/>
      <c r="ET395" s="546"/>
      <c r="EU395" s="546"/>
      <c r="EV395" s="546"/>
      <c r="EW395" s="546"/>
      <c r="EX395" s="546"/>
      <c r="EY395" s="546"/>
      <c r="EZ395" s="546"/>
      <c r="FA395" s="546"/>
      <c r="FB395" s="546"/>
      <c r="FC395" s="546"/>
      <c r="FD395" s="546"/>
      <c r="FE395" s="546"/>
      <c r="FF395" s="546"/>
      <c r="FG395" s="546"/>
      <c r="FH395" s="546"/>
      <c r="FI395" s="546"/>
      <c r="FJ395" s="546"/>
      <c r="FK395" s="546"/>
      <c r="FL395" s="546"/>
      <c r="FM395" s="546"/>
      <c r="FN395" s="546"/>
      <c r="FO395" s="546"/>
      <c r="FP395" s="546"/>
      <c r="FQ395" s="546"/>
      <c r="FR395" s="546"/>
      <c r="FS395" s="546"/>
      <c r="FT395" s="546"/>
      <c r="FU395" s="546"/>
      <c r="FV395" s="546"/>
      <c r="FW395" s="546"/>
      <c r="FX395" s="546"/>
      <c r="FY395" s="546"/>
      <c r="FZ395" s="546"/>
      <c r="GA395" s="546"/>
      <c r="GB395" s="546"/>
      <c r="GC395" s="546"/>
      <c r="GD395" s="546"/>
      <c r="GE395" s="546"/>
      <c r="GF395" s="546"/>
      <c r="GG395" s="546"/>
      <c r="GH395" s="546"/>
      <c r="GI395" s="546"/>
      <c r="GJ395" s="546"/>
      <c r="GK395" s="546"/>
      <c r="GL395" s="546"/>
      <c r="GM395" s="546"/>
      <c r="GN395" s="546"/>
      <c r="GO395" s="546"/>
      <c r="GP395" s="546"/>
      <c r="GQ395" s="546"/>
      <c r="GR395" s="546"/>
      <c r="GS395" s="546"/>
      <c r="GT395" s="546"/>
      <c r="GU395" s="546"/>
      <c r="GV395" s="546"/>
      <c r="GW395" s="546"/>
      <c r="GX395" s="546"/>
      <c r="GY395" s="546"/>
      <c r="GZ395" s="546"/>
      <c r="HA395" s="546"/>
      <c r="HB395" s="546"/>
      <c r="HC395" s="546"/>
      <c r="HD395" s="546"/>
      <c r="HE395" s="546"/>
      <c r="HF395" s="546"/>
      <c r="HG395" s="546"/>
      <c r="HH395" s="546"/>
      <c r="HI395" s="546"/>
      <c r="HJ395" s="546"/>
      <c r="HK395" s="546"/>
      <c r="HL395" s="546"/>
      <c r="HM395" s="546"/>
      <c r="HN395" s="546"/>
      <c r="HO395" s="546"/>
      <c r="HP395" s="546"/>
      <c r="HQ395" s="546"/>
      <c r="HR395" s="546"/>
      <c r="HS395" s="546"/>
      <c r="HT395" s="546"/>
      <c r="HU395" s="546"/>
      <c r="HV395" s="546"/>
      <c r="HW395" s="546"/>
      <c r="HX395" s="546"/>
      <c r="HY395" s="546"/>
      <c r="HZ395" s="546"/>
      <c r="IA395" s="546"/>
      <c r="IB395" s="546"/>
      <c r="IC395" s="546"/>
      <c r="ID395" s="546"/>
      <c r="IE395" s="546"/>
      <c r="IF395" s="546"/>
      <c r="IG395" s="546"/>
      <c r="IH395" s="546"/>
      <c r="II395" s="546"/>
      <c r="IJ395" s="546"/>
      <c r="IK395" s="546"/>
      <c r="IL395" s="546"/>
      <c r="IM395" s="546"/>
      <c r="IN395" s="546"/>
      <c r="IO395" s="546"/>
      <c r="IP395" s="546"/>
      <c r="IQ395" s="546"/>
      <c r="IR395" s="546"/>
      <c r="IS395" s="546"/>
      <c r="IT395" s="546"/>
      <c r="IU395" s="546"/>
      <c r="IV395" s="546"/>
      <c r="IW395" s="546"/>
      <c r="IX395" s="546"/>
      <c r="IY395" s="546"/>
      <c r="IZ395" s="546"/>
      <c r="JA395" s="546"/>
      <c r="JB395" s="546"/>
      <c r="JC395" s="546"/>
      <c r="JD395" s="546"/>
      <c r="JE395" s="546"/>
      <c r="JF395" s="546"/>
      <c r="JG395" s="546"/>
      <c r="JH395" s="546"/>
      <c r="JI395" s="546"/>
      <c r="JJ395" s="546"/>
      <c r="JK395" s="546"/>
      <c r="JL395" s="546"/>
      <c r="JM395" s="546"/>
      <c r="JN395" s="546"/>
      <c r="JO395" s="546"/>
      <c r="JP395" s="546"/>
      <c r="JQ395" s="546"/>
      <c r="JR395" s="546"/>
      <c r="JS395" s="546"/>
      <c r="JT395" s="546"/>
      <c r="JU395" s="546"/>
      <c r="JV395" s="546"/>
      <c r="JW395" s="546"/>
      <c r="JX395" s="546"/>
      <c r="JY395" s="546"/>
      <c r="JZ395" s="546"/>
      <c r="KA395" s="546"/>
      <c r="KB395" s="546"/>
      <c r="KC395" s="546"/>
      <c r="KD395" s="546"/>
      <c r="KE395" s="546"/>
      <c r="KF395" s="546"/>
      <c r="KG395" s="546"/>
      <c r="KH395" s="546"/>
      <c r="KI395" s="546"/>
      <c r="KJ395" s="546"/>
      <c r="KK395" s="546"/>
      <c r="KL395" s="546"/>
      <c r="KM395" s="546"/>
      <c r="KN395" s="546"/>
      <c r="KO395" s="546"/>
      <c r="KP395" s="546"/>
      <c r="KQ395" s="546"/>
      <c r="KR395" s="546"/>
      <c r="KS395" s="546"/>
      <c r="KT395" s="546"/>
      <c r="KU395" s="546"/>
      <c r="KV395" s="546"/>
      <c r="KW395" s="546"/>
      <c r="KX395" s="546"/>
      <c r="KY395" s="546"/>
      <c r="KZ395" s="546"/>
      <c r="LA395" s="546"/>
      <c r="LB395" s="546"/>
      <c r="LC395" s="546"/>
      <c r="LD395" s="546"/>
      <c r="LE395" s="546"/>
      <c r="LF395" s="546"/>
      <c r="LG395" s="546"/>
      <c r="LH395" s="546"/>
      <c r="LI395" s="546"/>
      <c r="LJ395" s="546"/>
      <c r="LK395" s="546"/>
      <c r="LL395" s="546"/>
      <c r="LM395" s="546"/>
      <c r="LN395" s="546"/>
      <c r="LO395" s="546"/>
      <c r="LP395" s="546"/>
      <c r="LQ395" s="546"/>
      <c r="LR395" s="546"/>
      <c r="LS395" s="546"/>
      <c r="LT395" s="546"/>
      <c r="LU395" s="546"/>
      <c r="LV395" s="546"/>
      <c r="LW395" s="546"/>
      <c r="LX395" s="546"/>
      <c r="LY395" s="546"/>
      <c r="LZ395" s="546"/>
      <c r="MA395" s="546"/>
      <c r="MB395" s="546"/>
      <c r="MC395" s="546"/>
      <c r="MD395" s="546"/>
      <c r="ME395" s="546"/>
      <c r="MF395" s="546"/>
      <c r="MG395" s="546"/>
      <c r="MH395" s="546"/>
      <c r="MI395" s="546"/>
      <c r="MJ395" s="546"/>
      <c r="MK395" s="546"/>
      <c r="ML395" s="546"/>
      <c r="MM395" s="546"/>
      <c r="MN395" s="546"/>
      <c r="MO395" s="546"/>
      <c r="MP395" s="546"/>
      <c r="MQ395" s="546"/>
      <c r="MR395" s="546"/>
      <c r="MS395" s="546"/>
      <c r="MT395" s="546"/>
      <c r="MU395" s="546"/>
      <c r="MV395" s="546"/>
      <c r="MW395" s="546"/>
      <c r="MX395" s="546"/>
      <c r="MY395" s="546"/>
      <c r="MZ395" s="546"/>
      <c r="NA395" s="546"/>
      <c r="NB395" s="546"/>
      <c r="NC395" s="546"/>
      <c r="ND395" s="546"/>
      <c r="NE395" s="546"/>
      <c r="NF395" s="546"/>
      <c r="NG395" s="546"/>
      <c r="NH395" s="546"/>
      <c r="NI395" s="546"/>
      <c r="NJ395" s="546"/>
      <c r="NK395" s="546"/>
      <c r="NL395" s="546"/>
      <c r="NM395" s="546"/>
      <c r="NN395" s="546"/>
      <c r="NO395" s="546"/>
      <c r="NP395" s="546"/>
      <c r="NQ395" s="546"/>
      <c r="NR395" s="546"/>
      <c r="NS395" s="546"/>
      <c r="NT395" s="546"/>
      <c r="NU395" s="546"/>
      <c r="NV395" s="546"/>
      <c r="NW395" s="546"/>
      <c r="NX395" s="546"/>
      <c r="NY395" s="546"/>
      <c r="NZ395" s="546"/>
      <c r="OA395" s="546"/>
      <c r="OB395" s="546"/>
      <c r="OC395" s="546"/>
      <c r="OD395" s="546"/>
      <c r="OE395" s="546"/>
      <c r="OF395" s="546"/>
      <c r="OG395" s="546"/>
      <c r="OH395" s="546"/>
      <c r="OI395" s="546"/>
      <c r="OJ395" s="546"/>
      <c r="OK395" s="546"/>
      <c r="OL395" s="546"/>
      <c r="OM395" s="546"/>
      <c r="ON395" s="546"/>
      <c r="OO395" s="546"/>
      <c r="OP395" s="546"/>
      <c r="OQ395" s="546"/>
      <c r="OR395" s="546"/>
      <c r="OS395" s="546"/>
      <c r="OT395" s="546"/>
      <c r="OU395" s="546"/>
      <c r="OV395" s="546"/>
      <c r="OW395" s="546"/>
      <c r="OX395" s="546"/>
      <c r="OY395" s="546"/>
      <c r="OZ395" s="546"/>
      <c r="PA395" s="546"/>
      <c r="PB395" s="546"/>
      <c r="PC395" s="546"/>
      <c r="PD395" s="546"/>
      <c r="PE395" s="546"/>
      <c r="PF395" s="546"/>
      <c r="PG395" s="546"/>
      <c r="PH395" s="546"/>
      <c r="PI395" s="546"/>
      <c r="PJ395" s="546"/>
      <c r="PK395" s="546"/>
      <c r="PL395" s="546"/>
      <c r="PM395" s="546"/>
      <c r="PN395" s="546"/>
      <c r="PO395" s="546"/>
      <c r="PP395" s="546"/>
      <c r="PQ395" s="546"/>
      <c r="PR395" s="546"/>
      <c r="PS395" s="546"/>
      <c r="PT395" s="546"/>
      <c r="PU395" s="546"/>
      <c r="PV395" s="546"/>
      <c r="PW395" s="546"/>
      <c r="PX395" s="546"/>
      <c r="PY395" s="546"/>
      <c r="PZ395" s="546"/>
      <c r="QA395" s="546"/>
      <c r="QB395" s="546"/>
      <c r="QC395" s="546"/>
      <c r="QD395" s="546"/>
      <c r="QE395" s="546"/>
      <c r="QF395" s="546"/>
      <c r="QG395" s="546"/>
      <c r="QH395" s="546"/>
      <c r="QI395" s="546"/>
      <c r="QJ395" s="546"/>
      <c r="QK395" s="546"/>
      <c r="QL395" s="546"/>
      <c r="QM395" s="546"/>
      <c r="QN395" s="546"/>
      <c r="QO395" s="546"/>
      <c r="QP395" s="546"/>
      <c r="QQ395" s="546"/>
      <c r="QR395" s="546"/>
      <c r="QS395" s="546"/>
      <c r="QT395" s="546"/>
      <c r="QU395" s="546"/>
      <c r="QV395" s="546"/>
      <c r="QW395" s="546"/>
      <c r="QX395" s="546"/>
      <c r="QY395" s="546"/>
      <c r="QZ395" s="546"/>
      <c r="RA395" s="546"/>
      <c r="RB395" s="546"/>
      <c r="RC395" s="546"/>
      <c r="RD395" s="546"/>
      <c r="RE395" s="546"/>
      <c r="RF395" s="546"/>
      <c r="RG395" s="546"/>
      <c r="RH395" s="546"/>
      <c r="RI395" s="546"/>
      <c r="RJ395" s="546"/>
      <c r="RK395" s="546"/>
      <c r="RL395" s="546"/>
      <c r="RM395" s="546"/>
      <c r="RN395" s="546"/>
      <c r="RO395" s="546"/>
      <c r="RP395" s="546"/>
      <c r="RQ395" s="546"/>
      <c r="RR395" s="546"/>
      <c r="RS395" s="546"/>
      <c r="RT395" s="546"/>
      <c r="RU395" s="546"/>
      <c r="RV395" s="546"/>
      <c r="RW395" s="546"/>
      <c r="RX395" s="546"/>
      <c r="RY395" s="546"/>
      <c r="RZ395" s="546"/>
      <c r="SA395" s="546"/>
      <c r="SB395" s="546"/>
      <c r="SC395" s="546"/>
      <c r="SD395" s="546"/>
      <c r="SE395" s="546"/>
      <c r="SF395" s="546"/>
      <c r="SG395" s="546"/>
      <c r="SH395" s="546"/>
      <c r="SI395" s="546"/>
      <c r="SJ395" s="546"/>
      <c r="SK395" s="546"/>
      <c r="SL395" s="546"/>
      <c r="SM395" s="546"/>
      <c r="SN395" s="546"/>
      <c r="SO395" s="546"/>
      <c r="SP395" s="546"/>
      <c r="SQ395" s="546"/>
      <c r="SR395" s="546"/>
      <c r="SS395" s="546"/>
      <c r="ST395" s="546"/>
      <c r="SU395" s="546"/>
      <c r="SV395" s="546"/>
      <c r="SW395" s="546"/>
      <c r="SX395" s="546"/>
      <c r="SY395" s="546"/>
      <c r="SZ395" s="546"/>
      <c r="TA395" s="546"/>
      <c r="TB395" s="546"/>
      <c r="TC395" s="546"/>
      <c r="TD395" s="546"/>
      <c r="TE395" s="546"/>
      <c r="TF395" s="546"/>
      <c r="TG395" s="546"/>
      <c r="TH395" s="546"/>
      <c r="TI395" s="546"/>
      <c r="TJ395" s="546"/>
      <c r="TK395" s="546"/>
      <c r="TL395" s="546"/>
      <c r="TM395" s="546"/>
      <c r="TN395" s="546"/>
      <c r="TO395" s="546"/>
      <c r="TP395" s="546"/>
      <c r="TQ395" s="546"/>
      <c r="TR395" s="546"/>
      <c r="TS395" s="546"/>
      <c r="TT395" s="546"/>
      <c r="TU395" s="546"/>
      <c r="TV395" s="546"/>
      <c r="TW395" s="546"/>
      <c r="TX395" s="546"/>
      <c r="TY395" s="546"/>
      <c r="TZ395" s="546"/>
      <c r="UA395" s="546"/>
      <c r="UB395" s="546"/>
      <c r="UC395" s="546"/>
      <c r="UD395" s="546"/>
      <c r="UE395" s="546"/>
      <c r="UF395" s="546"/>
      <c r="UG395" s="546"/>
      <c r="UH395" s="546"/>
      <c r="UI395" s="546"/>
      <c r="UJ395" s="546"/>
      <c r="UK395" s="546"/>
      <c r="UL395" s="546"/>
      <c r="UM395" s="546"/>
      <c r="UN395" s="546"/>
      <c r="UO395" s="546"/>
      <c r="UP395" s="546"/>
      <c r="UQ395" s="546"/>
      <c r="UR395" s="546"/>
      <c r="US395" s="546"/>
      <c r="UT395" s="546"/>
      <c r="UU395" s="546"/>
      <c r="UV395" s="546"/>
      <c r="UW395" s="546"/>
      <c r="UX395" s="546"/>
      <c r="UY395" s="546"/>
      <c r="UZ395" s="546"/>
      <c r="VA395" s="546"/>
      <c r="VB395" s="546"/>
      <c r="VC395" s="546"/>
      <c r="VD395" s="546"/>
      <c r="VE395" s="546"/>
      <c r="VF395" s="546"/>
      <c r="VG395" s="546"/>
      <c r="VH395" s="546"/>
      <c r="VI395" s="546"/>
      <c r="VJ395" s="546"/>
      <c r="VK395" s="546"/>
      <c r="VL395" s="546"/>
      <c r="VM395" s="546"/>
      <c r="VN395" s="546"/>
      <c r="VO395" s="546"/>
      <c r="VP395" s="546"/>
      <c r="VQ395" s="546"/>
      <c r="VR395" s="546"/>
      <c r="VS395" s="546"/>
      <c r="VT395" s="546"/>
      <c r="VU395" s="546"/>
      <c r="VV395" s="546"/>
      <c r="VW395" s="546"/>
      <c r="VX395" s="546"/>
      <c r="VY395" s="546"/>
      <c r="VZ395" s="546"/>
      <c r="WA395" s="546"/>
      <c r="WB395" s="546"/>
      <c r="WC395" s="546"/>
      <c r="WD395" s="546"/>
      <c r="WE395" s="546"/>
      <c r="WF395" s="546"/>
      <c r="WG395" s="546"/>
      <c r="WH395" s="546"/>
      <c r="WI395" s="546"/>
      <c r="WJ395" s="546"/>
      <c r="WK395" s="546"/>
      <c r="WL395" s="546"/>
      <c r="WM395" s="546"/>
      <c r="WN395" s="546"/>
      <c r="WO395" s="546"/>
      <c r="WP395" s="546"/>
      <c r="WQ395" s="546"/>
      <c r="WR395" s="546"/>
      <c r="WS395" s="546"/>
      <c r="WT395" s="546"/>
      <c r="WU395" s="546"/>
      <c r="WV395" s="546"/>
      <c r="WW395" s="546"/>
      <c r="WX395" s="546"/>
      <c r="WY395" s="546"/>
      <c r="WZ395" s="546"/>
      <c r="XA395" s="546"/>
      <c r="XB395" s="546"/>
      <c r="XC395" s="546"/>
      <c r="XD395" s="546"/>
      <c r="XE395" s="546"/>
      <c r="XF395" s="546"/>
      <c r="XG395" s="546"/>
      <c r="XH395" s="546"/>
      <c r="XI395" s="546"/>
      <c r="XJ395" s="546"/>
      <c r="XK395" s="546"/>
      <c r="XL395" s="546"/>
      <c r="XM395" s="546"/>
      <c r="XN395" s="546"/>
      <c r="XO395" s="546"/>
      <c r="XP395" s="546"/>
      <c r="XQ395" s="546"/>
      <c r="XR395" s="546"/>
      <c r="XS395" s="546"/>
      <c r="XT395" s="546"/>
      <c r="XU395" s="546"/>
      <c r="XV395" s="546"/>
      <c r="XW395" s="546"/>
      <c r="XX395" s="546"/>
      <c r="XY395" s="546"/>
      <c r="XZ395" s="546"/>
      <c r="YA395" s="546"/>
      <c r="YB395" s="546"/>
      <c r="YC395" s="546"/>
      <c r="YD395" s="546"/>
      <c r="YE395" s="546"/>
      <c r="YF395" s="546"/>
      <c r="YG395" s="546"/>
      <c r="YH395" s="546"/>
      <c r="YI395" s="546"/>
      <c r="YJ395" s="546"/>
      <c r="YK395" s="546"/>
      <c r="YL395" s="546"/>
      <c r="YM395" s="546"/>
      <c r="YN395" s="546"/>
      <c r="YO395" s="546"/>
      <c r="YP395" s="546"/>
      <c r="YQ395" s="546"/>
      <c r="YR395" s="546"/>
      <c r="YS395" s="546"/>
      <c r="YT395" s="546"/>
      <c r="YU395" s="546"/>
      <c r="YV395" s="546"/>
      <c r="YW395" s="546"/>
      <c r="YX395" s="546"/>
      <c r="YY395" s="546"/>
      <c r="YZ395" s="546"/>
      <c r="ZA395" s="546"/>
      <c r="ZB395" s="546"/>
      <c r="ZC395" s="546"/>
      <c r="ZD395" s="546"/>
      <c r="ZE395" s="546"/>
      <c r="ZF395" s="546"/>
      <c r="ZG395" s="546"/>
      <c r="ZH395" s="546"/>
      <c r="ZI395" s="546"/>
      <c r="ZJ395" s="546"/>
      <c r="ZK395" s="546"/>
      <c r="ZL395" s="546"/>
      <c r="ZM395" s="546"/>
      <c r="ZN395" s="546"/>
      <c r="ZO395" s="546"/>
      <c r="ZP395" s="546"/>
      <c r="ZQ395" s="546"/>
      <c r="ZR395" s="546"/>
      <c r="ZS395" s="546"/>
      <c r="ZT395" s="546"/>
      <c r="ZU395" s="546"/>
      <c r="ZV395" s="546"/>
      <c r="ZW395" s="546"/>
      <c r="ZX395" s="546"/>
      <c r="ZY395" s="546"/>
      <c r="ZZ395" s="546"/>
      <c r="AAA395" s="546"/>
      <c r="AAB395" s="546"/>
      <c r="AAC395" s="546"/>
      <c r="AAD395" s="546"/>
      <c r="AAE395" s="546"/>
      <c r="AAF395" s="546"/>
      <c r="AAG395" s="546"/>
      <c r="AAH395" s="546"/>
      <c r="AAI395" s="546"/>
      <c r="AAJ395" s="546"/>
      <c r="AAK395" s="546"/>
      <c r="AAL395" s="546"/>
      <c r="AAM395" s="546"/>
      <c r="AAN395" s="546"/>
      <c r="AAO395" s="546"/>
      <c r="AAP395" s="546"/>
      <c r="AAQ395" s="546"/>
      <c r="AAR395" s="546"/>
      <c r="AAS395" s="546"/>
      <c r="AAT395" s="546"/>
      <c r="AAU395" s="546"/>
      <c r="AAV395" s="546"/>
      <c r="AAW395" s="546"/>
      <c r="AAX395" s="546"/>
      <c r="AAY395" s="546"/>
      <c r="AAZ395" s="546"/>
      <c r="ABA395" s="546"/>
      <c r="ABB395" s="546"/>
      <c r="ABC395" s="546"/>
      <c r="ABD395" s="546"/>
      <c r="ABE395" s="546"/>
      <c r="ABF395" s="546"/>
      <c r="ABG395" s="546"/>
      <c r="ABH395" s="546"/>
      <c r="ABI395" s="546"/>
      <c r="ABJ395" s="546"/>
      <c r="ABK395" s="546"/>
      <c r="ABL395" s="546"/>
      <c r="ABM395" s="546"/>
      <c r="ABN395" s="546"/>
      <c r="ABO395" s="546"/>
      <c r="ABP395" s="546"/>
      <c r="ABQ395" s="546"/>
      <c r="ABR395" s="546"/>
      <c r="ABS395" s="546"/>
      <c r="ABT395" s="546"/>
      <c r="ABU395" s="546"/>
      <c r="ABV395" s="546"/>
      <c r="ABW395" s="546"/>
      <c r="ABX395" s="546"/>
      <c r="ABY395" s="546"/>
      <c r="ABZ395" s="546"/>
      <c r="ACA395" s="546"/>
      <c r="ACB395" s="546"/>
      <c r="ACC395" s="546"/>
      <c r="ACD395" s="546"/>
      <c r="ACE395" s="546"/>
      <c r="ACF395" s="546"/>
      <c r="ACG395" s="546"/>
      <c r="ACH395" s="546"/>
      <c r="ACI395" s="546"/>
      <c r="ACJ395" s="546"/>
      <c r="ACK395" s="546"/>
      <c r="ACL395" s="546"/>
      <c r="ACM395" s="546"/>
      <c r="ACN395" s="546"/>
      <c r="ACO395" s="546"/>
      <c r="ACP395" s="546"/>
      <c r="ACQ395" s="546"/>
      <c r="ACR395" s="546"/>
      <c r="ACS395" s="546"/>
      <c r="ACT395" s="546"/>
      <c r="ACU395" s="546"/>
      <c r="ACV395" s="546"/>
      <c r="ACW395" s="546"/>
      <c r="ACX395" s="546"/>
      <c r="ACY395" s="546"/>
      <c r="ACZ395" s="546"/>
      <c r="ADA395" s="546"/>
      <c r="ADB395" s="546"/>
      <c r="ADC395" s="546"/>
      <c r="ADD395" s="546"/>
      <c r="ADE395" s="546"/>
      <c r="ADF395" s="546"/>
      <c r="ADG395" s="546"/>
      <c r="ADH395" s="546"/>
      <c r="ADI395" s="546"/>
      <c r="ADJ395" s="546"/>
      <c r="ADK395" s="546"/>
      <c r="ADL395" s="546"/>
      <c r="ADM395" s="546"/>
      <c r="ADN395" s="546"/>
      <c r="ADO395" s="546"/>
      <c r="ADP395" s="546"/>
      <c r="ADQ395" s="546"/>
      <c r="ADR395" s="546"/>
      <c r="ADS395" s="546"/>
      <c r="ADT395" s="546"/>
      <c r="ADU395" s="546"/>
      <c r="ADV395" s="546"/>
      <c r="ADW395" s="546"/>
      <c r="ADX395" s="546"/>
      <c r="ADY395" s="546"/>
      <c r="ADZ395" s="546"/>
      <c r="AEA395" s="546"/>
      <c r="AEB395" s="546"/>
      <c r="AEC395" s="546"/>
      <c r="AED395" s="546"/>
      <c r="AEE395" s="546"/>
      <c r="AEF395" s="546"/>
      <c r="AEG395" s="546"/>
      <c r="AEH395" s="546"/>
      <c r="AEI395" s="546"/>
      <c r="AEJ395" s="546"/>
      <c r="AEK395" s="546"/>
      <c r="AEL395" s="546"/>
      <c r="AEM395" s="546"/>
      <c r="AEN395" s="546"/>
      <c r="AEO395" s="546"/>
      <c r="AEP395" s="546"/>
      <c r="AEQ395" s="546"/>
      <c r="AER395" s="546"/>
      <c r="AES395" s="546"/>
      <c r="AET395" s="546"/>
      <c r="AEU395" s="546"/>
      <c r="AEV395" s="546"/>
      <c r="AEW395" s="546"/>
      <c r="AEX395" s="546"/>
      <c r="AEY395" s="546"/>
      <c r="AEZ395" s="546"/>
      <c r="AFA395" s="546"/>
      <c r="AFB395" s="546"/>
      <c r="AFC395" s="546"/>
      <c r="AFD395" s="546"/>
      <c r="AFE395" s="546"/>
      <c r="AFF395" s="546"/>
      <c r="AFG395" s="546"/>
      <c r="AFH395" s="546"/>
      <c r="AFI395" s="546"/>
      <c r="AFJ395" s="546"/>
      <c r="AFK395" s="546"/>
      <c r="AFL395" s="546"/>
      <c r="AFM395" s="546"/>
      <c r="AFN395" s="546"/>
      <c r="AFO395" s="546"/>
      <c r="AFP395" s="546"/>
      <c r="AFQ395" s="546"/>
      <c r="AFR395" s="546"/>
      <c r="AFS395" s="546"/>
      <c r="AFT395" s="546"/>
      <c r="AFU395" s="546"/>
      <c r="AFV395" s="546"/>
      <c r="AFW395" s="546"/>
      <c r="AFX395" s="546"/>
      <c r="AFY395" s="546"/>
      <c r="AFZ395" s="546"/>
      <c r="AGA395" s="546"/>
      <c r="AGB395" s="546"/>
      <c r="AGC395" s="546"/>
      <c r="AGD395" s="546"/>
      <c r="AGE395" s="546"/>
      <c r="AGF395" s="546"/>
      <c r="AGG395" s="546"/>
      <c r="AGH395" s="546"/>
      <c r="AGI395" s="546"/>
      <c r="AGJ395" s="546"/>
      <c r="AGK395" s="546"/>
      <c r="AGL395" s="546"/>
      <c r="AGM395" s="546"/>
      <c r="AGN395" s="546"/>
      <c r="AGO395" s="546"/>
      <c r="AGP395" s="546"/>
      <c r="AGQ395" s="546"/>
      <c r="AGR395" s="546"/>
      <c r="AGS395" s="546"/>
      <c r="AGT395" s="546"/>
      <c r="AGU395" s="546"/>
      <c r="AGV395" s="546"/>
      <c r="AGW395" s="546"/>
      <c r="AGX395" s="546"/>
      <c r="AGY395" s="546"/>
      <c r="AGZ395" s="546"/>
      <c r="AHA395" s="546"/>
      <c r="AHB395" s="546"/>
      <c r="AHC395" s="546"/>
      <c r="AHD395" s="546"/>
      <c r="AHE395" s="546"/>
      <c r="AHF395" s="546"/>
      <c r="AHG395" s="546"/>
      <c r="AHH395" s="546"/>
      <c r="AHI395" s="546"/>
      <c r="AHJ395" s="546"/>
      <c r="AHK395" s="546"/>
      <c r="AHL395" s="546"/>
      <c r="AHM395" s="546"/>
      <c r="AHN395" s="546"/>
      <c r="AHO395" s="546"/>
      <c r="AHP395" s="546"/>
      <c r="AHQ395" s="546"/>
      <c r="AHR395" s="546"/>
      <c r="AHS395" s="546"/>
      <c r="AHT395" s="546"/>
      <c r="AHU395" s="546"/>
      <c r="AHV395" s="546"/>
      <c r="AHW395" s="546"/>
      <c r="AHX395" s="546"/>
      <c r="AHY395" s="546"/>
      <c r="AHZ395" s="546"/>
      <c r="AIA395" s="546"/>
      <c r="AIB395" s="546"/>
      <c r="AIC395" s="546"/>
      <c r="AID395" s="546"/>
      <c r="AIE395" s="546"/>
      <c r="AIF395" s="546"/>
      <c r="AIG395" s="546"/>
      <c r="AIH395" s="546"/>
      <c r="AII395" s="546"/>
      <c r="AIJ395" s="546"/>
      <c r="AIK395" s="546"/>
      <c r="AIL395" s="546"/>
      <c r="AIM395" s="546"/>
      <c r="AIN395" s="546"/>
      <c r="AIO395" s="546"/>
      <c r="AIP395" s="546"/>
      <c r="AIQ395" s="546"/>
      <c r="AIR395" s="546"/>
      <c r="AIS395" s="546"/>
      <c r="AIT395" s="546"/>
      <c r="AIU395" s="546"/>
      <c r="AIV395" s="546"/>
      <c r="AIW395" s="546"/>
      <c r="AIX395" s="546"/>
      <c r="AIY395" s="546"/>
      <c r="AIZ395" s="546"/>
      <c r="AJA395" s="546"/>
      <c r="AJB395" s="546"/>
      <c r="AJC395" s="546"/>
      <c r="AJD395" s="546"/>
      <c r="AJE395" s="546"/>
      <c r="AJF395" s="546"/>
      <c r="AJG395" s="546"/>
      <c r="AJH395" s="546"/>
      <c r="AJI395" s="546"/>
      <c r="AJJ395" s="546"/>
      <c r="AJK395" s="546"/>
      <c r="AJL395" s="546"/>
      <c r="AJM395" s="546"/>
      <c r="AJN395" s="546"/>
      <c r="AJO395" s="546"/>
      <c r="AJP395" s="546"/>
      <c r="AJQ395" s="546"/>
      <c r="AJR395" s="546"/>
      <c r="AJS395" s="546"/>
      <c r="AJT395" s="546"/>
      <c r="AJU395" s="546"/>
      <c r="AJV395" s="546"/>
      <c r="AJW395" s="546"/>
      <c r="AJX395" s="546"/>
      <c r="AJY395" s="546"/>
      <c r="AJZ395" s="546"/>
      <c r="AKA395" s="546"/>
      <c r="AKB395" s="546"/>
      <c r="AKC395" s="546"/>
      <c r="AKD395" s="546"/>
      <c r="AKE395" s="546"/>
      <c r="AKF395" s="546"/>
      <c r="AKG395" s="546"/>
      <c r="AKH395" s="546"/>
      <c r="AKI395" s="546"/>
      <c r="AKJ395" s="546"/>
      <c r="AKK395" s="546"/>
      <c r="AKL395" s="546"/>
      <c r="AKM395" s="546"/>
      <c r="AKN395" s="546"/>
      <c r="AKO395" s="546"/>
      <c r="AKP395" s="546"/>
      <c r="AKQ395" s="546"/>
      <c r="AKR395" s="546"/>
      <c r="AKS395" s="546"/>
      <c r="AKT395" s="546"/>
      <c r="AKU395" s="546"/>
      <c r="AKV395" s="546"/>
      <c r="AKW395" s="546"/>
      <c r="AKX395" s="546"/>
      <c r="AKY395" s="546"/>
      <c r="AKZ395" s="546"/>
      <c r="ALA395" s="546"/>
      <c r="ALB395" s="546"/>
      <c r="ALC395" s="546"/>
      <c r="ALD395" s="546"/>
      <c r="ALE395" s="546"/>
      <c r="ALF395" s="546"/>
      <c r="ALG395" s="546"/>
      <c r="ALH395" s="546"/>
      <c r="ALI395" s="546"/>
      <c r="ALJ395" s="546"/>
      <c r="ALK395" s="546"/>
      <c r="ALL395" s="546"/>
      <c r="ALM395" s="546"/>
      <c r="ALN395" s="546"/>
      <c r="ALO395" s="546"/>
      <c r="ALP395" s="546"/>
      <c r="ALQ395" s="546"/>
      <c r="ALR395" s="546"/>
      <c r="ALS395" s="546"/>
      <c r="ALT395" s="546"/>
      <c r="ALU395" s="546"/>
      <c r="ALV395" s="546"/>
      <c r="ALW395" s="546"/>
      <c r="ALX395" s="546"/>
      <c r="ALY395" s="546"/>
      <c r="ALZ395" s="546"/>
      <c r="AMA395" s="546"/>
      <c r="AMB395" s="546"/>
    </row>
    <row r="396" spans="1:1016" ht="30" customHeight="1">
      <c r="A396" s="525" t="s">
        <v>814</v>
      </c>
      <c r="B396" s="561">
        <v>200401</v>
      </c>
      <c r="C396" s="503" t="s">
        <v>27</v>
      </c>
      <c r="D396" s="626" t="s">
        <v>815</v>
      </c>
      <c r="E396" s="493" t="s">
        <v>86</v>
      </c>
      <c r="F396" s="629">
        <f>INFRA!C123</f>
        <v>1434.21</v>
      </c>
      <c r="G396" s="497">
        <f t="shared" si="31"/>
        <v>11.62</v>
      </c>
      <c r="H396" s="498">
        <f t="shared" si="29"/>
        <v>16665.520199999999</v>
      </c>
      <c r="J396" s="547">
        <v>9.18</v>
      </c>
      <c r="L396" s="466">
        <f t="shared" si="30"/>
        <v>11.62</v>
      </c>
    </row>
    <row r="397" spans="1:1016" s="458" customFormat="1" ht="39.950000000000003" customHeight="1">
      <c r="A397" s="509">
        <v>28</v>
      </c>
      <c r="B397" s="516"/>
      <c r="C397" s="518"/>
      <c r="D397" s="512" t="s">
        <v>816</v>
      </c>
      <c r="E397" s="519"/>
      <c r="F397" s="627"/>
      <c r="G397" s="499"/>
      <c r="H397" s="628" t="str">
        <f t="shared" si="29"/>
        <v/>
      </c>
      <c r="I397" s="546"/>
      <c r="J397" s="549"/>
      <c r="K397" s="546"/>
      <c r="L397" s="546">
        <f t="shared" si="30"/>
        <v>0</v>
      </c>
      <c r="M397" s="546"/>
      <c r="N397" s="546"/>
      <c r="O397" s="546"/>
      <c r="P397" s="546"/>
      <c r="Q397" s="546"/>
      <c r="R397" s="546"/>
      <c r="S397" s="546"/>
      <c r="T397" s="546"/>
      <c r="U397" s="546"/>
      <c r="V397" s="546"/>
      <c r="W397" s="546"/>
      <c r="X397" s="546"/>
      <c r="Y397" s="546"/>
      <c r="Z397" s="546"/>
      <c r="AA397" s="546"/>
      <c r="AB397" s="546"/>
      <c r="AC397" s="546"/>
      <c r="AD397" s="546"/>
      <c r="AE397" s="546"/>
      <c r="AF397" s="546"/>
      <c r="AG397" s="546"/>
      <c r="AH397" s="546"/>
      <c r="AI397" s="546"/>
      <c r="AJ397" s="546"/>
      <c r="AK397" s="546"/>
      <c r="AL397" s="546"/>
      <c r="AM397" s="546"/>
      <c r="AN397" s="546"/>
      <c r="AO397" s="546"/>
      <c r="AP397" s="546"/>
      <c r="AQ397" s="546"/>
      <c r="AR397" s="546"/>
      <c r="AS397" s="546"/>
      <c r="AT397" s="546"/>
      <c r="AU397" s="546"/>
      <c r="AV397" s="546"/>
      <c r="AW397" s="546"/>
      <c r="AX397" s="546"/>
      <c r="AY397" s="546"/>
      <c r="AZ397" s="546"/>
      <c r="BA397" s="546"/>
      <c r="BB397" s="546"/>
      <c r="BC397" s="546"/>
      <c r="BD397" s="546"/>
      <c r="BE397" s="546"/>
      <c r="BF397" s="546"/>
      <c r="BG397" s="546"/>
      <c r="BH397" s="546"/>
      <c r="BI397" s="546"/>
      <c r="BJ397" s="546"/>
      <c r="BK397" s="546"/>
      <c r="BL397" s="546"/>
      <c r="BM397" s="546"/>
      <c r="BN397" s="546"/>
      <c r="BO397" s="546"/>
      <c r="BP397" s="546"/>
      <c r="BQ397" s="546"/>
      <c r="BR397" s="546"/>
      <c r="BS397" s="546"/>
      <c r="BT397" s="546"/>
      <c r="BU397" s="546"/>
      <c r="BV397" s="546"/>
      <c r="BW397" s="546"/>
      <c r="BX397" s="546"/>
      <c r="BY397" s="546"/>
      <c r="BZ397" s="546"/>
      <c r="CA397" s="546"/>
      <c r="CB397" s="546"/>
      <c r="CC397" s="546"/>
      <c r="CD397" s="546"/>
      <c r="CE397" s="546"/>
      <c r="CF397" s="546"/>
      <c r="CG397" s="546"/>
      <c r="CH397" s="546"/>
      <c r="CI397" s="546"/>
      <c r="CJ397" s="546"/>
      <c r="CK397" s="546"/>
      <c r="CL397" s="546"/>
      <c r="CM397" s="546"/>
      <c r="CN397" s="546"/>
      <c r="CO397" s="546"/>
      <c r="CP397" s="546"/>
      <c r="CQ397" s="546"/>
      <c r="CR397" s="546"/>
      <c r="CS397" s="546"/>
      <c r="CT397" s="546"/>
      <c r="CU397" s="546"/>
      <c r="CV397" s="546"/>
      <c r="CW397" s="546"/>
      <c r="CX397" s="546"/>
      <c r="CY397" s="546"/>
      <c r="CZ397" s="546"/>
      <c r="DA397" s="546"/>
      <c r="DB397" s="546"/>
      <c r="DC397" s="546"/>
      <c r="DD397" s="546"/>
      <c r="DE397" s="546"/>
      <c r="DF397" s="546"/>
      <c r="DG397" s="546"/>
      <c r="DH397" s="546"/>
      <c r="DI397" s="546"/>
      <c r="DJ397" s="546"/>
      <c r="DK397" s="546"/>
      <c r="DL397" s="546"/>
      <c r="DM397" s="546"/>
      <c r="DN397" s="546"/>
      <c r="DO397" s="546"/>
      <c r="DP397" s="546"/>
      <c r="DQ397" s="546"/>
      <c r="DR397" s="546"/>
      <c r="DS397" s="546"/>
      <c r="DT397" s="546"/>
      <c r="DU397" s="546"/>
      <c r="DV397" s="546"/>
      <c r="DW397" s="546"/>
      <c r="DX397" s="546"/>
      <c r="DY397" s="546"/>
      <c r="DZ397" s="546"/>
      <c r="EA397" s="546"/>
      <c r="EB397" s="546"/>
      <c r="EC397" s="546"/>
      <c r="ED397" s="546"/>
      <c r="EE397" s="546"/>
      <c r="EF397" s="546"/>
      <c r="EG397" s="546"/>
      <c r="EH397" s="546"/>
      <c r="EI397" s="546"/>
      <c r="EJ397" s="546"/>
      <c r="EK397" s="546"/>
      <c r="EL397" s="546"/>
      <c r="EM397" s="546"/>
      <c r="EN397" s="546"/>
      <c r="EO397" s="546"/>
      <c r="EP397" s="546"/>
      <c r="EQ397" s="546"/>
      <c r="ER397" s="546"/>
      <c r="ES397" s="546"/>
      <c r="ET397" s="546"/>
      <c r="EU397" s="546"/>
      <c r="EV397" s="546"/>
      <c r="EW397" s="546"/>
      <c r="EX397" s="546"/>
      <c r="EY397" s="546"/>
      <c r="EZ397" s="546"/>
      <c r="FA397" s="546"/>
      <c r="FB397" s="546"/>
      <c r="FC397" s="546"/>
      <c r="FD397" s="546"/>
      <c r="FE397" s="546"/>
      <c r="FF397" s="546"/>
      <c r="FG397" s="546"/>
      <c r="FH397" s="546"/>
      <c r="FI397" s="546"/>
      <c r="FJ397" s="546"/>
      <c r="FK397" s="546"/>
      <c r="FL397" s="546"/>
      <c r="FM397" s="546"/>
      <c r="FN397" s="546"/>
      <c r="FO397" s="546"/>
      <c r="FP397" s="546"/>
      <c r="FQ397" s="546"/>
      <c r="FR397" s="546"/>
      <c r="FS397" s="546"/>
      <c r="FT397" s="546"/>
      <c r="FU397" s="546"/>
      <c r="FV397" s="546"/>
      <c r="FW397" s="546"/>
      <c r="FX397" s="546"/>
      <c r="FY397" s="546"/>
      <c r="FZ397" s="546"/>
      <c r="GA397" s="546"/>
      <c r="GB397" s="546"/>
      <c r="GC397" s="546"/>
      <c r="GD397" s="546"/>
      <c r="GE397" s="546"/>
      <c r="GF397" s="546"/>
      <c r="GG397" s="546"/>
      <c r="GH397" s="546"/>
      <c r="GI397" s="546"/>
      <c r="GJ397" s="546"/>
      <c r="GK397" s="546"/>
      <c r="GL397" s="546"/>
      <c r="GM397" s="546"/>
      <c r="GN397" s="546"/>
      <c r="GO397" s="546"/>
      <c r="GP397" s="546"/>
      <c r="GQ397" s="546"/>
      <c r="GR397" s="546"/>
      <c r="GS397" s="546"/>
      <c r="GT397" s="546"/>
      <c r="GU397" s="546"/>
      <c r="GV397" s="546"/>
      <c r="GW397" s="546"/>
      <c r="GX397" s="546"/>
      <c r="GY397" s="546"/>
      <c r="GZ397" s="546"/>
      <c r="HA397" s="546"/>
      <c r="HB397" s="546"/>
      <c r="HC397" s="546"/>
      <c r="HD397" s="546"/>
      <c r="HE397" s="546"/>
      <c r="HF397" s="546"/>
      <c r="HG397" s="546"/>
      <c r="HH397" s="546"/>
      <c r="HI397" s="546"/>
      <c r="HJ397" s="546"/>
      <c r="HK397" s="546"/>
      <c r="HL397" s="546"/>
      <c r="HM397" s="546"/>
      <c r="HN397" s="546"/>
      <c r="HO397" s="546"/>
      <c r="HP397" s="546"/>
      <c r="HQ397" s="546"/>
      <c r="HR397" s="546"/>
      <c r="HS397" s="546"/>
      <c r="HT397" s="546"/>
      <c r="HU397" s="546"/>
      <c r="HV397" s="546"/>
      <c r="HW397" s="546"/>
      <c r="HX397" s="546"/>
      <c r="HY397" s="546"/>
      <c r="HZ397" s="546"/>
      <c r="IA397" s="546"/>
      <c r="IB397" s="546"/>
      <c r="IC397" s="546"/>
      <c r="ID397" s="546"/>
      <c r="IE397" s="546"/>
      <c r="IF397" s="546"/>
      <c r="IG397" s="546"/>
      <c r="IH397" s="546"/>
      <c r="II397" s="546"/>
      <c r="IJ397" s="546"/>
      <c r="IK397" s="546"/>
      <c r="IL397" s="546"/>
      <c r="IM397" s="546"/>
      <c r="IN397" s="546"/>
      <c r="IO397" s="546"/>
      <c r="IP397" s="546"/>
      <c r="IQ397" s="546"/>
      <c r="IR397" s="546"/>
      <c r="IS397" s="546"/>
      <c r="IT397" s="546"/>
      <c r="IU397" s="546"/>
      <c r="IV397" s="546"/>
      <c r="IW397" s="546"/>
      <c r="IX397" s="546"/>
      <c r="IY397" s="546"/>
      <c r="IZ397" s="546"/>
      <c r="JA397" s="546"/>
      <c r="JB397" s="546"/>
      <c r="JC397" s="546"/>
      <c r="JD397" s="546"/>
      <c r="JE397" s="546"/>
      <c r="JF397" s="546"/>
      <c r="JG397" s="546"/>
      <c r="JH397" s="546"/>
      <c r="JI397" s="546"/>
      <c r="JJ397" s="546"/>
      <c r="JK397" s="546"/>
      <c r="JL397" s="546"/>
      <c r="JM397" s="546"/>
      <c r="JN397" s="546"/>
      <c r="JO397" s="546"/>
      <c r="JP397" s="546"/>
      <c r="JQ397" s="546"/>
      <c r="JR397" s="546"/>
      <c r="JS397" s="546"/>
      <c r="JT397" s="546"/>
      <c r="JU397" s="546"/>
      <c r="JV397" s="546"/>
      <c r="JW397" s="546"/>
      <c r="JX397" s="546"/>
      <c r="JY397" s="546"/>
      <c r="JZ397" s="546"/>
      <c r="KA397" s="546"/>
      <c r="KB397" s="546"/>
      <c r="KC397" s="546"/>
      <c r="KD397" s="546"/>
      <c r="KE397" s="546"/>
      <c r="KF397" s="546"/>
      <c r="KG397" s="546"/>
      <c r="KH397" s="546"/>
      <c r="KI397" s="546"/>
      <c r="KJ397" s="546"/>
      <c r="KK397" s="546"/>
      <c r="KL397" s="546"/>
      <c r="KM397" s="546"/>
      <c r="KN397" s="546"/>
      <c r="KO397" s="546"/>
      <c r="KP397" s="546"/>
      <c r="KQ397" s="546"/>
      <c r="KR397" s="546"/>
      <c r="KS397" s="546"/>
      <c r="KT397" s="546"/>
      <c r="KU397" s="546"/>
      <c r="KV397" s="546"/>
      <c r="KW397" s="546"/>
      <c r="KX397" s="546"/>
      <c r="KY397" s="546"/>
      <c r="KZ397" s="546"/>
      <c r="LA397" s="546"/>
      <c r="LB397" s="546"/>
      <c r="LC397" s="546"/>
      <c r="LD397" s="546"/>
      <c r="LE397" s="546"/>
      <c r="LF397" s="546"/>
      <c r="LG397" s="546"/>
      <c r="LH397" s="546"/>
      <c r="LI397" s="546"/>
      <c r="LJ397" s="546"/>
      <c r="LK397" s="546"/>
      <c r="LL397" s="546"/>
      <c r="LM397" s="546"/>
      <c r="LN397" s="546"/>
      <c r="LO397" s="546"/>
      <c r="LP397" s="546"/>
      <c r="LQ397" s="546"/>
      <c r="LR397" s="546"/>
      <c r="LS397" s="546"/>
      <c r="LT397" s="546"/>
      <c r="LU397" s="546"/>
      <c r="LV397" s="546"/>
      <c r="LW397" s="546"/>
      <c r="LX397" s="546"/>
      <c r="LY397" s="546"/>
      <c r="LZ397" s="546"/>
      <c r="MA397" s="546"/>
      <c r="MB397" s="546"/>
      <c r="MC397" s="546"/>
      <c r="MD397" s="546"/>
      <c r="ME397" s="546"/>
      <c r="MF397" s="546"/>
      <c r="MG397" s="546"/>
      <c r="MH397" s="546"/>
      <c r="MI397" s="546"/>
      <c r="MJ397" s="546"/>
      <c r="MK397" s="546"/>
      <c r="ML397" s="546"/>
      <c r="MM397" s="546"/>
      <c r="MN397" s="546"/>
      <c r="MO397" s="546"/>
      <c r="MP397" s="546"/>
      <c r="MQ397" s="546"/>
      <c r="MR397" s="546"/>
      <c r="MS397" s="546"/>
      <c r="MT397" s="546"/>
      <c r="MU397" s="546"/>
      <c r="MV397" s="546"/>
      <c r="MW397" s="546"/>
      <c r="MX397" s="546"/>
      <c r="MY397" s="546"/>
      <c r="MZ397" s="546"/>
      <c r="NA397" s="546"/>
      <c r="NB397" s="546"/>
      <c r="NC397" s="546"/>
      <c r="ND397" s="546"/>
      <c r="NE397" s="546"/>
      <c r="NF397" s="546"/>
      <c r="NG397" s="546"/>
      <c r="NH397" s="546"/>
      <c r="NI397" s="546"/>
      <c r="NJ397" s="546"/>
      <c r="NK397" s="546"/>
      <c r="NL397" s="546"/>
      <c r="NM397" s="546"/>
      <c r="NN397" s="546"/>
      <c r="NO397" s="546"/>
      <c r="NP397" s="546"/>
      <c r="NQ397" s="546"/>
      <c r="NR397" s="546"/>
      <c r="NS397" s="546"/>
      <c r="NT397" s="546"/>
      <c r="NU397" s="546"/>
      <c r="NV397" s="546"/>
      <c r="NW397" s="546"/>
      <c r="NX397" s="546"/>
      <c r="NY397" s="546"/>
      <c r="NZ397" s="546"/>
      <c r="OA397" s="546"/>
      <c r="OB397" s="546"/>
      <c r="OC397" s="546"/>
      <c r="OD397" s="546"/>
      <c r="OE397" s="546"/>
      <c r="OF397" s="546"/>
      <c r="OG397" s="546"/>
      <c r="OH397" s="546"/>
      <c r="OI397" s="546"/>
      <c r="OJ397" s="546"/>
      <c r="OK397" s="546"/>
      <c r="OL397" s="546"/>
      <c r="OM397" s="546"/>
      <c r="ON397" s="546"/>
      <c r="OO397" s="546"/>
      <c r="OP397" s="546"/>
      <c r="OQ397" s="546"/>
      <c r="OR397" s="546"/>
      <c r="OS397" s="546"/>
      <c r="OT397" s="546"/>
      <c r="OU397" s="546"/>
      <c r="OV397" s="546"/>
      <c r="OW397" s="546"/>
      <c r="OX397" s="546"/>
      <c r="OY397" s="546"/>
      <c r="OZ397" s="546"/>
      <c r="PA397" s="546"/>
      <c r="PB397" s="546"/>
      <c r="PC397" s="546"/>
      <c r="PD397" s="546"/>
      <c r="PE397" s="546"/>
      <c r="PF397" s="546"/>
      <c r="PG397" s="546"/>
      <c r="PH397" s="546"/>
      <c r="PI397" s="546"/>
      <c r="PJ397" s="546"/>
      <c r="PK397" s="546"/>
      <c r="PL397" s="546"/>
      <c r="PM397" s="546"/>
      <c r="PN397" s="546"/>
      <c r="PO397" s="546"/>
      <c r="PP397" s="546"/>
      <c r="PQ397" s="546"/>
      <c r="PR397" s="546"/>
      <c r="PS397" s="546"/>
      <c r="PT397" s="546"/>
      <c r="PU397" s="546"/>
      <c r="PV397" s="546"/>
      <c r="PW397" s="546"/>
      <c r="PX397" s="546"/>
      <c r="PY397" s="546"/>
      <c r="PZ397" s="546"/>
      <c r="QA397" s="546"/>
      <c r="QB397" s="546"/>
      <c r="QC397" s="546"/>
      <c r="QD397" s="546"/>
      <c r="QE397" s="546"/>
      <c r="QF397" s="546"/>
      <c r="QG397" s="546"/>
      <c r="QH397" s="546"/>
      <c r="QI397" s="546"/>
      <c r="QJ397" s="546"/>
      <c r="QK397" s="546"/>
      <c r="QL397" s="546"/>
      <c r="QM397" s="546"/>
      <c r="QN397" s="546"/>
      <c r="QO397" s="546"/>
      <c r="QP397" s="546"/>
      <c r="QQ397" s="546"/>
      <c r="QR397" s="546"/>
      <c r="QS397" s="546"/>
      <c r="QT397" s="546"/>
      <c r="QU397" s="546"/>
      <c r="QV397" s="546"/>
      <c r="QW397" s="546"/>
      <c r="QX397" s="546"/>
      <c r="QY397" s="546"/>
      <c r="QZ397" s="546"/>
      <c r="RA397" s="546"/>
      <c r="RB397" s="546"/>
      <c r="RC397" s="546"/>
      <c r="RD397" s="546"/>
      <c r="RE397" s="546"/>
      <c r="RF397" s="546"/>
      <c r="RG397" s="546"/>
      <c r="RH397" s="546"/>
      <c r="RI397" s="546"/>
      <c r="RJ397" s="546"/>
      <c r="RK397" s="546"/>
      <c r="RL397" s="546"/>
      <c r="RM397" s="546"/>
      <c r="RN397" s="546"/>
      <c r="RO397" s="546"/>
      <c r="RP397" s="546"/>
      <c r="RQ397" s="546"/>
      <c r="RR397" s="546"/>
      <c r="RS397" s="546"/>
      <c r="RT397" s="546"/>
      <c r="RU397" s="546"/>
      <c r="RV397" s="546"/>
      <c r="RW397" s="546"/>
      <c r="RX397" s="546"/>
      <c r="RY397" s="546"/>
      <c r="RZ397" s="546"/>
      <c r="SA397" s="546"/>
      <c r="SB397" s="546"/>
      <c r="SC397" s="546"/>
      <c r="SD397" s="546"/>
      <c r="SE397" s="546"/>
      <c r="SF397" s="546"/>
      <c r="SG397" s="546"/>
      <c r="SH397" s="546"/>
      <c r="SI397" s="546"/>
      <c r="SJ397" s="546"/>
      <c r="SK397" s="546"/>
      <c r="SL397" s="546"/>
      <c r="SM397" s="546"/>
      <c r="SN397" s="546"/>
      <c r="SO397" s="546"/>
      <c r="SP397" s="546"/>
      <c r="SQ397" s="546"/>
      <c r="SR397" s="546"/>
      <c r="SS397" s="546"/>
      <c r="ST397" s="546"/>
      <c r="SU397" s="546"/>
      <c r="SV397" s="546"/>
      <c r="SW397" s="546"/>
      <c r="SX397" s="546"/>
      <c r="SY397" s="546"/>
      <c r="SZ397" s="546"/>
      <c r="TA397" s="546"/>
      <c r="TB397" s="546"/>
      <c r="TC397" s="546"/>
      <c r="TD397" s="546"/>
      <c r="TE397" s="546"/>
      <c r="TF397" s="546"/>
      <c r="TG397" s="546"/>
      <c r="TH397" s="546"/>
      <c r="TI397" s="546"/>
      <c r="TJ397" s="546"/>
      <c r="TK397" s="546"/>
      <c r="TL397" s="546"/>
      <c r="TM397" s="546"/>
      <c r="TN397" s="546"/>
      <c r="TO397" s="546"/>
      <c r="TP397" s="546"/>
      <c r="TQ397" s="546"/>
      <c r="TR397" s="546"/>
      <c r="TS397" s="546"/>
      <c r="TT397" s="546"/>
      <c r="TU397" s="546"/>
      <c r="TV397" s="546"/>
      <c r="TW397" s="546"/>
      <c r="TX397" s="546"/>
      <c r="TY397" s="546"/>
      <c r="TZ397" s="546"/>
      <c r="UA397" s="546"/>
      <c r="UB397" s="546"/>
      <c r="UC397" s="546"/>
      <c r="UD397" s="546"/>
      <c r="UE397" s="546"/>
      <c r="UF397" s="546"/>
      <c r="UG397" s="546"/>
      <c r="UH397" s="546"/>
      <c r="UI397" s="546"/>
      <c r="UJ397" s="546"/>
      <c r="UK397" s="546"/>
      <c r="UL397" s="546"/>
      <c r="UM397" s="546"/>
      <c r="UN397" s="546"/>
      <c r="UO397" s="546"/>
      <c r="UP397" s="546"/>
      <c r="UQ397" s="546"/>
      <c r="UR397" s="546"/>
      <c r="US397" s="546"/>
      <c r="UT397" s="546"/>
      <c r="UU397" s="546"/>
      <c r="UV397" s="546"/>
      <c r="UW397" s="546"/>
      <c r="UX397" s="546"/>
      <c r="UY397" s="546"/>
      <c r="UZ397" s="546"/>
      <c r="VA397" s="546"/>
      <c r="VB397" s="546"/>
      <c r="VC397" s="546"/>
      <c r="VD397" s="546"/>
      <c r="VE397" s="546"/>
      <c r="VF397" s="546"/>
      <c r="VG397" s="546"/>
      <c r="VH397" s="546"/>
      <c r="VI397" s="546"/>
      <c r="VJ397" s="546"/>
      <c r="VK397" s="546"/>
      <c r="VL397" s="546"/>
      <c r="VM397" s="546"/>
      <c r="VN397" s="546"/>
      <c r="VO397" s="546"/>
      <c r="VP397" s="546"/>
      <c r="VQ397" s="546"/>
      <c r="VR397" s="546"/>
      <c r="VS397" s="546"/>
      <c r="VT397" s="546"/>
      <c r="VU397" s="546"/>
      <c r="VV397" s="546"/>
      <c r="VW397" s="546"/>
      <c r="VX397" s="546"/>
      <c r="VY397" s="546"/>
      <c r="VZ397" s="546"/>
      <c r="WA397" s="546"/>
      <c r="WB397" s="546"/>
      <c r="WC397" s="546"/>
      <c r="WD397" s="546"/>
      <c r="WE397" s="546"/>
      <c r="WF397" s="546"/>
      <c r="WG397" s="546"/>
      <c r="WH397" s="546"/>
      <c r="WI397" s="546"/>
      <c r="WJ397" s="546"/>
      <c r="WK397" s="546"/>
      <c r="WL397" s="546"/>
      <c r="WM397" s="546"/>
      <c r="WN397" s="546"/>
      <c r="WO397" s="546"/>
      <c r="WP397" s="546"/>
      <c r="WQ397" s="546"/>
      <c r="WR397" s="546"/>
      <c r="WS397" s="546"/>
      <c r="WT397" s="546"/>
      <c r="WU397" s="546"/>
      <c r="WV397" s="546"/>
      <c r="WW397" s="546"/>
      <c r="WX397" s="546"/>
      <c r="WY397" s="546"/>
      <c r="WZ397" s="546"/>
      <c r="XA397" s="546"/>
      <c r="XB397" s="546"/>
      <c r="XC397" s="546"/>
      <c r="XD397" s="546"/>
      <c r="XE397" s="546"/>
      <c r="XF397" s="546"/>
      <c r="XG397" s="546"/>
      <c r="XH397" s="546"/>
      <c r="XI397" s="546"/>
      <c r="XJ397" s="546"/>
      <c r="XK397" s="546"/>
      <c r="XL397" s="546"/>
      <c r="XM397" s="546"/>
      <c r="XN397" s="546"/>
      <c r="XO397" s="546"/>
      <c r="XP397" s="546"/>
      <c r="XQ397" s="546"/>
      <c r="XR397" s="546"/>
      <c r="XS397" s="546"/>
      <c r="XT397" s="546"/>
      <c r="XU397" s="546"/>
      <c r="XV397" s="546"/>
      <c r="XW397" s="546"/>
      <c r="XX397" s="546"/>
      <c r="XY397" s="546"/>
      <c r="XZ397" s="546"/>
      <c r="YA397" s="546"/>
      <c r="YB397" s="546"/>
      <c r="YC397" s="546"/>
      <c r="YD397" s="546"/>
      <c r="YE397" s="546"/>
      <c r="YF397" s="546"/>
      <c r="YG397" s="546"/>
      <c r="YH397" s="546"/>
      <c r="YI397" s="546"/>
      <c r="YJ397" s="546"/>
      <c r="YK397" s="546"/>
      <c r="YL397" s="546"/>
      <c r="YM397" s="546"/>
      <c r="YN397" s="546"/>
      <c r="YO397" s="546"/>
      <c r="YP397" s="546"/>
      <c r="YQ397" s="546"/>
      <c r="YR397" s="546"/>
      <c r="YS397" s="546"/>
      <c r="YT397" s="546"/>
      <c r="YU397" s="546"/>
      <c r="YV397" s="546"/>
      <c r="YW397" s="546"/>
      <c r="YX397" s="546"/>
      <c r="YY397" s="546"/>
      <c r="YZ397" s="546"/>
      <c r="ZA397" s="546"/>
      <c r="ZB397" s="546"/>
      <c r="ZC397" s="546"/>
      <c r="ZD397" s="546"/>
      <c r="ZE397" s="546"/>
      <c r="ZF397" s="546"/>
      <c r="ZG397" s="546"/>
      <c r="ZH397" s="546"/>
      <c r="ZI397" s="546"/>
      <c r="ZJ397" s="546"/>
      <c r="ZK397" s="546"/>
      <c r="ZL397" s="546"/>
      <c r="ZM397" s="546"/>
      <c r="ZN397" s="546"/>
      <c r="ZO397" s="546"/>
      <c r="ZP397" s="546"/>
      <c r="ZQ397" s="546"/>
      <c r="ZR397" s="546"/>
      <c r="ZS397" s="546"/>
      <c r="ZT397" s="546"/>
      <c r="ZU397" s="546"/>
      <c r="ZV397" s="546"/>
      <c r="ZW397" s="546"/>
      <c r="ZX397" s="546"/>
      <c r="ZY397" s="546"/>
      <c r="ZZ397" s="546"/>
      <c r="AAA397" s="546"/>
      <c r="AAB397" s="546"/>
      <c r="AAC397" s="546"/>
      <c r="AAD397" s="546"/>
      <c r="AAE397" s="546"/>
      <c r="AAF397" s="546"/>
      <c r="AAG397" s="546"/>
      <c r="AAH397" s="546"/>
      <c r="AAI397" s="546"/>
      <c r="AAJ397" s="546"/>
      <c r="AAK397" s="546"/>
      <c r="AAL397" s="546"/>
      <c r="AAM397" s="546"/>
      <c r="AAN397" s="546"/>
      <c r="AAO397" s="546"/>
      <c r="AAP397" s="546"/>
      <c r="AAQ397" s="546"/>
      <c r="AAR397" s="546"/>
      <c r="AAS397" s="546"/>
      <c r="AAT397" s="546"/>
      <c r="AAU397" s="546"/>
      <c r="AAV397" s="546"/>
      <c r="AAW397" s="546"/>
      <c r="AAX397" s="546"/>
      <c r="AAY397" s="546"/>
      <c r="AAZ397" s="546"/>
      <c r="ABA397" s="546"/>
      <c r="ABB397" s="546"/>
      <c r="ABC397" s="546"/>
      <c r="ABD397" s="546"/>
      <c r="ABE397" s="546"/>
      <c r="ABF397" s="546"/>
      <c r="ABG397" s="546"/>
      <c r="ABH397" s="546"/>
      <c r="ABI397" s="546"/>
      <c r="ABJ397" s="546"/>
      <c r="ABK397" s="546"/>
      <c r="ABL397" s="546"/>
      <c r="ABM397" s="546"/>
      <c r="ABN397" s="546"/>
      <c r="ABO397" s="546"/>
      <c r="ABP397" s="546"/>
      <c r="ABQ397" s="546"/>
      <c r="ABR397" s="546"/>
      <c r="ABS397" s="546"/>
      <c r="ABT397" s="546"/>
      <c r="ABU397" s="546"/>
      <c r="ABV397" s="546"/>
      <c r="ABW397" s="546"/>
      <c r="ABX397" s="546"/>
      <c r="ABY397" s="546"/>
      <c r="ABZ397" s="546"/>
      <c r="ACA397" s="546"/>
      <c r="ACB397" s="546"/>
      <c r="ACC397" s="546"/>
      <c r="ACD397" s="546"/>
      <c r="ACE397" s="546"/>
      <c r="ACF397" s="546"/>
      <c r="ACG397" s="546"/>
      <c r="ACH397" s="546"/>
      <c r="ACI397" s="546"/>
      <c r="ACJ397" s="546"/>
      <c r="ACK397" s="546"/>
      <c r="ACL397" s="546"/>
      <c r="ACM397" s="546"/>
      <c r="ACN397" s="546"/>
      <c r="ACO397" s="546"/>
      <c r="ACP397" s="546"/>
      <c r="ACQ397" s="546"/>
      <c r="ACR397" s="546"/>
      <c r="ACS397" s="546"/>
      <c r="ACT397" s="546"/>
      <c r="ACU397" s="546"/>
      <c r="ACV397" s="546"/>
      <c r="ACW397" s="546"/>
      <c r="ACX397" s="546"/>
      <c r="ACY397" s="546"/>
      <c r="ACZ397" s="546"/>
      <c r="ADA397" s="546"/>
      <c r="ADB397" s="546"/>
      <c r="ADC397" s="546"/>
      <c r="ADD397" s="546"/>
      <c r="ADE397" s="546"/>
      <c r="ADF397" s="546"/>
      <c r="ADG397" s="546"/>
      <c r="ADH397" s="546"/>
      <c r="ADI397" s="546"/>
      <c r="ADJ397" s="546"/>
      <c r="ADK397" s="546"/>
      <c r="ADL397" s="546"/>
      <c r="ADM397" s="546"/>
      <c r="ADN397" s="546"/>
      <c r="ADO397" s="546"/>
      <c r="ADP397" s="546"/>
      <c r="ADQ397" s="546"/>
      <c r="ADR397" s="546"/>
      <c r="ADS397" s="546"/>
      <c r="ADT397" s="546"/>
      <c r="ADU397" s="546"/>
      <c r="ADV397" s="546"/>
      <c r="ADW397" s="546"/>
      <c r="ADX397" s="546"/>
      <c r="ADY397" s="546"/>
      <c r="ADZ397" s="546"/>
      <c r="AEA397" s="546"/>
      <c r="AEB397" s="546"/>
      <c r="AEC397" s="546"/>
      <c r="AED397" s="546"/>
      <c r="AEE397" s="546"/>
      <c r="AEF397" s="546"/>
      <c r="AEG397" s="546"/>
      <c r="AEH397" s="546"/>
      <c r="AEI397" s="546"/>
      <c r="AEJ397" s="546"/>
      <c r="AEK397" s="546"/>
      <c r="AEL397" s="546"/>
      <c r="AEM397" s="546"/>
      <c r="AEN397" s="546"/>
      <c r="AEO397" s="546"/>
      <c r="AEP397" s="546"/>
      <c r="AEQ397" s="546"/>
      <c r="AER397" s="546"/>
      <c r="AES397" s="546"/>
      <c r="AET397" s="546"/>
      <c r="AEU397" s="546"/>
      <c r="AEV397" s="546"/>
      <c r="AEW397" s="546"/>
      <c r="AEX397" s="546"/>
      <c r="AEY397" s="546"/>
      <c r="AEZ397" s="546"/>
      <c r="AFA397" s="546"/>
      <c r="AFB397" s="546"/>
      <c r="AFC397" s="546"/>
      <c r="AFD397" s="546"/>
      <c r="AFE397" s="546"/>
      <c r="AFF397" s="546"/>
      <c r="AFG397" s="546"/>
      <c r="AFH397" s="546"/>
      <c r="AFI397" s="546"/>
      <c r="AFJ397" s="546"/>
      <c r="AFK397" s="546"/>
      <c r="AFL397" s="546"/>
      <c r="AFM397" s="546"/>
      <c r="AFN397" s="546"/>
      <c r="AFO397" s="546"/>
      <c r="AFP397" s="546"/>
      <c r="AFQ397" s="546"/>
      <c r="AFR397" s="546"/>
      <c r="AFS397" s="546"/>
      <c r="AFT397" s="546"/>
      <c r="AFU397" s="546"/>
      <c r="AFV397" s="546"/>
      <c r="AFW397" s="546"/>
      <c r="AFX397" s="546"/>
      <c r="AFY397" s="546"/>
      <c r="AFZ397" s="546"/>
      <c r="AGA397" s="546"/>
      <c r="AGB397" s="546"/>
      <c r="AGC397" s="546"/>
      <c r="AGD397" s="546"/>
      <c r="AGE397" s="546"/>
      <c r="AGF397" s="546"/>
      <c r="AGG397" s="546"/>
      <c r="AGH397" s="546"/>
      <c r="AGI397" s="546"/>
      <c r="AGJ397" s="546"/>
      <c r="AGK397" s="546"/>
      <c r="AGL397" s="546"/>
      <c r="AGM397" s="546"/>
      <c r="AGN397" s="546"/>
      <c r="AGO397" s="546"/>
      <c r="AGP397" s="546"/>
      <c r="AGQ397" s="546"/>
      <c r="AGR397" s="546"/>
      <c r="AGS397" s="546"/>
      <c r="AGT397" s="546"/>
      <c r="AGU397" s="546"/>
      <c r="AGV397" s="546"/>
      <c r="AGW397" s="546"/>
      <c r="AGX397" s="546"/>
      <c r="AGY397" s="546"/>
      <c r="AGZ397" s="546"/>
      <c r="AHA397" s="546"/>
      <c r="AHB397" s="546"/>
      <c r="AHC397" s="546"/>
      <c r="AHD397" s="546"/>
      <c r="AHE397" s="546"/>
      <c r="AHF397" s="546"/>
      <c r="AHG397" s="546"/>
      <c r="AHH397" s="546"/>
      <c r="AHI397" s="546"/>
      <c r="AHJ397" s="546"/>
      <c r="AHK397" s="546"/>
      <c r="AHL397" s="546"/>
      <c r="AHM397" s="546"/>
      <c r="AHN397" s="546"/>
      <c r="AHO397" s="546"/>
      <c r="AHP397" s="546"/>
      <c r="AHQ397" s="546"/>
      <c r="AHR397" s="546"/>
      <c r="AHS397" s="546"/>
      <c r="AHT397" s="546"/>
      <c r="AHU397" s="546"/>
      <c r="AHV397" s="546"/>
      <c r="AHW397" s="546"/>
      <c r="AHX397" s="546"/>
      <c r="AHY397" s="546"/>
      <c r="AHZ397" s="546"/>
      <c r="AIA397" s="546"/>
      <c r="AIB397" s="546"/>
      <c r="AIC397" s="546"/>
      <c r="AID397" s="546"/>
      <c r="AIE397" s="546"/>
      <c r="AIF397" s="546"/>
      <c r="AIG397" s="546"/>
      <c r="AIH397" s="546"/>
      <c r="AII397" s="546"/>
      <c r="AIJ397" s="546"/>
      <c r="AIK397" s="546"/>
      <c r="AIL397" s="546"/>
      <c r="AIM397" s="546"/>
      <c r="AIN397" s="546"/>
      <c r="AIO397" s="546"/>
      <c r="AIP397" s="546"/>
      <c r="AIQ397" s="546"/>
      <c r="AIR397" s="546"/>
      <c r="AIS397" s="546"/>
      <c r="AIT397" s="546"/>
      <c r="AIU397" s="546"/>
      <c r="AIV397" s="546"/>
      <c r="AIW397" s="546"/>
      <c r="AIX397" s="546"/>
      <c r="AIY397" s="546"/>
      <c r="AIZ397" s="546"/>
      <c r="AJA397" s="546"/>
      <c r="AJB397" s="546"/>
      <c r="AJC397" s="546"/>
      <c r="AJD397" s="546"/>
      <c r="AJE397" s="546"/>
      <c r="AJF397" s="546"/>
      <c r="AJG397" s="546"/>
      <c r="AJH397" s="546"/>
      <c r="AJI397" s="546"/>
      <c r="AJJ397" s="546"/>
      <c r="AJK397" s="546"/>
      <c r="AJL397" s="546"/>
      <c r="AJM397" s="546"/>
      <c r="AJN397" s="546"/>
      <c r="AJO397" s="546"/>
      <c r="AJP397" s="546"/>
      <c r="AJQ397" s="546"/>
      <c r="AJR397" s="546"/>
      <c r="AJS397" s="546"/>
      <c r="AJT397" s="546"/>
      <c r="AJU397" s="546"/>
      <c r="AJV397" s="546"/>
      <c r="AJW397" s="546"/>
      <c r="AJX397" s="546"/>
      <c r="AJY397" s="546"/>
      <c r="AJZ397" s="546"/>
      <c r="AKA397" s="546"/>
      <c r="AKB397" s="546"/>
      <c r="AKC397" s="546"/>
      <c r="AKD397" s="546"/>
      <c r="AKE397" s="546"/>
      <c r="AKF397" s="546"/>
      <c r="AKG397" s="546"/>
      <c r="AKH397" s="546"/>
      <c r="AKI397" s="546"/>
      <c r="AKJ397" s="546"/>
      <c r="AKK397" s="546"/>
      <c r="AKL397" s="546"/>
      <c r="AKM397" s="546"/>
      <c r="AKN397" s="546"/>
      <c r="AKO397" s="546"/>
      <c r="AKP397" s="546"/>
      <c r="AKQ397" s="546"/>
      <c r="AKR397" s="546"/>
      <c r="AKS397" s="546"/>
      <c r="AKT397" s="546"/>
      <c r="AKU397" s="546"/>
      <c r="AKV397" s="546"/>
      <c r="AKW397" s="546"/>
      <c r="AKX397" s="546"/>
      <c r="AKY397" s="546"/>
      <c r="AKZ397" s="546"/>
      <c r="ALA397" s="546"/>
      <c r="ALB397" s="546"/>
      <c r="ALC397" s="546"/>
      <c r="ALD397" s="546"/>
      <c r="ALE397" s="546"/>
      <c r="ALF397" s="546"/>
      <c r="ALG397" s="546"/>
      <c r="ALH397" s="546"/>
      <c r="ALI397" s="546"/>
      <c r="ALJ397" s="546"/>
      <c r="ALK397" s="546"/>
      <c r="ALL397" s="546"/>
      <c r="ALM397" s="546"/>
      <c r="ALN397" s="546"/>
      <c r="ALO397" s="546"/>
      <c r="ALP397" s="546"/>
      <c r="ALQ397" s="546"/>
      <c r="ALR397" s="546"/>
      <c r="ALS397" s="546"/>
      <c r="ALT397" s="546"/>
      <c r="ALU397" s="546"/>
      <c r="ALV397" s="546"/>
      <c r="ALW397" s="546"/>
      <c r="ALX397" s="546"/>
      <c r="ALY397" s="546"/>
      <c r="ALZ397" s="546"/>
      <c r="AMA397" s="546"/>
      <c r="AMB397" s="546"/>
    </row>
    <row r="398" spans="1:1016" ht="52.5" customHeight="1">
      <c r="A398" s="525" t="s">
        <v>817</v>
      </c>
      <c r="B398" s="561">
        <v>200513</v>
      </c>
      <c r="C398" s="503" t="s">
        <v>27</v>
      </c>
      <c r="D398" s="626" t="s">
        <v>818</v>
      </c>
      <c r="E398" s="493" t="s">
        <v>47</v>
      </c>
      <c r="F398" s="629">
        <v>1</v>
      </c>
      <c r="G398" s="630">
        <f t="shared" si="31"/>
        <v>1701.33</v>
      </c>
      <c r="H398" s="498">
        <f t="shared" si="29"/>
        <v>1701.33</v>
      </c>
      <c r="J398" s="547">
        <v>1343.76</v>
      </c>
      <c r="L398" s="466">
        <f t="shared" si="30"/>
        <v>1701.33</v>
      </c>
    </row>
    <row r="399" spans="1:1016" ht="37.5" customHeight="1">
      <c r="A399" s="525" t="s">
        <v>819</v>
      </c>
      <c r="B399" s="561">
        <v>200573</v>
      </c>
      <c r="C399" s="503" t="s">
        <v>27</v>
      </c>
      <c r="D399" s="626" t="s">
        <v>820</v>
      </c>
      <c r="E399" s="493" t="s">
        <v>40</v>
      </c>
      <c r="F399" s="523">
        <v>2</v>
      </c>
      <c r="G399" s="497">
        <f t="shared" si="31"/>
        <v>251.47</v>
      </c>
      <c r="H399" s="498">
        <f t="shared" si="29"/>
        <v>502.94</v>
      </c>
      <c r="J399" s="547">
        <v>198.62</v>
      </c>
      <c r="L399" s="466">
        <f t="shared" si="30"/>
        <v>251.47</v>
      </c>
    </row>
    <row r="400" spans="1:1016" ht="54" customHeight="1">
      <c r="A400" s="525" t="s">
        <v>821</v>
      </c>
      <c r="B400" s="561">
        <v>200576</v>
      </c>
      <c r="C400" s="503" t="s">
        <v>27</v>
      </c>
      <c r="D400" s="626" t="s">
        <v>822</v>
      </c>
      <c r="E400" s="493" t="s">
        <v>47</v>
      </c>
      <c r="F400" s="523">
        <v>1</v>
      </c>
      <c r="G400" s="497">
        <f t="shared" si="31"/>
        <v>742.66</v>
      </c>
      <c r="H400" s="498">
        <f t="shared" si="29"/>
        <v>742.66</v>
      </c>
      <c r="J400" s="547">
        <v>586.57000000000005</v>
      </c>
      <c r="L400" s="466">
        <f t="shared" si="30"/>
        <v>742.66</v>
      </c>
    </row>
    <row r="401" spans="1:16384" ht="54" customHeight="1">
      <c r="A401" s="525" t="s">
        <v>823</v>
      </c>
      <c r="B401" s="631">
        <v>12628</v>
      </c>
      <c r="C401" s="632" t="s">
        <v>127</v>
      </c>
      <c r="D401" s="633" t="s">
        <v>824</v>
      </c>
      <c r="E401" s="493" t="s">
        <v>47</v>
      </c>
      <c r="F401" s="523">
        <v>1</v>
      </c>
      <c r="G401" s="497">
        <f t="shared" ref="G401" si="32">L401</f>
        <v>2891.44</v>
      </c>
      <c r="H401" s="498">
        <f t="shared" ref="H401" si="33">IF(E401&lt;&gt;0,F401*G401,"")</f>
        <v>2891.44</v>
      </c>
      <c r="J401" s="547">
        <v>2283.7399999999998</v>
      </c>
      <c r="L401" s="466">
        <f t="shared" ref="L401" si="34">ROUND((J401*(1+$H$5)),2)</f>
        <v>2891.44</v>
      </c>
    </row>
    <row r="402" spans="1:16384" ht="54" customHeight="1">
      <c r="A402" s="525" t="s">
        <v>825</v>
      </c>
      <c r="B402" s="561">
        <v>12045</v>
      </c>
      <c r="C402" s="503" t="s">
        <v>127</v>
      </c>
      <c r="D402" s="634" t="s">
        <v>826</v>
      </c>
      <c r="E402" s="493" t="s">
        <v>47</v>
      </c>
      <c r="F402" s="635">
        <v>30</v>
      </c>
      <c r="G402" s="497">
        <f t="shared" ref="G402" si="35">L402</f>
        <v>246.79</v>
      </c>
      <c r="H402" s="498">
        <f t="shared" ref="H402" si="36">IF(E402&lt;&gt;0,F402*G402,"")</f>
        <v>7403.7</v>
      </c>
      <c r="J402" s="547">
        <v>194.92</v>
      </c>
      <c r="L402" s="466">
        <f t="shared" ref="L402" si="37">ROUND((J402*(1+$H$5)),2)</f>
        <v>246.79</v>
      </c>
    </row>
    <row r="403" spans="1:16384" s="458" customFormat="1" ht="35.1" customHeight="1">
      <c r="A403" s="509">
        <v>29</v>
      </c>
      <c r="B403" s="516"/>
      <c r="C403" s="519"/>
      <c r="D403" s="512" t="s">
        <v>827</v>
      </c>
      <c r="E403" s="519"/>
      <c r="F403" s="519"/>
      <c r="G403" s="499"/>
      <c r="H403" s="636"/>
      <c r="I403" s="667" t="s">
        <v>828</v>
      </c>
      <c r="J403" s="668"/>
      <c r="K403" s="649">
        <f>SUM(H10:H402)</f>
        <v>3738337.1400185428</v>
      </c>
      <c r="L403" s="546"/>
      <c r="M403" s="546"/>
      <c r="N403" s="546"/>
      <c r="O403" s="546"/>
      <c r="P403" s="546"/>
      <c r="Q403" s="546"/>
      <c r="R403" s="546"/>
      <c r="S403" s="546"/>
      <c r="T403" s="546"/>
      <c r="U403" s="546"/>
      <c r="V403" s="546"/>
      <c r="W403" s="546"/>
      <c r="X403" s="546"/>
      <c r="Y403" s="546"/>
      <c r="Z403" s="546"/>
      <c r="AA403" s="546"/>
      <c r="AB403" s="546"/>
      <c r="AC403" s="546"/>
      <c r="AD403" s="546"/>
      <c r="AE403" s="546"/>
      <c r="AF403" s="546"/>
      <c r="AG403" s="546"/>
      <c r="AH403" s="546"/>
      <c r="AI403" s="546"/>
      <c r="AJ403" s="546"/>
      <c r="AK403" s="546"/>
      <c r="AL403" s="546"/>
      <c r="AM403" s="546"/>
      <c r="AN403" s="546"/>
      <c r="AO403" s="546"/>
      <c r="AP403" s="546"/>
      <c r="AQ403" s="546"/>
      <c r="AR403" s="546"/>
      <c r="AS403" s="546"/>
      <c r="AT403" s="546"/>
      <c r="AU403" s="546"/>
      <c r="AV403" s="546"/>
      <c r="AW403" s="546"/>
      <c r="AX403" s="546"/>
      <c r="AY403" s="546"/>
      <c r="AZ403" s="546"/>
      <c r="BA403" s="546"/>
      <c r="BB403" s="546"/>
      <c r="BC403" s="546"/>
      <c r="BD403" s="546"/>
      <c r="BE403" s="546"/>
      <c r="BF403" s="546"/>
      <c r="BG403" s="546"/>
      <c r="BH403" s="546"/>
      <c r="BI403" s="546"/>
      <c r="BJ403" s="546"/>
      <c r="BK403" s="546"/>
      <c r="BL403" s="546"/>
      <c r="BM403" s="546"/>
      <c r="BN403" s="546"/>
      <c r="BO403" s="546"/>
      <c r="BP403" s="546"/>
      <c r="BQ403" s="546"/>
      <c r="BR403" s="546"/>
      <c r="BS403" s="546"/>
      <c r="BT403" s="546"/>
      <c r="BU403" s="546"/>
      <c r="BV403" s="546"/>
      <c r="BW403" s="546"/>
      <c r="BX403" s="546"/>
      <c r="BY403" s="546"/>
      <c r="BZ403" s="546"/>
      <c r="CA403" s="546"/>
      <c r="CB403" s="546"/>
      <c r="CC403" s="546"/>
      <c r="CD403" s="546"/>
      <c r="CE403" s="546"/>
      <c r="CF403" s="546"/>
      <c r="CG403" s="546"/>
      <c r="CH403" s="546"/>
      <c r="CI403" s="546"/>
      <c r="CJ403" s="546"/>
      <c r="CK403" s="546"/>
      <c r="CL403" s="546"/>
      <c r="CM403" s="546"/>
      <c r="CN403" s="546"/>
      <c r="CO403" s="546"/>
      <c r="CP403" s="546"/>
      <c r="CQ403" s="546"/>
      <c r="CR403" s="546"/>
      <c r="CS403" s="546"/>
      <c r="CT403" s="546"/>
      <c r="CU403" s="546"/>
      <c r="CV403" s="546"/>
      <c r="CW403" s="546"/>
      <c r="CX403" s="546"/>
      <c r="CY403" s="546"/>
      <c r="CZ403" s="546"/>
      <c r="DA403" s="546"/>
      <c r="DB403" s="546"/>
      <c r="DC403" s="546"/>
      <c r="DD403" s="546"/>
      <c r="DE403" s="546"/>
      <c r="DF403" s="546"/>
      <c r="DG403" s="546"/>
      <c r="DH403" s="546"/>
      <c r="DI403" s="546"/>
      <c r="DJ403" s="546"/>
      <c r="DK403" s="546"/>
      <c r="DL403" s="546"/>
      <c r="DM403" s="546"/>
      <c r="DN403" s="546"/>
      <c r="DO403" s="546"/>
      <c r="DP403" s="546"/>
      <c r="DQ403" s="546"/>
      <c r="DR403" s="546"/>
      <c r="DS403" s="546"/>
      <c r="DT403" s="546"/>
      <c r="DU403" s="546"/>
      <c r="DV403" s="546"/>
      <c r="DW403" s="546"/>
      <c r="DX403" s="546"/>
      <c r="DY403" s="546"/>
      <c r="DZ403" s="546"/>
      <c r="EA403" s="546"/>
      <c r="EB403" s="546"/>
      <c r="EC403" s="546"/>
      <c r="ED403" s="546"/>
      <c r="EE403" s="546"/>
      <c r="EF403" s="546"/>
      <c r="EG403" s="546"/>
      <c r="EH403" s="546"/>
      <c r="EI403" s="546"/>
      <c r="EJ403" s="546"/>
      <c r="EK403" s="546"/>
      <c r="EL403" s="546"/>
      <c r="EM403" s="546"/>
      <c r="EN403" s="546"/>
      <c r="EO403" s="546"/>
      <c r="EP403" s="546"/>
      <c r="EQ403" s="546"/>
      <c r="ER403" s="546"/>
      <c r="ES403" s="546"/>
      <c r="ET403" s="546"/>
      <c r="EU403" s="546"/>
      <c r="EV403" s="546"/>
      <c r="EW403" s="546"/>
      <c r="EX403" s="546"/>
      <c r="EY403" s="546"/>
      <c r="EZ403" s="546"/>
      <c r="FA403" s="546"/>
      <c r="FB403" s="546"/>
      <c r="FC403" s="546"/>
      <c r="FD403" s="546"/>
      <c r="FE403" s="546"/>
      <c r="FF403" s="546"/>
      <c r="FG403" s="546"/>
      <c r="FH403" s="546"/>
      <c r="FI403" s="546"/>
      <c r="FJ403" s="546"/>
      <c r="FK403" s="546"/>
      <c r="FL403" s="546"/>
      <c r="FM403" s="546"/>
      <c r="FN403" s="546"/>
      <c r="FO403" s="546"/>
      <c r="FP403" s="546"/>
      <c r="FQ403" s="546"/>
      <c r="FR403" s="546"/>
      <c r="FS403" s="546"/>
      <c r="FT403" s="546"/>
      <c r="FU403" s="546"/>
      <c r="FV403" s="546"/>
      <c r="FW403" s="546"/>
      <c r="FX403" s="546"/>
      <c r="FY403" s="546"/>
      <c r="FZ403" s="546"/>
      <c r="GA403" s="546"/>
      <c r="GB403" s="546"/>
      <c r="GC403" s="546"/>
      <c r="GD403" s="546"/>
      <c r="GE403" s="546"/>
      <c r="GF403" s="546"/>
      <c r="GG403" s="546"/>
      <c r="GH403" s="546"/>
      <c r="GI403" s="546"/>
      <c r="GJ403" s="546"/>
      <c r="GK403" s="546"/>
      <c r="GL403" s="546"/>
      <c r="GM403" s="546"/>
      <c r="GN403" s="546"/>
      <c r="GO403" s="546"/>
      <c r="GP403" s="546"/>
      <c r="GQ403" s="546"/>
      <c r="GR403" s="546"/>
      <c r="GS403" s="546"/>
      <c r="GT403" s="546"/>
      <c r="GU403" s="546"/>
      <c r="GV403" s="546"/>
      <c r="GW403" s="546"/>
      <c r="GX403" s="546"/>
      <c r="GY403" s="546"/>
      <c r="GZ403" s="546"/>
      <c r="HA403" s="546"/>
      <c r="HB403" s="546"/>
      <c r="HC403" s="546"/>
      <c r="HD403" s="546"/>
      <c r="HE403" s="546"/>
      <c r="HF403" s="546"/>
      <c r="HG403" s="546"/>
      <c r="HH403" s="546"/>
      <c r="HI403" s="546"/>
      <c r="HJ403" s="546"/>
      <c r="HK403" s="546"/>
      <c r="HL403" s="546"/>
      <c r="HM403" s="546"/>
      <c r="HN403" s="546"/>
      <c r="HO403" s="546"/>
      <c r="HP403" s="546"/>
      <c r="HQ403" s="546"/>
      <c r="HR403" s="546"/>
      <c r="HS403" s="546"/>
      <c r="HT403" s="546"/>
      <c r="HU403" s="546"/>
      <c r="HV403" s="546"/>
      <c r="HW403" s="546"/>
      <c r="HX403" s="546"/>
      <c r="HY403" s="546"/>
      <c r="HZ403" s="546"/>
      <c r="IA403" s="546"/>
      <c r="IB403" s="546"/>
      <c r="IC403" s="546"/>
      <c r="ID403" s="546"/>
      <c r="IE403" s="546"/>
      <c r="IF403" s="546"/>
      <c r="IG403" s="546"/>
      <c r="IH403" s="546"/>
      <c r="II403" s="546"/>
      <c r="IJ403" s="546"/>
      <c r="IK403" s="546"/>
      <c r="IL403" s="546"/>
      <c r="IM403" s="546"/>
      <c r="IN403" s="546"/>
      <c r="IO403" s="546"/>
      <c r="IP403" s="546"/>
      <c r="IQ403" s="546"/>
      <c r="IR403" s="546"/>
      <c r="IS403" s="546"/>
      <c r="IT403" s="546"/>
      <c r="IU403" s="546"/>
      <c r="IV403" s="546"/>
      <c r="IW403" s="546"/>
      <c r="IX403" s="546"/>
      <c r="IY403" s="546"/>
      <c r="IZ403" s="546"/>
      <c r="JA403" s="546"/>
      <c r="JB403" s="546"/>
      <c r="JC403" s="546"/>
      <c r="JD403" s="546"/>
      <c r="JE403" s="546"/>
      <c r="JF403" s="546"/>
      <c r="JG403" s="546"/>
      <c r="JH403" s="546"/>
      <c r="JI403" s="546"/>
      <c r="JJ403" s="546"/>
      <c r="JK403" s="546"/>
      <c r="JL403" s="546"/>
      <c r="JM403" s="546"/>
      <c r="JN403" s="546"/>
      <c r="JO403" s="546"/>
      <c r="JP403" s="546"/>
      <c r="JQ403" s="546"/>
      <c r="JR403" s="546"/>
      <c r="JS403" s="546"/>
      <c r="JT403" s="546"/>
      <c r="JU403" s="546"/>
      <c r="JV403" s="546"/>
      <c r="JW403" s="546"/>
      <c r="JX403" s="546"/>
      <c r="JY403" s="546"/>
      <c r="JZ403" s="546"/>
      <c r="KA403" s="546"/>
      <c r="KB403" s="546"/>
      <c r="KC403" s="546"/>
      <c r="KD403" s="546"/>
      <c r="KE403" s="546"/>
      <c r="KF403" s="546"/>
      <c r="KG403" s="546"/>
      <c r="KH403" s="546"/>
      <c r="KI403" s="546"/>
      <c r="KJ403" s="546"/>
      <c r="KK403" s="546"/>
      <c r="KL403" s="546"/>
      <c r="KM403" s="546"/>
      <c r="KN403" s="546"/>
      <c r="KO403" s="546"/>
      <c r="KP403" s="546"/>
      <c r="KQ403" s="546"/>
      <c r="KR403" s="546"/>
      <c r="KS403" s="546"/>
      <c r="KT403" s="546"/>
      <c r="KU403" s="546"/>
      <c r="KV403" s="546"/>
      <c r="KW403" s="546"/>
      <c r="KX403" s="546"/>
      <c r="KY403" s="546"/>
      <c r="KZ403" s="546"/>
      <c r="LA403" s="546"/>
      <c r="LB403" s="546"/>
      <c r="LC403" s="546"/>
      <c r="LD403" s="546"/>
      <c r="LE403" s="546"/>
      <c r="LF403" s="546"/>
      <c r="LG403" s="546"/>
      <c r="LH403" s="546"/>
      <c r="LI403" s="546"/>
      <c r="LJ403" s="546"/>
      <c r="LK403" s="546"/>
      <c r="LL403" s="546"/>
      <c r="LM403" s="546"/>
      <c r="LN403" s="546"/>
      <c r="LO403" s="546"/>
      <c r="LP403" s="546"/>
      <c r="LQ403" s="546"/>
      <c r="LR403" s="546"/>
      <c r="LS403" s="546"/>
      <c r="LT403" s="546"/>
      <c r="LU403" s="546"/>
      <c r="LV403" s="546"/>
      <c r="LW403" s="546"/>
      <c r="LX403" s="546"/>
      <c r="LY403" s="546"/>
      <c r="LZ403" s="546"/>
      <c r="MA403" s="546"/>
      <c r="MB403" s="546"/>
      <c r="MC403" s="546"/>
      <c r="MD403" s="546"/>
      <c r="ME403" s="546"/>
      <c r="MF403" s="546"/>
      <c r="MG403" s="546"/>
      <c r="MH403" s="546"/>
      <c r="MI403" s="546"/>
      <c r="MJ403" s="546"/>
      <c r="MK403" s="546"/>
      <c r="ML403" s="546"/>
      <c r="MM403" s="546"/>
      <c r="MN403" s="546"/>
      <c r="MO403" s="546"/>
      <c r="MP403" s="546"/>
      <c r="MQ403" s="546"/>
      <c r="MR403" s="546"/>
      <c r="MS403" s="546"/>
      <c r="MT403" s="546"/>
      <c r="MU403" s="546"/>
      <c r="MV403" s="546"/>
      <c r="MW403" s="546"/>
      <c r="MX403" s="546"/>
      <c r="MY403" s="546"/>
      <c r="MZ403" s="546"/>
      <c r="NA403" s="546"/>
      <c r="NB403" s="546"/>
      <c r="NC403" s="546"/>
      <c r="ND403" s="546"/>
      <c r="NE403" s="546"/>
      <c r="NF403" s="546"/>
      <c r="NG403" s="546"/>
      <c r="NH403" s="546"/>
      <c r="NI403" s="546"/>
      <c r="NJ403" s="546"/>
      <c r="NK403" s="546"/>
      <c r="NL403" s="546"/>
      <c r="NM403" s="546"/>
      <c r="NN403" s="546"/>
      <c r="NO403" s="546"/>
      <c r="NP403" s="546"/>
      <c r="NQ403" s="546"/>
      <c r="NR403" s="546"/>
      <c r="NS403" s="546"/>
      <c r="NT403" s="546"/>
      <c r="NU403" s="546"/>
      <c r="NV403" s="546"/>
      <c r="NW403" s="546"/>
      <c r="NX403" s="546"/>
      <c r="NY403" s="546"/>
      <c r="NZ403" s="546"/>
      <c r="OA403" s="546"/>
      <c r="OB403" s="546"/>
      <c r="OC403" s="546"/>
      <c r="OD403" s="546"/>
      <c r="OE403" s="546"/>
      <c r="OF403" s="546"/>
      <c r="OG403" s="546"/>
      <c r="OH403" s="546"/>
      <c r="OI403" s="546"/>
      <c r="OJ403" s="546"/>
      <c r="OK403" s="546"/>
      <c r="OL403" s="546"/>
      <c r="OM403" s="546"/>
      <c r="ON403" s="546"/>
      <c r="OO403" s="546"/>
      <c r="OP403" s="546"/>
      <c r="OQ403" s="546"/>
      <c r="OR403" s="546"/>
      <c r="OS403" s="546"/>
      <c r="OT403" s="546"/>
      <c r="OU403" s="546"/>
      <c r="OV403" s="546"/>
      <c r="OW403" s="546"/>
      <c r="OX403" s="546"/>
      <c r="OY403" s="546"/>
      <c r="OZ403" s="546"/>
      <c r="PA403" s="546"/>
      <c r="PB403" s="546"/>
      <c r="PC403" s="546"/>
      <c r="PD403" s="546"/>
      <c r="PE403" s="546"/>
      <c r="PF403" s="546"/>
      <c r="PG403" s="546"/>
      <c r="PH403" s="546"/>
      <c r="PI403" s="546"/>
      <c r="PJ403" s="546"/>
      <c r="PK403" s="546"/>
      <c r="PL403" s="546"/>
      <c r="PM403" s="546"/>
      <c r="PN403" s="546"/>
      <c r="PO403" s="546"/>
      <c r="PP403" s="546"/>
      <c r="PQ403" s="546"/>
      <c r="PR403" s="546"/>
      <c r="PS403" s="546"/>
      <c r="PT403" s="546"/>
      <c r="PU403" s="546"/>
      <c r="PV403" s="546"/>
      <c r="PW403" s="546"/>
      <c r="PX403" s="546"/>
      <c r="PY403" s="546"/>
      <c r="PZ403" s="546"/>
      <c r="QA403" s="546"/>
      <c r="QB403" s="546"/>
      <c r="QC403" s="546"/>
      <c r="QD403" s="546"/>
      <c r="QE403" s="546"/>
      <c r="QF403" s="546"/>
      <c r="QG403" s="546"/>
      <c r="QH403" s="546"/>
      <c r="QI403" s="546"/>
      <c r="QJ403" s="546"/>
      <c r="QK403" s="546"/>
      <c r="QL403" s="546"/>
      <c r="QM403" s="546"/>
      <c r="QN403" s="546"/>
      <c r="QO403" s="546"/>
      <c r="QP403" s="546"/>
      <c r="QQ403" s="546"/>
      <c r="QR403" s="546"/>
      <c r="QS403" s="546"/>
      <c r="QT403" s="546"/>
      <c r="QU403" s="546"/>
      <c r="QV403" s="546"/>
      <c r="QW403" s="546"/>
      <c r="QX403" s="546"/>
      <c r="QY403" s="546"/>
      <c r="QZ403" s="546"/>
      <c r="RA403" s="546"/>
      <c r="RB403" s="546"/>
      <c r="RC403" s="546"/>
      <c r="RD403" s="546"/>
      <c r="RE403" s="546"/>
      <c r="RF403" s="546"/>
      <c r="RG403" s="546"/>
      <c r="RH403" s="546"/>
      <c r="RI403" s="546"/>
      <c r="RJ403" s="546"/>
      <c r="RK403" s="546"/>
      <c r="RL403" s="546"/>
      <c r="RM403" s="546"/>
      <c r="RN403" s="546"/>
      <c r="RO403" s="546"/>
      <c r="RP403" s="546"/>
      <c r="RQ403" s="546"/>
      <c r="RR403" s="546"/>
      <c r="RS403" s="546"/>
      <c r="RT403" s="546"/>
      <c r="RU403" s="546"/>
      <c r="RV403" s="546"/>
      <c r="RW403" s="546"/>
      <c r="RX403" s="546"/>
      <c r="RY403" s="546"/>
      <c r="RZ403" s="546"/>
      <c r="SA403" s="546"/>
      <c r="SB403" s="546"/>
      <c r="SC403" s="546"/>
      <c r="SD403" s="546"/>
      <c r="SE403" s="546"/>
      <c r="SF403" s="546"/>
      <c r="SG403" s="546"/>
      <c r="SH403" s="546"/>
      <c r="SI403" s="546"/>
      <c r="SJ403" s="546"/>
      <c r="SK403" s="546"/>
      <c r="SL403" s="546"/>
      <c r="SM403" s="546"/>
      <c r="SN403" s="546"/>
      <c r="SO403" s="546"/>
      <c r="SP403" s="546"/>
      <c r="SQ403" s="546"/>
      <c r="SR403" s="546"/>
      <c r="SS403" s="546"/>
      <c r="ST403" s="546"/>
      <c r="SU403" s="546"/>
      <c r="SV403" s="546"/>
      <c r="SW403" s="546"/>
      <c r="SX403" s="546"/>
      <c r="SY403" s="546"/>
      <c r="SZ403" s="546"/>
      <c r="TA403" s="546"/>
      <c r="TB403" s="546"/>
      <c r="TC403" s="546"/>
      <c r="TD403" s="546"/>
      <c r="TE403" s="546"/>
      <c r="TF403" s="546"/>
      <c r="TG403" s="546"/>
      <c r="TH403" s="546"/>
      <c r="TI403" s="546"/>
      <c r="TJ403" s="546"/>
      <c r="TK403" s="546"/>
      <c r="TL403" s="546"/>
      <c r="TM403" s="546"/>
      <c r="TN403" s="546"/>
      <c r="TO403" s="546"/>
      <c r="TP403" s="546"/>
      <c r="TQ403" s="546"/>
      <c r="TR403" s="546"/>
      <c r="TS403" s="546"/>
      <c r="TT403" s="546"/>
      <c r="TU403" s="546"/>
      <c r="TV403" s="546"/>
      <c r="TW403" s="546"/>
      <c r="TX403" s="546"/>
      <c r="TY403" s="546"/>
      <c r="TZ403" s="546"/>
      <c r="UA403" s="546"/>
      <c r="UB403" s="546"/>
      <c r="UC403" s="546"/>
      <c r="UD403" s="546"/>
      <c r="UE403" s="546"/>
      <c r="UF403" s="546"/>
      <c r="UG403" s="546"/>
      <c r="UH403" s="546"/>
      <c r="UI403" s="546"/>
      <c r="UJ403" s="546"/>
      <c r="UK403" s="546"/>
      <c r="UL403" s="546"/>
      <c r="UM403" s="546"/>
      <c r="UN403" s="546"/>
      <c r="UO403" s="546"/>
      <c r="UP403" s="546"/>
      <c r="UQ403" s="546"/>
      <c r="UR403" s="546"/>
      <c r="US403" s="546"/>
      <c r="UT403" s="546"/>
      <c r="UU403" s="546"/>
      <c r="UV403" s="546"/>
      <c r="UW403" s="546"/>
      <c r="UX403" s="546"/>
      <c r="UY403" s="546"/>
      <c r="UZ403" s="546"/>
      <c r="VA403" s="546"/>
      <c r="VB403" s="546"/>
      <c r="VC403" s="546"/>
      <c r="VD403" s="546"/>
      <c r="VE403" s="546"/>
      <c r="VF403" s="546"/>
      <c r="VG403" s="546"/>
      <c r="VH403" s="546"/>
      <c r="VI403" s="546"/>
      <c r="VJ403" s="546"/>
      <c r="VK403" s="546"/>
      <c r="VL403" s="546"/>
      <c r="VM403" s="546"/>
      <c r="VN403" s="546"/>
      <c r="VO403" s="546"/>
      <c r="VP403" s="546"/>
      <c r="VQ403" s="546"/>
      <c r="VR403" s="546"/>
      <c r="VS403" s="546"/>
      <c r="VT403" s="546"/>
      <c r="VU403" s="546"/>
      <c r="VV403" s="546"/>
      <c r="VW403" s="546"/>
      <c r="VX403" s="546"/>
      <c r="VY403" s="546"/>
      <c r="VZ403" s="546"/>
      <c r="WA403" s="546"/>
      <c r="WB403" s="546"/>
      <c r="WC403" s="546"/>
      <c r="WD403" s="546"/>
      <c r="WE403" s="546"/>
      <c r="WF403" s="546"/>
      <c r="WG403" s="546"/>
      <c r="WH403" s="546"/>
      <c r="WI403" s="546"/>
      <c r="WJ403" s="546"/>
      <c r="WK403" s="546"/>
      <c r="WL403" s="546"/>
      <c r="WM403" s="546"/>
      <c r="WN403" s="546"/>
      <c r="WO403" s="546"/>
      <c r="WP403" s="546"/>
      <c r="WQ403" s="546"/>
      <c r="WR403" s="546"/>
      <c r="WS403" s="546"/>
      <c r="WT403" s="546"/>
      <c r="WU403" s="546"/>
      <c r="WV403" s="546"/>
      <c r="WW403" s="546"/>
      <c r="WX403" s="546"/>
      <c r="WY403" s="546"/>
      <c r="WZ403" s="546"/>
      <c r="XA403" s="546"/>
      <c r="XB403" s="546"/>
      <c r="XC403" s="546"/>
      <c r="XD403" s="546"/>
      <c r="XE403" s="546"/>
      <c r="XF403" s="546"/>
      <c r="XG403" s="546"/>
      <c r="XH403" s="546"/>
      <c r="XI403" s="546"/>
      <c r="XJ403" s="546"/>
      <c r="XK403" s="546"/>
      <c r="XL403" s="546"/>
      <c r="XM403" s="546"/>
      <c r="XN403" s="546"/>
      <c r="XO403" s="546"/>
      <c r="XP403" s="546"/>
      <c r="XQ403" s="546"/>
      <c r="XR403" s="546"/>
      <c r="XS403" s="546"/>
      <c r="XT403" s="546"/>
      <c r="XU403" s="546"/>
      <c r="XV403" s="546"/>
      <c r="XW403" s="546"/>
      <c r="XX403" s="546"/>
      <c r="XY403" s="546"/>
      <c r="XZ403" s="546"/>
      <c r="YA403" s="546"/>
      <c r="YB403" s="546"/>
      <c r="YC403" s="546"/>
      <c r="YD403" s="546"/>
      <c r="YE403" s="546"/>
      <c r="YF403" s="546"/>
      <c r="YG403" s="546"/>
      <c r="YH403" s="546"/>
      <c r="YI403" s="546"/>
      <c r="YJ403" s="546"/>
      <c r="YK403" s="546"/>
      <c r="YL403" s="546"/>
      <c r="YM403" s="546"/>
      <c r="YN403" s="546"/>
      <c r="YO403" s="546"/>
      <c r="YP403" s="546"/>
      <c r="YQ403" s="546"/>
      <c r="YR403" s="546"/>
      <c r="YS403" s="546"/>
      <c r="YT403" s="546"/>
      <c r="YU403" s="546"/>
      <c r="YV403" s="546"/>
      <c r="YW403" s="546"/>
      <c r="YX403" s="546"/>
      <c r="YY403" s="546"/>
      <c r="YZ403" s="546"/>
      <c r="ZA403" s="546"/>
      <c r="ZB403" s="546"/>
      <c r="ZC403" s="546"/>
      <c r="ZD403" s="546"/>
      <c r="ZE403" s="546"/>
      <c r="ZF403" s="546"/>
      <c r="ZG403" s="546"/>
      <c r="ZH403" s="546"/>
      <c r="ZI403" s="546"/>
      <c r="ZJ403" s="546"/>
      <c r="ZK403" s="546"/>
      <c r="ZL403" s="546"/>
      <c r="ZM403" s="546"/>
      <c r="ZN403" s="546"/>
      <c r="ZO403" s="546"/>
      <c r="ZP403" s="546"/>
      <c r="ZQ403" s="546"/>
      <c r="ZR403" s="546"/>
      <c r="ZS403" s="546"/>
      <c r="ZT403" s="546"/>
      <c r="ZU403" s="546"/>
      <c r="ZV403" s="546"/>
      <c r="ZW403" s="546"/>
      <c r="ZX403" s="546"/>
      <c r="ZY403" s="546"/>
      <c r="ZZ403" s="546"/>
      <c r="AAA403" s="546"/>
      <c r="AAB403" s="546"/>
      <c r="AAC403" s="546"/>
      <c r="AAD403" s="546"/>
      <c r="AAE403" s="546"/>
      <c r="AAF403" s="546"/>
      <c r="AAG403" s="546"/>
      <c r="AAH403" s="546"/>
      <c r="AAI403" s="546"/>
      <c r="AAJ403" s="546"/>
      <c r="AAK403" s="546"/>
      <c r="AAL403" s="546"/>
      <c r="AAM403" s="546"/>
      <c r="AAN403" s="546"/>
      <c r="AAO403" s="546"/>
      <c r="AAP403" s="546"/>
      <c r="AAQ403" s="546"/>
      <c r="AAR403" s="546"/>
      <c r="AAS403" s="546"/>
      <c r="AAT403" s="546"/>
      <c r="AAU403" s="546"/>
      <c r="AAV403" s="546"/>
      <c r="AAW403" s="546"/>
      <c r="AAX403" s="546"/>
      <c r="AAY403" s="546"/>
      <c r="AAZ403" s="546"/>
      <c r="ABA403" s="546"/>
      <c r="ABB403" s="546"/>
      <c r="ABC403" s="546"/>
      <c r="ABD403" s="546"/>
      <c r="ABE403" s="546"/>
      <c r="ABF403" s="546"/>
      <c r="ABG403" s="546"/>
      <c r="ABH403" s="546"/>
      <c r="ABI403" s="546"/>
      <c r="ABJ403" s="546"/>
      <c r="ABK403" s="546"/>
      <c r="ABL403" s="546"/>
      <c r="ABM403" s="546"/>
      <c r="ABN403" s="546"/>
      <c r="ABO403" s="546"/>
      <c r="ABP403" s="546"/>
      <c r="ABQ403" s="546"/>
      <c r="ABR403" s="546"/>
      <c r="ABS403" s="546"/>
      <c r="ABT403" s="546"/>
      <c r="ABU403" s="546"/>
      <c r="ABV403" s="546"/>
      <c r="ABW403" s="546"/>
      <c r="ABX403" s="546"/>
      <c r="ABY403" s="546"/>
      <c r="ABZ403" s="546"/>
      <c r="ACA403" s="546"/>
      <c r="ACB403" s="546"/>
      <c r="ACC403" s="546"/>
      <c r="ACD403" s="546"/>
      <c r="ACE403" s="546"/>
      <c r="ACF403" s="546"/>
      <c r="ACG403" s="546"/>
      <c r="ACH403" s="546"/>
      <c r="ACI403" s="546"/>
      <c r="ACJ403" s="546"/>
      <c r="ACK403" s="546"/>
      <c r="ACL403" s="546"/>
      <c r="ACM403" s="546"/>
      <c r="ACN403" s="546"/>
      <c r="ACO403" s="546"/>
      <c r="ACP403" s="546"/>
      <c r="ACQ403" s="546"/>
      <c r="ACR403" s="546"/>
      <c r="ACS403" s="546"/>
      <c r="ACT403" s="546"/>
      <c r="ACU403" s="546"/>
      <c r="ACV403" s="546"/>
      <c r="ACW403" s="546"/>
      <c r="ACX403" s="546"/>
      <c r="ACY403" s="546"/>
      <c r="ACZ403" s="546"/>
      <c r="ADA403" s="546"/>
      <c r="ADB403" s="546"/>
      <c r="ADC403" s="546"/>
      <c r="ADD403" s="546"/>
      <c r="ADE403" s="546"/>
      <c r="ADF403" s="546"/>
      <c r="ADG403" s="546"/>
      <c r="ADH403" s="546"/>
      <c r="ADI403" s="546"/>
      <c r="ADJ403" s="546"/>
      <c r="ADK403" s="546"/>
      <c r="ADL403" s="546"/>
      <c r="ADM403" s="546"/>
      <c r="ADN403" s="546"/>
      <c r="ADO403" s="546"/>
      <c r="ADP403" s="546"/>
      <c r="ADQ403" s="546"/>
      <c r="ADR403" s="546"/>
      <c r="ADS403" s="546"/>
      <c r="ADT403" s="546"/>
      <c r="ADU403" s="546"/>
      <c r="ADV403" s="546"/>
      <c r="ADW403" s="546"/>
      <c r="ADX403" s="546"/>
      <c r="ADY403" s="546"/>
      <c r="ADZ403" s="546"/>
      <c r="AEA403" s="546"/>
      <c r="AEB403" s="546"/>
      <c r="AEC403" s="546"/>
      <c r="AED403" s="546"/>
      <c r="AEE403" s="546"/>
      <c r="AEF403" s="546"/>
      <c r="AEG403" s="546"/>
      <c r="AEH403" s="546"/>
      <c r="AEI403" s="546"/>
      <c r="AEJ403" s="546"/>
      <c r="AEK403" s="546"/>
      <c r="AEL403" s="546"/>
      <c r="AEM403" s="546"/>
      <c r="AEN403" s="546"/>
      <c r="AEO403" s="546"/>
      <c r="AEP403" s="546"/>
      <c r="AEQ403" s="546"/>
      <c r="AER403" s="546"/>
      <c r="AES403" s="546"/>
      <c r="AET403" s="546"/>
      <c r="AEU403" s="546"/>
      <c r="AEV403" s="546"/>
      <c r="AEW403" s="546"/>
      <c r="AEX403" s="546"/>
      <c r="AEY403" s="546"/>
      <c r="AEZ403" s="546"/>
      <c r="AFA403" s="546"/>
      <c r="AFB403" s="546"/>
      <c r="AFC403" s="546"/>
      <c r="AFD403" s="546"/>
      <c r="AFE403" s="546"/>
      <c r="AFF403" s="546"/>
      <c r="AFG403" s="546"/>
      <c r="AFH403" s="546"/>
      <c r="AFI403" s="546"/>
      <c r="AFJ403" s="546"/>
      <c r="AFK403" s="546"/>
      <c r="AFL403" s="546"/>
      <c r="AFM403" s="546"/>
      <c r="AFN403" s="546"/>
      <c r="AFO403" s="546"/>
      <c r="AFP403" s="546"/>
      <c r="AFQ403" s="546"/>
      <c r="AFR403" s="546"/>
      <c r="AFS403" s="546"/>
      <c r="AFT403" s="546"/>
      <c r="AFU403" s="546"/>
      <c r="AFV403" s="546"/>
      <c r="AFW403" s="546"/>
      <c r="AFX403" s="546"/>
      <c r="AFY403" s="546"/>
      <c r="AFZ403" s="546"/>
      <c r="AGA403" s="546"/>
      <c r="AGB403" s="546"/>
      <c r="AGC403" s="546"/>
      <c r="AGD403" s="546"/>
      <c r="AGE403" s="546"/>
      <c r="AGF403" s="546"/>
      <c r="AGG403" s="546"/>
      <c r="AGH403" s="546"/>
      <c r="AGI403" s="546"/>
      <c r="AGJ403" s="546"/>
      <c r="AGK403" s="546"/>
      <c r="AGL403" s="546"/>
      <c r="AGM403" s="546"/>
      <c r="AGN403" s="546"/>
      <c r="AGO403" s="546"/>
      <c r="AGP403" s="546"/>
      <c r="AGQ403" s="546"/>
      <c r="AGR403" s="546"/>
      <c r="AGS403" s="546"/>
      <c r="AGT403" s="546"/>
      <c r="AGU403" s="546"/>
      <c r="AGV403" s="546"/>
      <c r="AGW403" s="546"/>
      <c r="AGX403" s="546"/>
      <c r="AGY403" s="546"/>
      <c r="AGZ403" s="546"/>
      <c r="AHA403" s="546"/>
      <c r="AHB403" s="546"/>
      <c r="AHC403" s="546"/>
      <c r="AHD403" s="546"/>
      <c r="AHE403" s="546"/>
      <c r="AHF403" s="546"/>
      <c r="AHG403" s="546"/>
      <c r="AHH403" s="546"/>
      <c r="AHI403" s="546"/>
      <c r="AHJ403" s="546"/>
      <c r="AHK403" s="546"/>
      <c r="AHL403" s="546"/>
      <c r="AHM403" s="546"/>
      <c r="AHN403" s="546"/>
      <c r="AHO403" s="546"/>
      <c r="AHP403" s="546"/>
      <c r="AHQ403" s="546"/>
      <c r="AHR403" s="546"/>
      <c r="AHS403" s="546"/>
      <c r="AHT403" s="546"/>
      <c r="AHU403" s="546"/>
      <c r="AHV403" s="546"/>
      <c r="AHW403" s="546"/>
      <c r="AHX403" s="546"/>
      <c r="AHY403" s="546"/>
      <c r="AHZ403" s="546"/>
      <c r="AIA403" s="546"/>
      <c r="AIB403" s="546"/>
      <c r="AIC403" s="546"/>
      <c r="AID403" s="546"/>
      <c r="AIE403" s="546"/>
      <c r="AIF403" s="546"/>
      <c r="AIG403" s="546"/>
      <c r="AIH403" s="546"/>
      <c r="AII403" s="546"/>
      <c r="AIJ403" s="546"/>
      <c r="AIK403" s="546"/>
      <c r="AIL403" s="546"/>
      <c r="AIM403" s="546"/>
      <c r="AIN403" s="546"/>
      <c r="AIO403" s="546"/>
      <c r="AIP403" s="546"/>
      <c r="AIQ403" s="546"/>
      <c r="AIR403" s="546"/>
      <c r="AIS403" s="546"/>
      <c r="AIT403" s="546"/>
      <c r="AIU403" s="546"/>
      <c r="AIV403" s="546"/>
      <c r="AIW403" s="546"/>
      <c r="AIX403" s="546"/>
      <c r="AIY403" s="546"/>
      <c r="AIZ403" s="546"/>
      <c r="AJA403" s="546"/>
      <c r="AJB403" s="546"/>
      <c r="AJC403" s="546"/>
      <c r="AJD403" s="546"/>
      <c r="AJE403" s="546"/>
      <c r="AJF403" s="546"/>
      <c r="AJG403" s="546"/>
      <c r="AJH403" s="546"/>
      <c r="AJI403" s="546"/>
      <c r="AJJ403" s="546"/>
      <c r="AJK403" s="546"/>
      <c r="AJL403" s="546"/>
      <c r="AJM403" s="546"/>
      <c r="AJN403" s="546"/>
      <c r="AJO403" s="546"/>
      <c r="AJP403" s="546"/>
      <c r="AJQ403" s="546"/>
      <c r="AJR403" s="546"/>
      <c r="AJS403" s="546"/>
      <c r="AJT403" s="546"/>
      <c r="AJU403" s="546"/>
      <c r="AJV403" s="546"/>
      <c r="AJW403" s="546"/>
      <c r="AJX403" s="546"/>
      <c r="AJY403" s="546"/>
      <c r="AJZ403" s="546"/>
      <c r="AKA403" s="546"/>
      <c r="AKB403" s="546"/>
      <c r="AKC403" s="546"/>
      <c r="AKD403" s="546"/>
      <c r="AKE403" s="546"/>
      <c r="AKF403" s="546"/>
      <c r="AKG403" s="546"/>
      <c r="AKH403" s="546"/>
      <c r="AKI403" s="546"/>
      <c r="AKJ403" s="546"/>
      <c r="AKK403" s="546"/>
      <c r="AKL403" s="546"/>
      <c r="AKM403" s="546"/>
      <c r="AKN403" s="546"/>
      <c r="AKO403" s="546"/>
      <c r="AKP403" s="546"/>
      <c r="AKQ403" s="546"/>
      <c r="AKR403" s="546"/>
      <c r="AKS403" s="546"/>
      <c r="AKT403" s="546"/>
      <c r="AKU403" s="546"/>
      <c r="AKV403" s="546"/>
      <c r="AKW403" s="546"/>
      <c r="AKX403" s="546"/>
      <c r="AKY403" s="546"/>
      <c r="AKZ403" s="546"/>
      <c r="ALA403" s="546"/>
      <c r="ALB403" s="546"/>
      <c r="ALC403" s="546"/>
      <c r="ALD403" s="546"/>
      <c r="ALE403" s="546"/>
      <c r="ALF403" s="546"/>
      <c r="ALG403" s="546"/>
      <c r="ALH403" s="546"/>
      <c r="ALI403" s="546"/>
      <c r="ALJ403" s="546"/>
      <c r="ALK403" s="546"/>
      <c r="ALL403" s="546"/>
      <c r="ALM403" s="546"/>
      <c r="ALN403" s="546"/>
      <c r="ALO403" s="546"/>
      <c r="ALP403" s="546"/>
      <c r="ALQ403" s="546"/>
      <c r="ALR403" s="546"/>
      <c r="ALS403" s="546"/>
      <c r="ALT403" s="546"/>
      <c r="ALU403" s="546"/>
      <c r="ALV403" s="546"/>
      <c r="ALW403" s="546"/>
      <c r="ALX403" s="546"/>
      <c r="ALY403" s="546"/>
      <c r="ALZ403" s="546"/>
      <c r="AMA403" s="546"/>
      <c r="AMB403" s="546"/>
    </row>
    <row r="404" spans="1:16384" s="458" customFormat="1" ht="54" customHeight="1">
      <c r="A404" s="525" t="s">
        <v>829</v>
      </c>
      <c r="B404" s="561"/>
      <c r="C404" s="503" t="s">
        <v>830</v>
      </c>
      <c r="D404" s="634" t="s">
        <v>831</v>
      </c>
      <c r="E404" s="493" t="s">
        <v>832</v>
      </c>
      <c r="F404" s="635">
        <v>1</v>
      </c>
      <c r="G404" s="497">
        <f>composiçoes!F951</f>
        <v>183631.30500000002</v>
      </c>
      <c r="H404" s="498">
        <f t="shared" si="29"/>
        <v>183631.30500000002</v>
      </c>
      <c r="I404" s="466"/>
      <c r="J404" s="547"/>
      <c r="K404" s="466"/>
      <c r="L404" s="466"/>
      <c r="M404" s="466"/>
      <c r="N404" s="466"/>
      <c r="O404" s="466"/>
      <c r="P404" s="466"/>
      <c r="Q404" s="466"/>
      <c r="R404" s="466"/>
      <c r="S404" s="466"/>
      <c r="T404" s="466"/>
      <c r="U404" s="466"/>
      <c r="V404" s="466"/>
      <c r="W404" s="466"/>
      <c r="X404" s="466"/>
      <c r="Y404" s="466"/>
      <c r="Z404" s="466"/>
      <c r="AA404" s="466"/>
      <c r="AB404" s="466"/>
      <c r="AC404" s="466"/>
      <c r="AD404" s="466"/>
      <c r="AE404" s="466"/>
      <c r="AF404" s="466"/>
      <c r="AG404" s="466"/>
      <c r="AH404" s="466"/>
      <c r="AI404" s="466"/>
      <c r="AJ404" s="466"/>
      <c r="AK404" s="466"/>
      <c r="AL404" s="466"/>
      <c r="AM404" s="466"/>
      <c r="AN404" s="466"/>
      <c r="AO404" s="466"/>
      <c r="AP404" s="466"/>
      <c r="AQ404" s="466"/>
      <c r="AR404" s="466"/>
      <c r="AS404" s="466"/>
      <c r="AT404" s="466"/>
      <c r="AU404" s="466"/>
      <c r="AV404" s="466"/>
      <c r="AW404" s="466"/>
      <c r="AX404" s="466"/>
      <c r="AY404" s="466"/>
      <c r="AZ404" s="466"/>
      <c r="BA404" s="466"/>
      <c r="BB404" s="466"/>
      <c r="BC404" s="466"/>
      <c r="BD404" s="466"/>
      <c r="BE404" s="466"/>
      <c r="BF404" s="466"/>
      <c r="BG404" s="466"/>
      <c r="BH404" s="466"/>
      <c r="BI404" s="466"/>
      <c r="BJ404" s="466"/>
      <c r="BK404" s="466"/>
      <c r="BL404" s="466"/>
      <c r="BM404" s="466"/>
      <c r="BN404" s="466"/>
      <c r="BO404" s="466"/>
      <c r="BP404" s="466"/>
      <c r="BQ404" s="466"/>
      <c r="BR404" s="466"/>
      <c r="BS404" s="466"/>
      <c r="BT404" s="466"/>
      <c r="BU404" s="466"/>
      <c r="BV404" s="466"/>
      <c r="BW404" s="466"/>
      <c r="BX404" s="466"/>
      <c r="BY404" s="466"/>
      <c r="BZ404" s="466"/>
      <c r="CA404" s="466"/>
      <c r="CB404" s="466"/>
      <c r="CC404" s="466"/>
      <c r="CD404" s="466"/>
      <c r="CE404" s="466"/>
      <c r="CF404" s="466"/>
      <c r="CG404" s="466"/>
      <c r="CH404" s="466"/>
      <c r="CI404" s="466"/>
      <c r="CJ404" s="466"/>
      <c r="CK404" s="466"/>
      <c r="CL404" s="466"/>
      <c r="CM404" s="466"/>
      <c r="CN404" s="466"/>
      <c r="CO404" s="466"/>
      <c r="CP404" s="466"/>
      <c r="CQ404" s="466"/>
      <c r="CR404" s="466"/>
      <c r="CS404" s="466"/>
      <c r="CT404" s="466"/>
      <c r="CU404" s="466"/>
      <c r="CV404" s="466"/>
      <c r="CW404" s="466"/>
      <c r="CX404" s="466"/>
      <c r="CY404" s="466"/>
      <c r="CZ404" s="466"/>
      <c r="DA404" s="466"/>
      <c r="DB404" s="466"/>
      <c r="DC404" s="466"/>
      <c r="DD404" s="466"/>
      <c r="DE404" s="466"/>
      <c r="DF404" s="466"/>
      <c r="DG404" s="466"/>
      <c r="DH404" s="466"/>
      <c r="DI404" s="466"/>
      <c r="DJ404" s="466"/>
      <c r="DK404" s="466"/>
      <c r="DL404" s="466"/>
      <c r="DM404" s="466"/>
      <c r="DN404" s="466"/>
      <c r="DO404" s="466"/>
      <c r="DP404" s="466"/>
      <c r="DQ404" s="466"/>
      <c r="DR404" s="466"/>
      <c r="DS404" s="466"/>
      <c r="DT404" s="466"/>
      <c r="DU404" s="466"/>
      <c r="DV404" s="466"/>
      <c r="DW404" s="466"/>
      <c r="DX404" s="466"/>
      <c r="DY404" s="466"/>
      <c r="DZ404" s="466"/>
      <c r="EA404" s="466"/>
      <c r="EB404" s="466"/>
      <c r="EC404" s="466"/>
      <c r="ED404" s="466"/>
      <c r="EE404" s="466"/>
      <c r="EF404" s="466"/>
      <c r="EG404" s="466"/>
      <c r="EH404" s="466"/>
      <c r="EI404" s="466"/>
      <c r="EJ404" s="466"/>
      <c r="EK404" s="466"/>
      <c r="EL404" s="466"/>
      <c r="EM404" s="466"/>
      <c r="EN404" s="466"/>
      <c r="EO404" s="466"/>
      <c r="EP404" s="466"/>
      <c r="EQ404" s="466"/>
      <c r="ER404" s="466"/>
      <c r="ES404" s="466"/>
      <c r="ET404" s="466"/>
      <c r="EU404" s="466"/>
      <c r="EV404" s="466"/>
      <c r="EW404" s="466"/>
      <c r="EX404" s="466"/>
      <c r="EY404" s="466"/>
      <c r="EZ404" s="466"/>
      <c r="FA404" s="466"/>
      <c r="FB404" s="466"/>
      <c r="FC404" s="466"/>
      <c r="FD404" s="466"/>
      <c r="FE404" s="466"/>
      <c r="FF404" s="466"/>
      <c r="FG404" s="466"/>
      <c r="FH404" s="466"/>
      <c r="FI404" s="466"/>
      <c r="FJ404" s="466"/>
      <c r="FK404" s="466"/>
      <c r="FL404" s="466"/>
      <c r="FM404" s="466"/>
      <c r="FN404" s="466"/>
      <c r="FO404" s="466"/>
      <c r="FP404" s="466"/>
      <c r="FQ404" s="466"/>
      <c r="FR404" s="466"/>
      <c r="FS404" s="466"/>
      <c r="FT404" s="466"/>
      <c r="FU404" s="466"/>
      <c r="FV404" s="466"/>
      <c r="FW404" s="466"/>
      <c r="FX404" s="466"/>
      <c r="FY404" s="466"/>
      <c r="FZ404" s="466"/>
      <c r="GA404" s="466"/>
      <c r="GB404" s="466"/>
      <c r="GC404" s="466"/>
      <c r="GD404" s="466"/>
      <c r="GE404" s="466"/>
      <c r="GF404" s="466"/>
      <c r="GG404" s="466"/>
      <c r="GH404" s="466"/>
      <c r="GI404" s="466"/>
      <c r="GJ404" s="466"/>
      <c r="GK404" s="466"/>
      <c r="GL404" s="466"/>
      <c r="GM404" s="466"/>
      <c r="GN404" s="466"/>
      <c r="GO404" s="466"/>
      <c r="GP404" s="466"/>
      <c r="GQ404" s="466"/>
      <c r="GR404" s="466"/>
      <c r="GS404" s="466"/>
      <c r="GT404" s="466"/>
      <c r="GU404" s="466"/>
      <c r="GV404" s="466"/>
      <c r="GW404" s="466"/>
      <c r="GX404" s="466"/>
      <c r="GY404" s="466"/>
      <c r="GZ404" s="466"/>
      <c r="HA404" s="466"/>
      <c r="HB404" s="466"/>
      <c r="HC404" s="466"/>
      <c r="HD404" s="466"/>
      <c r="HE404" s="466"/>
      <c r="HF404" s="466"/>
      <c r="HG404" s="466"/>
      <c r="HH404" s="466"/>
      <c r="HI404" s="466"/>
      <c r="HJ404" s="466"/>
      <c r="HK404" s="466"/>
      <c r="HL404" s="466"/>
      <c r="HM404" s="466"/>
      <c r="HN404" s="466"/>
      <c r="HO404" s="466"/>
      <c r="HP404" s="466"/>
      <c r="HQ404" s="466"/>
      <c r="HR404" s="466"/>
      <c r="HS404" s="466"/>
      <c r="HT404" s="466"/>
      <c r="HU404" s="466"/>
      <c r="HV404" s="466"/>
      <c r="HW404" s="466"/>
      <c r="HX404" s="466"/>
      <c r="HY404" s="466"/>
      <c r="HZ404" s="466"/>
      <c r="IA404" s="466"/>
      <c r="IB404" s="466"/>
      <c r="IC404" s="466"/>
      <c r="ID404" s="466"/>
      <c r="IE404" s="466"/>
      <c r="IF404" s="466"/>
      <c r="IG404" s="466"/>
      <c r="IH404" s="466"/>
      <c r="II404" s="466"/>
      <c r="IJ404" s="466"/>
      <c r="IK404" s="466"/>
      <c r="IL404" s="466"/>
      <c r="IM404" s="466"/>
      <c r="IN404" s="466"/>
      <c r="IO404" s="466"/>
      <c r="IP404" s="466"/>
      <c r="IQ404" s="466"/>
      <c r="IR404" s="466"/>
      <c r="IS404" s="466"/>
      <c r="IT404" s="466"/>
      <c r="IU404" s="466"/>
      <c r="IV404" s="466"/>
      <c r="IW404" s="466"/>
      <c r="IX404" s="466"/>
      <c r="IY404" s="466"/>
      <c r="IZ404" s="466"/>
      <c r="JA404" s="466"/>
      <c r="JB404" s="466"/>
      <c r="JC404" s="466"/>
      <c r="JD404" s="466"/>
      <c r="JE404" s="466"/>
      <c r="JF404" s="466"/>
      <c r="JG404" s="466"/>
      <c r="JH404" s="466"/>
      <c r="JI404" s="466"/>
      <c r="JJ404" s="466"/>
      <c r="JK404" s="466"/>
      <c r="JL404" s="466"/>
      <c r="JM404" s="466"/>
      <c r="JN404" s="466"/>
      <c r="JO404" s="466"/>
      <c r="JP404" s="466"/>
      <c r="JQ404" s="466"/>
      <c r="JR404" s="466"/>
      <c r="JS404" s="466"/>
      <c r="JT404" s="466"/>
      <c r="JU404" s="466"/>
      <c r="JV404" s="466"/>
      <c r="JW404" s="466"/>
      <c r="JX404" s="466"/>
      <c r="JY404" s="466"/>
      <c r="JZ404" s="466"/>
      <c r="KA404" s="466"/>
      <c r="KB404" s="466"/>
      <c r="KC404" s="466"/>
      <c r="KD404" s="466"/>
      <c r="KE404" s="466"/>
      <c r="KF404" s="466"/>
      <c r="KG404" s="466"/>
      <c r="KH404" s="466"/>
      <c r="KI404" s="466"/>
      <c r="KJ404" s="466"/>
      <c r="KK404" s="466"/>
      <c r="KL404" s="466"/>
      <c r="KM404" s="466"/>
      <c r="KN404" s="466"/>
      <c r="KO404" s="466"/>
      <c r="KP404" s="466"/>
      <c r="KQ404" s="466"/>
      <c r="KR404" s="466"/>
      <c r="KS404" s="466"/>
      <c r="KT404" s="466"/>
      <c r="KU404" s="466"/>
      <c r="KV404" s="466"/>
      <c r="KW404" s="466"/>
      <c r="KX404" s="466"/>
      <c r="KY404" s="466"/>
      <c r="KZ404" s="466"/>
      <c r="LA404" s="466"/>
      <c r="LB404" s="466"/>
      <c r="LC404" s="466"/>
      <c r="LD404" s="466"/>
      <c r="LE404" s="466"/>
      <c r="LF404" s="466"/>
      <c r="LG404" s="466"/>
      <c r="LH404" s="466"/>
      <c r="LI404" s="466"/>
      <c r="LJ404" s="466"/>
      <c r="LK404" s="466"/>
      <c r="LL404" s="466"/>
      <c r="LM404" s="466"/>
      <c r="LN404" s="466"/>
      <c r="LO404" s="466"/>
      <c r="LP404" s="466"/>
      <c r="LQ404" s="466"/>
      <c r="LR404" s="466"/>
      <c r="LS404" s="466"/>
      <c r="LT404" s="466"/>
      <c r="LU404" s="466"/>
      <c r="LV404" s="466"/>
      <c r="LW404" s="466"/>
      <c r="LX404" s="466"/>
      <c r="LY404" s="466"/>
      <c r="LZ404" s="466"/>
      <c r="MA404" s="466"/>
      <c r="MB404" s="466"/>
      <c r="MC404" s="466"/>
      <c r="MD404" s="466"/>
      <c r="ME404" s="466"/>
      <c r="MF404" s="466"/>
      <c r="MG404" s="466"/>
      <c r="MH404" s="466"/>
      <c r="MI404" s="466"/>
      <c r="MJ404" s="466"/>
      <c r="MK404" s="466"/>
      <c r="ML404" s="466"/>
      <c r="MM404" s="466"/>
      <c r="MN404" s="466"/>
      <c r="MO404" s="466"/>
      <c r="MP404" s="466"/>
      <c r="MQ404" s="466"/>
      <c r="MR404" s="466"/>
      <c r="MS404" s="466"/>
      <c r="MT404" s="466"/>
      <c r="MU404" s="466"/>
      <c r="MV404" s="466"/>
      <c r="MW404" s="466"/>
      <c r="MX404" s="466"/>
      <c r="MY404" s="466"/>
      <c r="MZ404" s="466"/>
      <c r="NA404" s="466"/>
      <c r="NB404" s="466"/>
      <c r="NC404" s="466"/>
      <c r="ND404" s="466"/>
      <c r="NE404" s="466"/>
      <c r="NF404" s="466"/>
      <c r="NG404" s="466"/>
      <c r="NH404" s="466"/>
      <c r="NI404" s="466"/>
      <c r="NJ404" s="466"/>
      <c r="NK404" s="466"/>
      <c r="NL404" s="466"/>
      <c r="NM404" s="466"/>
      <c r="NN404" s="466"/>
      <c r="NO404" s="466"/>
      <c r="NP404" s="466"/>
      <c r="NQ404" s="466"/>
      <c r="NR404" s="466"/>
      <c r="NS404" s="466"/>
      <c r="NT404" s="466"/>
      <c r="NU404" s="466"/>
      <c r="NV404" s="466"/>
      <c r="NW404" s="466"/>
      <c r="NX404" s="466"/>
      <c r="NY404" s="466"/>
      <c r="NZ404" s="466"/>
      <c r="OA404" s="466"/>
      <c r="OB404" s="466"/>
      <c r="OC404" s="466"/>
      <c r="OD404" s="466"/>
      <c r="OE404" s="466"/>
      <c r="OF404" s="466"/>
      <c r="OG404" s="466"/>
      <c r="OH404" s="466"/>
      <c r="OI404" s="466"/>
      <c r="OJ404" s="466"/>
      <c r="OK404" s="466"/>
      <c r="OL404" s="466"/>
      <c r="OM404" s="466"/>
      <c r="ON404" s="466"/>
      <c r="OO404" s="466"/>
      <c r="OP404" s="466"/>
      <c r="OQ404" s="466"/>
      <c r="OR404" s="466"/>
      <c r="OS404" s="466"/>
      <c r="OT404" s="466"/>
      <c r="OU404" s="466"/>
      <c r="OV404" s="466"/>
      <c r="OW404" s="466"/>
      <c r="OX404" s="466"/>
      <c r="OY404" s="466"/>
      <c r="OZ404" s="466"/>
      <c r="PA404" s="466"/>
      <c r="PB404" s="466"/>
      <c r="PC404" s="466"/>
      <c r="PD404" s="466"/>
      <c r="PE404" s="466"/>
      <c r="PF404" s="466"/>
      <c r="PG404" s="466"/>
      <c r="PH404" s="466"/>
      <c r="PI404" s="466"/>
      <c r="PJ404" s="466"/>
      <c r="PK404" s="466"/>
      <c r="PL404" s="466"/>
      <c r="PM404" s="466"/>
      <c r="PN404" s="466"/>
      <c r="PO404" s="466"/>
      <c r="PP404" s="466"/>
      <c r="PQ404" s="466"/>
      <c r="PR404" s="466"/>
      <c r="PS404" s="466"/>
      <c r="PT404" s="466"/>
      <c r="PU404" s="466"/>
      <c r="PV404" s="466"/>
      <c r="PW404" s="466"/>
      <c r="PX404" s="466"/>
      <c r="PY404" s="466"/>
      <c r="PZ404" s="466"/>
      <c r="QA404" s="466"/>
      <c r="QB404" s="466"/>
      <c r="QC404" s="466"/>
      <c r="QD404" s="466"/>
      <c r="QE404" s="466"/>
      <c r="QF404" s="466"/>
      <c r="QG404" s="466"/>
      <c r="QH404" s="466"/>
      <c r="QI404" s="466"/>
      <c r="QJ404" s="466"/>
      <c r="QK404" s="466"/>
      <c r="QL404" s="466"/>
      <c r="QM404" s="466"/>
      <c r="QN404" s="466"/>
      <c r="QO404" s="466"/>
      <c r="QP404" s="466"/>
      <c r="QQ404" s="466"/>
      <c r="QR404" s="466"/>
      <c r="QS404" s="466"/>
      <c r="QT404" s="466"/>
      <c r="QU404" s="466"/>
      <c r="QV404" s="466"/>
      <c r="QW404" s="466"/>
      <c r="QX404" s="466"/>
      <c r="QY404" s="466"/>
      <c r="QZ404" s="466"/>
      <c r="RA404" s="466"/>
      <c r="RB404" s="466"/>
      <c r="RC404" s="466"/>
      <c r="RD404" s="466"/>
      <c r="RE404" s="466"/>
      <c r="RF404" s="466"/>
      <c r="RG404" s="466"/>
      <c r="RH404" s="466"/>
      <c r="RI404" s="466"/>
      <c r="RJ404" s="466"/>
      <c r="RK404" s="466"/>
      <c r="RL404" s="466"/>
      <c r="RM404" s="466"/>
      <c r="RN404" s="466"/>
      <c r="RO404" s="466"/>
      <c r="RP404" s="466"/>
      <c r="RQ404" s="466"/>
      <c r="RR404" s="466"/>
      <c r="RS404" s="466"/>
      <c r="RT404" s="466"/>
      <c r="RU404" s="466"/>
      <c r="RV404" s="466"/>
      <c r="RW404" s="466"/>
      <c r="RX404" s="466"/>
      <c r="RY404" s="466"/>
      <c r="RZ404" s="466"/>
      <c r="SA404" s="466"/>
      <c r="SB404" s="466"/>
      <c r="SC404" s="466"/>
      <c r="SD404" s="466"/>
      <c r="SE404" s="466"/>
      <c r="SF404" s="466"/>
      <c r="SG404" s="466"/>
      <c r="SH404" s="466"/>
      <c r="SI404" s="466"/>
      <c r="SJ404" s="466"/>
      <c r="SK404" s="466"/>
      <c r="SL404" s="466"/>
      <c r="SM404" s="466"/>
      <c r="SN404" s="466"/>
      <c r="SO404" s="466"/>
      <c r="SP404" s="466"/>
      <c r="SQ404" s="466"/>
      <c r="SR404" s="466"/>
      <c r="SS404" s="466"/>
      <c r="ST404" s="466"/>
      <c r="SU404" s="466"/>
      <c r="SV404" s="466"/>
      <c r="SW404" s="466"/>
      <c r="SX404" s="466"/>
      <c r="SY404" s="466"/>
      <c r="SZ404" s="466"/>
      <c r="TA404" s="466"/>
      <c r="TB404" s="466"/>
      <c r="TC404" s="466"/>
      <c r="TD404" s="466"/>
      <c r="TE404" s="466"/>
      <c r="TF404" s="466"/>
      <c r="TG404" s="466"/>
      <c r="TH404" s="466"/>
      <c r="TI404" s="466"/>
      <c r="TJ404" s="466"/>
      <c r="TK404" s="466"/>
      <c r="TL404" s="466"/>
      <c r="TM404" s="466"/>
      <c r="TN404" s="466"/>
      <c r="TO404" s="466"/>
      <c r="TP404" s="466"/>
      <c r="TQ404" s="466"/>
      <c r="TR404" s="466"/>
      <c r="TS404" s="466"/>
      <c r="TT404" s="466"/>
      <c r="TU404" s="466"/>
      <c r="TV404" s="466"/>
      <c r="TW404" s="466"/>
      <c r="TX404" s="466"/>
      <c r="TY404" s="466"/>
      <c r="TZ404" s="466"/>
      <c r="UA404" s="466"/>
      <c r="UB404" s="466"/>
      <c r="UC404" s="466"/>
      <c r="UD404" s="466"/>
      <c r="UE404" s="466"/>
      <c r="UF404" s="466"/>
      <c r="UG404" s="466"/>
      <c r="UH404" s="466"/>
      <c r="UI404" s="466"/>
      <c r="UJ404" s="466"/>
      <c r="UK404" s="466"/>
      <c r="UL404" s="466"/>
      <c r="UM404" s="466"/>
      <c r="UN404" s="466"/>
      <c r="UO404" s="466"/>
      <c r="UP404" s="466"/>
      <c r="UQ404" s="466"/>
      <c r="UR404" s="466"/>
      <c r="US404" s="466"/>
      <c r="UT404" s="466"/>
      <c r="UU404" s="466"/>
      <c r="UV404" s="466"/>
      <c r="UW404" s="466"/>
      <c r="UX404" s="466"/>
      <c r="UY404" s="466"/>
      <c r="UZ404" s="466"/>
      <c r="VA404" s="466"/>
      <c r="VB404" s="466"/>
      <c r="VC404" s="466"/>
      <c r="VD404" s="466"/>
      <c r="VE404" s="466"/>
      <c r="VF404" s="466"/>
      <c r="VG404" s="466"/>
      <c r="VH404" s="466"/>
      <c r="VI404" s="466"/>
      <c r="VJ404" s="466"/>
      <c r="VK404" s="466"/>
      <c r="VL404" s="466"/>
      <c r="VM404" s="466"/>
      <c r="VN404" s="466"/>
      <c r="VO404" s="466"/>
      <c r="VP404" s="466"/>
      <c r="VQ404" s="466"/>
      <c r="VR404" s="466"/>
      <c r="VS404" s="466"/>
      <c r="VT404" s="466"/>
      <c r="VU404" s="466"/>
      <c r="VV404" s="466"/>
      <c r="VW404" s="466"/>
      <c r="VX404" s="466"/>
      <c r="VY404" s="466"/>
      <c r="VZ404" s="466"/>
      <c r="WA404" s="466"/>
      <c r="WB404" s="466"/>
      <c r="WC404" s="466"/>
      <c r="WD404" s="466"/>
      <c r="WE404" s="466"/>
      <c r="WF404" s="466"/>
      <c r="WG404" s="466"/>
      <c r="WH404" s="466"/>
      <c r="WI404" s="466"/>
      <c r="WJ404" s="466"/>
      <c r="WK404" s="466"/>
      <c r="WL404" s="466"/>
      <c r="WM404" s="466"/>
      <c r="WN404" s="466"/>
      <c r="WO404" s="466"/>
      <c r="WP404" s="466"/>
      <c r="WQ404" s="466"/>
      <c r="WR404" s="466"/>
      <c r="WS404" s="466"/>
      <c r="WT404" s="466"/>
      <c r="WU404" s="466"/>
      <c r="WV404" s="466"/>
      <c r="WW404" s="466"/>
      <c r="WX404" s="466"/>
      <c r="WY404" s="466"/>
      <c r="WZ404" s="466"/>
      <c r="XA404" s="466"/>
      <c r="XB404" s="466"/>
      <c r="XC404" s="466"/>
      <c r="XD404" s="466"/>
      <c r="XE404" s="466"/>
      <c r="XF404" s="466"/>
      <c r="XG404" s="466"/>
      <c r="XH404" s="466"/>
      <c r="XI404" s="466"/>
      <c r="XJ404" s="466"/>
      <c r="XK404" s="466"/>
      <c r="XL404" s="466"/>
      <c r="XM404" s="466"/>
      <c r="XN404" s="466"/>
      <c r="XO404" s="466"/>
      <c r="XP404" s="466"/>
      <c r="XQ404" s="466"/>
      <c r="XR404" s="466"/>
      <c r="XS404" s="466"/>
      <c r="XT404" s="466"/>
      <c r="XU404" s="466"/>
      <c r="XV404" s="466"/>
      <c r="XW404" s="466"/>
      <c r="XX404" s="466"/>
      <c r="XY404" s="466"/>
      <c r="XZ404" s="466"/>
      <c r="YA404" s="466"/>
      <c r="YB404" s="466"/>
      <c r="YC404" s="466"/>
      <c r="YD404" s="466"/>
      <c r="YE404" s="466"/>
      <c r="YF404" s="466"/>
      <c r="YG404" s="466"/>
      <c r="YH404" s="466"/>
      <c r="YI404" s="466"/>
      <c r="YJ404" s="466"/>
      <c r="YK404" s="466"/>
      <c r="YL404" s="466"/>
      <c r="YM404" s="466"/>
      <c r="YN404" s="466"/>
      <c r="YO404" s="466"/>
      <c r="YP404" s="466"/>
      <c r="YQ404" s="466"/>
      <c r="YR404" s="466"/>
      <c r="YS404" s="466"/>
      <c r="YT404" s="466"/>
      <c r="YU404" s="466"/>
      <c r="YV404" s="466"/>
      <c r="YW404" s="466"/>
      <c r="YX404" s="466"/>
      <c r="YY404" s="466"/>
      <c r="YZ404" s="466"/>
      <c r="ZA404" s="466"/>
      <c r="ZB404" s="466"/>
      <c r="ZC404" s="466"/>
      <c r="ZD404" s="466"/>
      <c r="ZE404" s="466"/>
      <c r="ZF404" s="466"/>
      <c r="ZG404" s="466"/>
      <c r="ZH404" s="466"/>
      <c r="ZI404" s="466"/>
      <c r="ZJ404" s="466"/>
      <c r="ZK404" s="466"/>
      <c r="ZL404" s="466"/>
      <c r="ZM404" s="466"/>
      <c r="ZN404" s="466"/>
      <c r="ZO404" s="466"/>
      <c r="ZP404" s="466"/>
      <c r="ZQ404" s="466"/>
      <c r="ZR404" s="466"/>
      <c r="ZS404" s="466"/>
      <c r="ZT404" s="466"/>
      <c r="ZU404" s="466"/>
      <c r="ZV404" s="466"/>
      <c r="ZW404" s="466"/>
      <c r="ZX404" s="466"/>
      <c r="ZY404" s="466"/>
      <c r="ZZ404" s="466"/>
      <c r="AAA404" s="466"/>
      <c r="AAB404" s="466"/>
      <c r="AAC404" s="466"/>
      <c r="AAD404" s="466"/>
      <c r="AAE404" s="466"/>
      <c r="AAF404" s="466"/>
      <c r="AAG404" s="466"/>
      <c r="AAH404" s="466"/>
      <c r="AAI404" s="466"/>
      <c r="AAJ404" s="466"/>
      <c r="AAK404" s="466"/>
      <c r="AAL404" s="466"/>
      <c r="AAM404" s="466"/>
      <c r="AAN404" s="466"/>
      <c r="AAO404" s="466"/>
      <c r="AAP404" s="466"/>
      <c r="AAQ404" s="466"/>
      <c r="AAR404" s="466"/>
      <c r="AAS404" s="466"/>
      <c r="AAT404" s="466"/>
      <c r="AAU404" s="466"/>
      <c r="AAV404" s="466"/>
      <c r="AAW404" s="466"/>
      <c r="AAX404" s="466"/>
      <c r="AAY404" s="466"/>
      <c r="AAZ404" s="466"/>
      <c r="ABA404" s="466"/>
      <c r="ABB404" s="466"/>
      <c r="ABC404" s="466"/>
      <c r="ABD404" s="466"/>
      <c r="ABE404" s="466"/>
      <c r="ABF404" s="466"/>
      <c r="ABG404" s="466"/>
      <c r="ABH404" s="466"/>
      <c r="ABI404" s="466"/>
      <c r="ABJ404" s="466"/>
      <c r="ABK404" s="466"/>
      <c r="ABL404" s="466"/>
      <c r="ABM404" s="466"/>
      <c r="ABN404" s="466"/>
      <c r="ABO404" s="466"/>
      <c r="ABP404" s="466"/>
      <c r="ABQ404" s="466"/>
      <c r="ABR404" s="466"/>
      <c r="ABS404" s="466"/>
      <c r="ABT404" s="466"/>
      <c r="ABU404" s="466"/>
      <c r="ABV404" s="466"/>
      <c r="ABW404" s="466"/>
      <c r="ABX404" s="466"/>
      <c r="ABY404" s="466"/>
      <c r="ABZ404" s="466"/>
      <c r="ACA404" s="466"/>
      <c r="ACB404" s="466"/>
      <c r="ACC404" s="466"/>
      <c r="ACD404" s="466"/>
      <c r="ACE404" s="466"/>
      <c r="ACF404" s="466"/>
      <c r="ACG404" s="466"/>
      <c r="ACH404" s="466"/>
      <c r="ACI404" s="466"/>
      <c r="ACJ404" s="466"/>
      <c r="ACK404" s="466"/>
      <c r="ACL404" s="466"/>
      <c r="ACM404" s="466"/>
      <c r="ACN404" s="466"/>
      <c r="ACO404" s="466"/>
      <c r="ACP404" s="466"/>
      <c r="ACQ404" s="466"/>
      <c r="ACR404" s="466"/>
      <c r="ACS404" s="466"/>
      <c r="ACT404" s="466"/>
      <c r="ACU404" s="466"/>
      <c r="ACV404" s="466"/>
      <c r="ACW404" s="466"/>
      <c r="ACX404" s="466"/>
      <c r="ACY404" s="466"/>
      <c r="ACZ404" s="466"/>
      <c r="ADA404" s="466"/>
      <c r="ADB404" s="466"/>
      <c r="ADC404" s="466"/>
      <c r="ADD404" s="466"/>
      <c r="ADE404" s="466"/>
      <c r="ADF404" s="466"/>
      <c r="ADG404" s="466"/>
      <c r="ADH404" s="466"/>
      <c r="ADI404" s="466"/>
      <c r="ADJ404" s="466"/>
      <c r="ADK404" s="466"/>
      <c r="ADL404" s="466"/>
      <c r="ADM404" s="466"/>
      <c r="ADN404" s="466"/>
      <c r="ADO404" s="466"/>
      <c r="ADP404" s="466"/>
      <c r="ADQ404" s="466"/>
      <c r="ADR404" s="466"/>
      <c r="ADS404" s="466"/>
      <c r="ADT404" s="466"/>
      <c r="ADU404" s="466"/>
      <c r="ADV404" s="466"/>
      <c r="ADW404" s="466"/>
      <c r="ADX404" s="466"/>
      <c r="ADY404" s="466"/>
      <c r="ADZ404" s="466"/>
      <c r="AEA404" s="466"/>
      <c r="AEB404" s="466"/>
      <c r="AEC404" s="466"/>
      <c r="AED404" s="466"/>
      <c r="AEE404" s="466"/>
      <c r="AEF404" s="466"/>
      <c r="AEG404" s="466"/>
      <c r="AEH404" s="466"/>
      <c r="AEI404" s="466"/>
      <c r="AEJ404" s="466"/>
      <c r="AEK404" s="466"/>
      <c r="AEL404" s="466"/>
      <c r="AEM404" s="466"/>
      <c r="AEN404" s="466"/>
      <c r="AEO404" s="466"/>
      <c r="AEP404" s="466"/>
      <c r="AEQ404" s="466"/>
      <c r="AER404" s="466"/>
      <c r="AES404" s="466"/>
      <c r="AET404" s="466"/>
      <c r="AEU404" s="466"/>
      <c r="AEV404" s="466"/>
      <c r="AEW404" s="466"/>
      <c r="AEX404" s="466"/>
      <c r="AEY404" s="466"/>
      <c r="AEZ404" s="466"/>
      <c r="AFA404" s="466"/>
      <c r="AFB404" s="466"/>
      <c r="AFC404" s="466"/>
      <c r="AFD404" s="466"/>
      <c r="AFE404" s="466"/>
      <c r="AFF404" s="466"/>
      <c r="AFG404" s="466"/>
      <c r="AFH404" s="466"/>
      <c r="AFI404" s="466"/>
      <c r="AFJ404" s="466"/>
      <c r="AFK404" s="466"/>
      <c r="AFL404" s="466"/>
      <c r="AFM404" s="466"/>
      <c r="AFN404" s="466"/>
      <c r="AFO404" s="466"/>
      <c r="AFP404" s="466"/>
      <c r="AFQ404" s="466"/>
      <c r="AFR404" s="466"/>
      <c r="AFS404" s="466"/>
      <c r="AFT404" s="466"/>
      <c r="AFU404" s="466"/>
      <c r="AFV404" s="466"/>
      <c r="AFW404" s="466"/>
      <c r="AFX404" s="466"/>
      <c r="AFY404" s="466"/>
      <c r="AFZ404" s="466"/>
      <c r="AGA404" s="466"/>
      <c r="AGB404" s="466"/>
      <c r="AGC404" s="466"/>
      <c r="AGD404" s="466"/>
      <c r="AGE404" s="466"/>
      <c r="AGF404" s="466"/>
      <c r="AGG404" s="466"/>
      <c r="AGH404" s="466"/>
      <c r="AGI404" s="466"/>
      <c r="AGJ404" s="466"/>
      <c r="AGK404" s="466"/>
      <c r="AGL404" s="466"/>
      <c r="AGM404" s="466"/>
      <c r="AGN404" s="466"/>
      <c r="AGO404" s="466"/>
      <c r="AGP404" s="466"/>
      <c r="AGQ404" s="466"/>
      <c r="AGR404" s="466"/>
      <c r="AGS404" s="466"/>
      <c r="AGT404" s="466"/>
      <c r="AGU404" s="466"/>
      <c r="AGV404" s="466"/>
      <c r="AGW404" s="466"/>
      <c r="AGX404" s="466"/>
      <c r="AGY404" s="466"/>
      <c r="AGZ404" s="466"/>
      <c r="AHA404" s="466"/>
      <c r="AHB404" s="466"/>
      <c r="AHC404" s="466"/>
      <c r="AHD404" s="466"/>
      <c r="AHE404" s="466"/>
      <c r="AHF404" s="466"/>
      <c r="AHG404" s="466"/>
      <c r="AHH404" s="466"/>
      <c r="AHI404" s="466"/>
      <c r="AHJ404" s="466"/>
      <c r="AHK404" s="466"/>
      <c r="AHL404" s="466"/>
      <c r="AHM404" s="466"/>
      <c r="AHN404" s="466"/>
      <c r="AHO404" s="466"/>
      <c r="AHP404" s="466"/>
      <c r="AHQ404" s="466"/>
      <c r="AHR404" s="466"/>
      <c r="AHS404" s="466"/>
      <c r="AHT404" s="466"/>
      <c r="AHU404" s="466"/>
      <c r="AHV404" s="466"/>
      <c r="AHW404" s="466"/>
      <c r="AHX404" s="466"/>
      <c r="AHY404" s="466"/>
      <c r="AHZ404" s="466"/>
      <c r="AIA404" s="466"/>
      <c r="AIB404" s="466"/>
      <c r="AIC404" s="466"/>
      <c r="AID404" s="466"/>
      <c r="AIE404" s="466"/>
      <c r="AIF404" s="466"/>
      <c r="AIG404" s="466"/>
      <c r="AIH404" s="466"/>
      <c r="AII404" s="466"/>
      <c r="AIJ404" s="466"/>
      <c r="AIK404" s="466"/>
      <c r="AIL404" s="466"/>
      <c r="AIM404" s="466"/>
      <c r="AIN404" s="466"/>
      <c r="AIO404" s="466"/>
      <c r="AIP404" s="466"/>
      <c r="AIQ404" s="466"/>
      <c r="AIR404" s="466"/>
      <c r="AIS404" s="466"/>
      <c r="AIT404" s="466"/>
      <c r="AIU404" s="466"/>
      <c r="AIV404" s="466"/>
      <c r="AIW404" s="466"/>
      <c r="AIX404" s="466"/>
      <c r="AIY404" s="466"/>
      <c r="AIZ404" s="466"/>
      <c r="AJA404" s="466"/>
      <c r="AJB404" s="466"/>
      <c r="AJC404" s="466"/>
      <c r="AJD404" s="466"/>
      <c r="AJE404" s="466"/>
      <c r="AJF404" s="466"/>
      <c r="AJG404" s="466"/>
      <c r="AJH404" s="466"/>
      <c r="AJI404" s="466"/>
      <c r="AJJ404" s="466"/>
      <c r="AJK404" s="466"/>
      <c r="AJL404" s="466"/>
      <c r="AJM404" s="466"/>
      <c r="AJN404" s="466"/>
      <c r="AJO404" s="466"/>
      <c r="AJP404" s="466"/>
      <c r="AJQ404" s="466"/>
      <c r="AJR404" s="466"/>
      <c r="AJS404" s="466"/>
      <c r="AJT404" s="466"/>
      <c r="AJU404" s="466"/>
      <c r="AJV404" s="466"/>
      <c r="AJW404" s="466"/>
      <c r="AJX404" s="466"/>
      <c r="AJY404" s="466"/>
      <c r="AJZ404" s="466"/>
      <c r="AKA404" s="466"/>
      <c r="AKB404" s="466"/>
      <c r="AKC404" s="466"/>
      <c r="AKD404" s="466"/>
      <c r="AKE404" s="466"/>
      <c r="AKF404" s="466"/>
      <c r="AKG404" s="466"/>
      <c r="AKH404" s="466"/>
      <c r="AKI404" s="466"/>
      <c r="AKJ404" s="466"/>
      <c r="AKK404" s="466"/>
      <c r="AKL404" s="466"/>
      <c r="AKM404" s="466"/>
      <c r="AKN404" s="466"/>
      <c r="AKO404" s="466"/>
      <c r="AKP404" s="466"/>
      <c r="AKQ404" s="466"/>
      <c r="AKR404" s="466"/>
      <c r="AKS404" s="466"/>
      <c r="AKT404" s="466"/>
      <c r="AKU404" s="466"/>
      <c r="AKV404" s="466"/>
      <c r="AKW404" s="466"/>
      <c r="AKX404" s="466"/>
      <c r="AKY404" s="466"/>
      <c r="AKZ404" s="466"/>
      <c r="ALA404" s="466"/>
      <c r="ALB404" s="466"/>
      <c r="ALC404" s="466"/>
      <c r="ALD404" s="466"/>
      <c r="ALE404" s="466"/>
      <c r="ALF404" s="466"/>
      <c r="ALG404" s="466"/>
      <c r="ALH404" s="466"/>
      <c r="ALI404" s="466"/>
      <c r="ALJ404" s="466"/>
      <c r="ALK404" s="466"/>
      <c r="ALL404" s="466"/>
      <c r="ALM404" s="466"/>
      <c r="ALN404" s="466"/>
      <c r="ALO404" s="466"/>
      <c r="ALP404" s="466"/>
      <c r="ALQ404" s="466"/>
      <c r="ALR404" s="466"/>
      <c r="ALS404" s="466"/>
      <c r="ALT404" s="466"/>
      <c r="ALU404" s="466"/>
      <c r="ALV404" s="466"/>
      <c r="ALW404" s="466"/>
      <c r="ALX404" s="466"/>
      <c r="ALY404" s="466"/>
      <c r="ALZ404" s="466"/>
      <c r="AMA404" s="466"/>
      <c r="AMB404" s="466"/>
      <c r="AMC404"/>
      <c r="AMD404"/>
      <c r="AME404"/>
      <c r="AMF404"/>
      <c r="AMG404"/>
      <c r="AMH404"/>
      <c r="AMI404"/>
      <c r="AMJ404"/>
      <c r="AMK404"/>
      <c r="AML404"/>
      <c r="AMM404"/>
      <c r="AMN404"/>
      <c r="AMO404"/>
      <c r="AMP404"/>
      <c r="AMQ404"/>
      <c r="AMR404"/>
      <c r="AMS404"/>
      <c r="AMT404"/>
      <c r="AMU404"/>
      <c r="AMV404"/>
      <c r="AMW404"/>
      <c r="AMX404"/>
      <c r="AMY404"/>
      <c r="AMZ404"/>
      <c r="ANA404"/>
      <c r="ANB404"/>
      <c r="ANC404"/>
      <c r="AND404"/>
      <c r="ANE404"/>
      <c r="ANF404"/>
      <c r="ANG404"/>
      <c r="ANH404"/>
      <c r="ANI404"/>
      <c r="ANJ404"/>
      <c r="ANK404"/>
      <c r="ANL404"/>
      <c r="ANM404"/>
      <c r="ANN404"/>
      <c r="ANO404"/>
      <c r="ANP404"/>
      <c r="ANQ404"/>
      <c r="ANR404"/>
      <c r="ANS404"/>
      <c r="ANT404"/>
      <c r="ANU404"/>
      <c r="ANV404"/>
      <c r="ANW404"/>
      <c r="ANX404"/>
      <c r="ANY404"/>
      <c r="ANZ404"/>
      <c r="AOA404"/>
      <c r="AOB404"/>
      <c r="AOC404"/>
      <c r="AOD404"/>
      <c r="AOE404"/>
      <c r="AOF404"/>
      <c r="AOG404"/>
      <c r="AOH404"/>
      <c r="AOI404"/>
      <c r="AOJ404"/>
      <c r="AOK404"/>
      <c r="AOL404"/>
      <c r="AOM404"/>
      <c r="AON404"/>
      <c r="AOO404"/>
      <c r="AOP404"/>
      <c r="AOQ404"/>
      <c r="AOR404"/>
      <c r="AOS404"/>
      <c r="AOT404"/>
      <c r="AOU404"/>
      <c r="AOV404"/>
      <c r="AOW404"/>
      <c r="AOX404"/>
      <c r="AOY404"/>
      <c r="AOZ404"/>
      <c r="APA404"/>
      <c r="APB404"/>
      <c r="APC404"/>
      <c r="APD404"/>
      <c r="APE404"/>
      <c r="APF404"/>
      <c r="APG404"/>
      <c r="APH404"/>
      <c r="API404"/>
      <c r="APJ404"/>
      <c r="APK404"/>
      <c r="APL404"/>
      <c r="APM404"/>
      <c r="APN404"/>
      <c r="APO404"/>
      <c r="APP404"/>
      <c r="APQ404"/>
      <c r="APR404"/>
      <c r="APS404"/>
      <c r="APT404"/>
      <c r="APU404"/>
      <c r="APV404"/>
      <c r="APW404"/>
      <c r="APX404"/>
      <c r="APY404"/>
      <c r="APZ404"/>
      <c r="AQA404"/>
      <c r="AQB404"/>
      <c r="AQC404"/>
      <c r="AQD404"/>
      <c r="AQE404"/>
      <c r="AQF404"/>
      <c r="AQG404"/>
      <c r="AQH404"/>
      <c r="AQI404"/>
      <c r="AQJ404"/>
      <c r="AQK404"/>
      <c r="AQL404"/>
      <c r="AQM404"/>
      <c r="AQN404"/>
      <c r="AQO404"/>
      <c r="AQP404"/>
      <c r="AQQ404"/>
      <c r="AQR404"/>
      <c r="AQS404"/>
      <c r="AQT404"/>
      <c r="AQU404"/>
      <c r="AQV404"/>
      <c r="AQW404"/>
      <c r="AQX404"/>
      <c r="AQY404"/>
      <c r="AQZ404"/>
      <c r="ARA404"/>
      <c r="ARB404"/>
      <c r="ARC404"/>
      <c r="ARD404"/>
      <c r="ARE404"/>
      <c r="ARF404"/>
      <c r="ARG404"/>
      <c r="ARH404"/>
      <c r="ARI404"/>
      <c r="ARJ404"/>
      <c r="ARK404"/>
      <c r="ARL404"/>
      <c r="ARM404"/>
      <c r="ARN404"/>
      <c r="ARO404"/>
      <c r="ARP404"/>
      <c r="ARQ404"/>
      <c r="ARR404"/>
      <c r="ARS404"/>
      <c r="ART404"/>
      <c r="ARU404"/>
      <c r="ARV404"/>
      <c r="ARW404"/>
      <c r="ARX404"/>
      <c r="ARY404"/>
      <c r="ARZ404"/>
      <c r="ASA404"/>
      <c r="ASB404"/>
      <c r="ASC404"/>
      <c r="ASD404"/>
      <c r="ASE404"/>
      <c r="ASF404"/>
      <c r="ASG404"/>
      <c r="ASH404"/>
      <c r="ASI404"/>
      <c r="ASJ404"/>
      <c r="ASK404"/>
      <c r="ASL404"/>
      <c r="ASM404"/>
      <c r="ASN404"/>
      <c r="ASO404"/>
      <c r="ASP404"/>
      <c r="ASQ404"/>
      <c r="ASR404"/>
      <c r="ASS404"/>
      <c r="AST404"/>
      <c r="ASU404"/>
      <c r="ASV404"/>
      <c r="ASW404"/>
      <c r="ASX404"/>
      <c r="ASY404"/>
      <c r="ASZ404"/>
      <c r="ATA404"/>
      <c r="ATB404"/>
      <c r="ATC404"/>
      <c r="ATD404"/>
      <c r="ATE404"/>
      <c r="ATF404"/>
      <c r="ATG404"/>
      <c r="ATH404"/>
      <c r="ATI404"/>
      <c r="ATJ404"/>
      <c r="ATK404"/>
      <c r="ATL404"/>
      <c r="ATM404"/>
      <c r="ATN404"/>
      <c r="ATO404"/>
      <c r="ATP404"/>
      <c r="ATQ404"/>
      <c r="ATR404"/>
      <c r="ATS404"/>
      <c r="ATT404"/>
      <c r="ATU404"/>
      <c r="ATV404"/>
      <c r="ATW404"/>
      <c r="ATX404"/>
      <c r="ATY404"/>
      <c r="ATZ404"/>
      <c r="AUA404"/>
      <c r="AUB404"/>
      <c r="AUC404"/>
      <c r="AUD404"/>
      <c r="AUE404"/>
      <c r="AUF404"/>
      <c r="AUG404"/>
      <c r="AUH404"/>
      <c r="AUI404"/>
      <c r="AUJ404"/>
      <c r="AUK404"/>
      <c r="AUL404"/>
      <c r="AUM404"/>
      <c r="AUN404"/>
      <c r="AUO404"/>
      <c r="AUP404"/>
      <c r="AUQ404"/>
      <c r="AUR404"/>
      <c r="AUS404"/>
      <c r="AUT404"/>
      <c r="AUU404"/>
      <c r="AUV404"/>
      <c r="AUW404"/>
      <c r="AUX404"/>
      <c r="AUY404"/>
      <c r="AUZ404"/>
      <c r="AVA404"/>
      <c r="AVB404"/>
      <c r="AVC404"/>
      <c r="AVD404"/>
      <c r="AVE404"/>
      <c r="AVF404"/>
      <c r="AVG404"/>
      <c r="AVH404"/>
      <c r="AVI404"/>
      <c r="AVJ404"/>
      <c r="AVK404"/>
      <c r="AVL404"/>
      <c r="AVM404"/>
      <c r="AVN404"/>
      <c r="AVO404"/>
      <c r="AVP404"/>
      <c r="AVQ404"/>
      <c r="AVR404"/>
      <c r="AVS404"/>
      <c r="AVT404"/>
      <c r="AVU404"/>
      <c r="AVV404"/>
      <c r="AVW404"/>
      <c r="AVX404"/>
      <c r="AVY404"/>
      <c r="AVZ404"/>
      <c r="AWA404"/>
      <c r="AWB404"/>
      <c r="AWC404"/>
      <c r="AWD404"/>
      <c r="AWE404"/>
      <c r="AWF404"/>
      <c r="AWG404"/>
      <c r="AWH404"/>
      <c r="AWI404"/>
      <c r="AWJ404"/>
      <c r="AWK404"/>
      <c r="AWL404"/>
      <c r="AWM404"/>
      <c r="AWN404"/>
      <c r="AWO404"/>
      <c r="AWP404"/>
      <c r="AWQ404"/>
      <c r="AWR404"/>
      <c r="AWS404"/>
      <c r="AWT404"/>
      <c r="AWU404"/>
      <c r="AWV404"/>
      <c r="AWW404"/>
      <c r="AWX404"/>
      <c r="AWY404"/>
      <c r="AWZ404"/>
      <c r="AXA404"/>
      <c r="AXB404"/>
      <c r="AXC404"/>
      <c r="AXD404"/>
      <c r="AXE404"/>
      <c r="AXF404"/>
      <c r="AXG404"/>
      <c r="AXH404"/>
      <c r="AXI404"/>
      <c r="AXJ404"/>
      <c r="AXK404"/>
      <c r="AXL404"/>
      <c r="AXM404"/>
      <c r="AXN404"/>
      <c r="AXO404"/>
      <c r="AXP404"/>
      <c r="AXQ404"/>
      <c r="AXR404"/>
      <c r="AXS404"/>
      <c r="AXT404"/>
      <c r="AXU404"/>
      <c r="AXV404"/>
      <c r="AXW404"/>
      <c r="AXX404"/>
      <c r="AXY404"/>
      <c r="AXZ404"/>
      <c r="AYA404"/>
      <c r="AYB404"/>
      <c r="AYC404"/>
      <c r="AYD404"/>
      <c r="AYE404"/>
      <c r="AYF404"/>
      <c r="AYG404"/>
      <c r="AYH404"/>
      <c r="AYI404"/>
      <c r="AYJ404"/>
      <c r="AYK404"/>
      <c r="AYL404"/>
      <c r="AYM404"/>
      <c r="AYN404"/>
      <c r="AYO404"/>
      <c r="AYP404"/>
      <c r="AYQ404"/>
      <c r="AYR404"/>
      <c r="AYS404"/>
      <c r="AYT404"/>
      <c r="AYU404"/>
      <c r="AYV404"/>
      <c r="AYW404"/>
      <c r="AYX404"/>
      <c r="AYY404"/>
      <c r="AYZ404"/>
      <c r="AZA404"/>
      <c r="AZB404"/>
      <c r="AZC404"/>
      <c r="AZD404"/>
      <c r="AZE404"/>
      <c r="AZF404"/>
      <c r="AZG404"/>
      <c r="AZH404"/>
      <c r="AZI404"/>
      <c r="AZJ404"/>
      <c r="AZK404"/>
      <c r="AZL404"/>
      <c r="AZM404"/>
      <c r="AZN404"/>
      <c r="AZO404"/>
      <c r="AZP404"/>
      <c r="AZQ404"/>
      <c r="AZR404"/>
      <c r="AZS404"/>
      <c r="AZT404"/>
      <c r="AZU404"/>
      <c r="AZV404"/>
      <c r="AZW404"/>
      <c r="AZX404"/>
      <c r="AZY404"/>
      <c r="AZZ404"/>
      <c r="BAA404"/>
      <c r="BAB404"/>
      <c r="BAC404"/>
      <c r="BAD404"/>
      <c r="BAE404"/>
      <c r="BAF404"/>
      <c r="BAG404"/>
      <c r="BAH404"/>
      <c r="BAI404"/>
      <c r="BAJ404"/>
      <c r="BAK404"/>
      <c r="BAL404"/>
      <c r="BAM404"/>
      <c r="BAN404"/>
      <c r="BAO404"/>
      <c r="BAP404"/>
      <c r="BAQ404"/>
      <c r="BAR404"/>
      <c r="BAS404"/>
      <c r="BAT404"/>
      <c r="BAU404"/>
      <c r="BAV404"/>
      <c r="BAW404"/>
      <c r="BAX404"/>
      <c r="BAY404"/>
      <c r="BAZ404"/>
      <c r="BBA404"/>
      <c r="BBB404"/>
      <c r="BBC404"/>
      <c r="BBD404"/>
      <c r="BBE404"/>
      <c r="BBF404"/>
      <c r="BBG404"/>
      <c r="BBH404"/>
      <c r="BBI404"/>
      <c r="BBJ404"/>
      <c r="BBK404"/>
      <c r="BBL404"/>
      <c r="BBM404"/>
      <c r="BBN404"/>
      <c r="BBO404"/>
      <c r="BBP404"/>
      <c r="BBQ404"/>
      <c r="BBR404"/>
      <c r="BBS404"/>
      <c r="BBT404"/>
      <c r="BBU404"/>
      <c r="BBV404"/>
      <c r="BBW404"/>
      <c r="BBX404"/>
      <c r="BBY404"/>
      <c r="BBZ404"/>
      <c r="BCA404"/>
      <c r="BCB404"/>
      <c r="BCC404"/>
      <c r="BCD404"/>
      <c r="BCE404"/>
      <c r="BCF404"/>
      <c r="BCG404"/>
      <c r="BCH404"/>
      <c r="BCI404"/>
      <c r="BCJ404"/>
      <c r="BCK404"/>
      <c r="BCL404"/>
      <c r="BCM404"/>
      <c r="BCN404"/>
      <c r="BCO404"/>
      <c r="BCP404"/>
      <c r="BCQ404"/>
      <c r="BCR404"/>
      <c r="BCS404"/>
      <c r="BCT404"/>
      <c r="BCU404"/>
      <c r="BCV404"/>
      <c r="BCW404"/>
      <c r="BCX404"/>
      <c r="BCY404"/>
      <c r="BCZ404"/>
      <c r="BDA404"/>
      <c r="BDB404"/>
      <c r="BDC404"/>
      <c r="BDD404"/>
      <c r="BDE404"/>
      <c r="BDF404"/>
      <c r="BDG404"/>
      <c r="BDH404"/>
      <c r="BDI404"/>
      <c r="BDJ404"/>
      <c r="BDK404"/>
      <c r="BDL404"/>
      <c r="BDM404"/>
      <c r="BDN404"/>
      <c r="BDO404"/>
      <c r="BDP404"/>
      <c r="BDQ404"/>
      <c r="BDR404"/>
      <c r="BDS404"/>
      <c r="BDT404"/>
      <c r="BDU404"/>
      <c r="BDV404"/>
      <c r="BDW404"/>
      <c r="BDX404"/>
      <c r="BDY404"/>
      <c r="BDZ404"/>
      <c r="BEA404"/>
      <c r="BEB404"/>
      <c r="BEC404"/>
      <c r="BED404"/>
      <c r="BEE404"/>
      <c r="BEF404"/>
      <c r="BEG404"/>
      <c r="BEH404"/>
      <c r="BEI404"/>
      <c r="BEJ404"/>
      <c r="BEK404"/>
      <c r="BEL404"/>
      <c r="BEM404"/>
      <c r="BEN404"/>
      <c r="BEO404"/>
      <c r="BEP404"/>
      <c r="BEQ404"/>
      <c r="BER404"/>
      <c r="BES404"/>
      <c r="BET404"/>
      <c r="BEU404"/>
      <c r="BEV404"/>
      <c r="BEW404"/>
      <c r="BEX404"/>
      <c r="BEY404"/>
      <c r="BEZ404"/>
      <c r="BFA404"/>
      <c r="BFB404"/>
      <c r="BFC404"/>
      <c r="BFD404"/>
      <c r="BFE404"/>
      <c r="BFF404"/>
      <c r="BFG404"/>
      <c r="BFH404"/>
      <c r="BFI404"/>
      <c r="BFJ404"/>
      <c r="BFK404"/>
      <c r="BFL404"/>
      <c r="BFM404"/>
      <c r="BFN404"/>
      <c r="BFO404"/>
      <c r="BFP404"/>
      <c r="BFQ404"/>
      <c r="BFR404"/>
      <c r="BFS404"/>
      <c r="BFT404"/>
      <c r="BFU404"/>
      <c r="BFV404"/>
      <c r="BFW404"/>
      <c r="BFX404"/>
      <c r="BFY404"/>
      <c r="BFZ404"/>
      <c r="BGA404"/>
      <c r="BGB404"/>
      <c r="BGC404"/>
      <c r="BGD404"/>
      <c r="BGE404"/>
      <c r="BGF404"/>
      <c r="BGG404"/>
      <c r="BGH404"/>
      <c r="BGI404"/>
      <c r="BGJ404"/>
      <c r="BGK404"/>
      <c r="BGL404"/>
      <c r="BGM404"/>
      <c r="BGN404"/>
      <c r="BGO404"/>
      <c r="BGP404"/>
      <c r="BGQ404"/>
      <c r="BGR404"/>
      <c r="BGS404"/>
      <c r="BGT404"/>
      <c r="BGU404"/>
      <c r="BGV404"/>
      <c r="BGW404"/>
      <c r="BGX404"/>
      <c r="BGY404"/>
      <c r="BGZ404"/>
      <c r="BHA404"/>
      <c r="BHB404"/>
      <c r="BHC404"/>
      <c r="BHD404"/>
      <c r="BHE404"/>
      <c r="BHF404"/>
      <c r="BHG404"/>
      <c r="BHH404"/>
      <c r="BHI404"/>
      <c r="BHJ404"/>
      <c r="BHK404"/>
      <c r="BHL404"/>
      <c r="BHM404"/>
      <c r="BHN404"/>
      <c r="BHO404"/>
      <c r="BHP404"/>
      <c r="BHQ404"/>
      <c r="BHR404"/>
      <c r="BHS404"/>
      <c r="BHT404"/>
      <c r="BHU404"/>
      <c r="BHV404"/>
      <c r="BHW404"/>
      <c r="BHX404"/>
      <c r="BHY404"/>
      <c r="BHZ404"/>
      <c r="BIA404"/>
      <c r="BIB404"/>
      <c r="BIC404"/>
      <c r="BID404"/>
      <c r="BIE404"/>
      <c r="BIF404"/>
      <c r="BIG404"/>
      <c r="BIH404"/>
      <c r="BII404"/>
      <c r="BIJ404"/>
      <c r="BIK404"/>
      <c r="BIL404"/>
      <c r="BIM404"/>
      <c r="BIN404"/>
      <c r="BIO404"/>
      <c r="BIP404"/>
      <c r="BIQ404"/>
      <c r="BIR404"/>
      <c r="BIS404"/>
      <c r="BIT404"/>
      <c r="BIU404"/>
      <c r="BIV404"/>
      <c r="BIW404"/>
      <c r="BIX404"/>
      <c r="BIY404"/>
      <c r="BIZ404"/>
      <c r="BJA404"/>
      <c r="BJB404"/>
      <c r="BJC404"/>
      <c r="BJD404"/>
      <c r="BJE404"/>
      <c r="BJF404"/>
      <c r="BJG404"/>
      <c r="BJH404"/>
      <c r="BJI404"/>
      <c r="BJJ404"/>
      <c r="BJK404"/>
      <c r="BJL404"/>
      <c r="BJM404"/>
      <c r="BJN404"/>
      <c r="BJO404"/>
      <c r="BJP404"/>
      <c r="BJQ404"/>
      <c r="BJR404"/>
      <c r="BJS404"/>
      <c r="BJT404"/>
      <c r="BJU404"/>
      <c r="BJV404"/>
      <c r="BJW404"/>
      <c r="BJX404"/>
      <c r="BJY404"/>
      <c r="BJZ404"/>
      <c r="BKA404"/>
      <c r="BKB404"/>
      <c r="BKC404"/>
      <c r="BKD404"/>
      <c r="BKE404"/>
      <c r="BKF404"/>
      <c r="BKG404"/>
      <c r="BKH404"/>
      <c r="BKI404"/>
      <c r="BKJ404"/>
      <c r="BKK404"/>
      <c r="BKL404"/>
      <c r="BKM404"/>
      <c r="BKN404"/>
      <c r="BKO404"/>
      <c r="BKP404"/>
      <c r="BKQ404"/>
      <c r="BKR404"/>
      <c r="BKS404"/>
      <c r="BKT404"/>
      <c r="BKU404"/>
      <c r="BKV404"/>
      <c r="BKW404"/>
      <c r="BKX404"/>
      <c r="BKY404"/>
      <c r="BKZ404"/>
      <c r="BLA404"/>
      <c r="BLB404"/>
      <c r="BLC404"/>
      <c r="BLD404"/>
      <c r="BLE404"/>
      <c r="BLF404"/>
      <c r="BLG404"/>
      <c r="BLH404"/>
      <c r="BLI404"/>
      <c r="BLJ404"/>
      <c r="BLK404"/>
      <c r="BLL404"/>
      <c r="BLM404"/>
      <c r="BLN404"/>
      <c r="BLO404"/>
      <c r="BLP404"/>
      <c r="BLQ404"/>
      <c r="BLR404"/>
      <c r="BLS404"/>
      <c r="BLT404"/>
      <c r="BLU404"/>
      <c r="BLV404"/>
      <c r="BLW404"/>
      <c r="BLX404"/>
      <c r="BLY404"/>
      <c r="BLZ404"/>
      <c r="BMA404"/>
      <c r="BMB404"/>
      <c r="BMC404"/>
      <c r="BMD404"/>
      <c r="BME404"/>
      <c r="BMF404"/>
      <c r="BMG404"/>
      <c r="BMH404"/>
      <c r="BMI404"/>
      <c r="BMJ404"/>
      <c r="BMK404"/>
      <c r="BML404"/>
      <c r="BMM404"/>
      <c r="BMN404"/>
      <c r="BMO404"/>
      <c r="BMP404"/>
      <c r="BMQ404"/>
      <c r="BMR404"/>
      <c r="BMS404"/>
      <c r="BMT404"/>
      <c r="BMU404"/>
      <c r="BMV404"/>
      <c r="BMW404"/>
      <c r="BMX404"/>
      <c r="BMY404"/>
      <c r="BMZ404"/>
      <c r="BNA404"/>
      <c r="BNB404"/>
      <c r="BNC404"/>
      <c r="BND404"/>
      <c r="BNE404"/>
      <c r="BNF404"/>
      <c r="BNG404"/>
      <c r="BNH404"/>
      <c r="BNI404"/>
      <c r="BNJ404"/>
      <c r="BNK404"/>
      <c r="BNL404"/>
      <c r="BNM404"/>
      <c r="BNN404"/>
      <c r="BNO404"/>
      <c r="BNP404"/>
      <c r="BNQ404"/>
      <c r="BNR404"/>
      <c r="BNS404"/>
      <c r="BNT404"/>
      <c r="BNU404"/>
      <c r="BNV404"/>
      <c r="BNW404"/>
      <c r="BNX404"/>
      <c r="BNY404"/>
      <c r="BNZ404"/>
      <c r="BOA404"/>
      <c r="BOB404"/>
      <c r="BOC404"/>
      <c r="BOD404"/>
      <c r="BOE404"/>
      <c r="BOF404"/>
      <c r="BOG404"/>
      <c r="BOH404"/>
      <c r="BOI404"/>
      <c r="BOJ404"/>
      <c r="BOK404"/>
      <c r="BOL404"/>
      <c r="BOM404"/>
      <c r="BON404"/>
      <c r="BOO404"/>
      <c r="BOP404"/>
      <c r="BOQ404"/>
      <c r="BOR404"/>
      <c r="BOS404"/>
      <c r="BOT404"/>
      <c r="BOU404"/>
      <c r="BOV404"/>
      <c r="BOW404"/>
      <c r="BOX404"/>
      <c r="BOY404"/>
      <c r="BOZ404"/>
      <c r="BPA404"/>
      <c r="BPB404"/>
      <c r="BPC404"/>
      <c r="BPD404"/>
      <c r="BPE404"/>
      <c r="BPF404"/>
      <c r="BPG404"/>
      <c r="BPH404"/>
      <c r="BPI404"/>
      <c r="BPJ404"/>
      <c r="BPK404"/>
      <c r="BPL404"/>
      <c r="BPM404"/>
      <c r="BPN404"/>
      <c r="BPO404"/>
      <c r="BPP404"/>
      <c r="BPQ404"/>
      <c r="BPR404"/>
      <c r="BPS404"/>
      <c r="BPT404"/>
      <c r="BPU404"/>
      <c r="BPV404"/>
      <c r="BPW404"/>
      <c r="BPX404"/>
      <c r="BPY404"/>
      <c r="BPZ404"/>
      <c r="BQA404"/>
      <c r="BQB404"/>
      <c r="BQC404"/>
      <c r="BQD404"/>
      <c r="BQE404"/>
      <c r="BQF404"/>
      <c r="BQG404"/>
      <c r="BQH404"/>
      <c r="BQI404"/>
      <c r="BQJ404"/>
      <c r="BQK404"/>
      <c r="BQL404"/>
      <c r="BQM404"/>
      <c r="BQN404"/>
      <c r="BQO404"/>
      <c r="BQP404"/>
      <c r="BQQ404"/>
      <c r="BQR404"/>
      <c r="BQS404"/>
      <c r="BQT404"/>
      <c r="BQU404"/>
      <c r="BQV404"/>
      <c r="BQW404"/>
      <c r="BQX404"/>
      <c r="BQY404"/>
      <c r="BQZ404"/>
      <c r="BRA404"/>
      <c r="BRB404"/>
      <c r="BRC404"/>
      <c r="BRD404"/>
      <c r="BRE404"/>
      <c r="BRF404"/>
      <c r="BRG404"/>
      <c r="BRH404"/>
      <c r="BRI404"/>
      <c r="BRJ404"/>
      <c r="BRK404"/>
      <c r="BRL404"/>
      <c r="BRM404"/>
      <c r="BRN404"/>
      <c r="BRO404"/>
      <c r="BRP404"/>
      <c r="BRQ404"/>
      <c r="BRR404"/>
      <c r="BRS404"/>
      <c r="BRT404"/>
      <c r="BRU404"/>
      <c r="BRV404"/>
      <c r="BRW404"/>
      <c r="BRX404"/>
      <c r="BRY404"/>
      <c r="BRZ404"/>
      <c r="BSA404"/>
      <c r="BSB404"/>
      <c r="BSC404"/>
      <c r="BSD404"/>
      <c r="BSE404"/>
      <c r="BSF404"/>
      <c r="BSG404"/>
      <c r="BSH404"/>
      <c r="BSI404"/>
      <c r="BSJ404"/>
      <c r="BSK404"/>
      <c r="BSL404"/>
      <c r="BSM404"/>
      <c r="BSN404"/>
      <c r="BSO404"/>
      <c r="BSP404"/>
      <c r="BSQ404"/>
      <c r="BSR404"/>
      <c r="BSS404"/>
      <c r="BST404"/>
      <c r="BSU404"/>
      <c r="BSV404"/>
      <c r="BSW404"/>
      <c r="BSX404"/>
      <c r="BSY404"/>
      <c r="BSZ404"/>
      <c r="BTA404"/>
      <c r="BTB404"/>
      <c r="BTC404"/>
      <c r="BTD404"/>
      <c r="BTE404"/>
      <c r="BTF404"/>
      <c r="BTG404"/>
      <c r="BTH404"/>
      <c r="BTI404"/>
      <c r="BTJ404"/>
      <c r="BTK404"/>
      <c r="BTL404"/>
      <c r="BTM404"/>
      <c r="BTN404"/>
      <c r="BTO404"/>
      <c r="BTP404"/>
      <c r="BTQ404"/>
      <c r="BTR404"/>
      <c r="BTS404"/>
      <c r="BTT404"/>
      <c r="BTU404"/>
      <c r="BTV404"/>
      <c r="BTW404"/>
      <c r="BTX404"/>
      <c r="BTY404"/>
      <c r="BTZ404"/>
      <c r="BUA404"/>
      <c r="BUB404"/>
      <c r="BUC404"/>
      <c r="BUD404"/>
      <c r="BUE404"/>
      <c r="BUF404"/>
      <c r="BUG404"/>
      <c r="BUH404"/>
      <c r="BUI404"/>
      <c r="BUJ404"/>
      <c r="BUK404"/>
      <c r="BUL404"/>
      <c r="BUM404"/>
      <c r="BUN404"/>
      <c r="BUO404"/>
      <c r="BUP404"/>
      <c r="BUQ404"/>
      <c r="BUR404"/>
      <c r="BUS404"/>
      <c r="BUT404"/>
      <c r="BUU404"/>
      <c r="BUV404"/>
      <c r="BUW404"/>
      <c r="BUX404"/>
      <c r="BUY404"/>
      <c r="BUZ404"/>
      <c r="BVA404"/>
      <c r="BVB404"/>
      <c r="BVC404"/>
      <c r="BVD404"/>
      <c r="BVE404"/>
      <c r="BVF404"/>
      <c r="BVG404"/>
      <c r="BVH404"/>
      <c r="BVI404"/>
      <c r="BVJ404"/>
      <c r="BVK404"/>
      <c r="BVL404"/>
      <c r="BVM404"/>
      <c r="BVN404"/>
      <c r="BVO404"/>
      <c r="BVP404"/>
      <c r="BVQ404"/>
      <c r="BVR404"/>
      <c r="BVS404"/>
      <c r="BVT404"/>
      <c r="BVU404"/>
      <c r="BVV404"/>
      <c r="BVW404"/>
      <c r="BVX404"/>
      <c r="BVY404"/>
      <c r="BVZ404"/>
      <c r="BWA404"/>
      <c r="BWB404"/>
      <c r="BWC404"/>
      <c r="BWD404"/>
      <c r="BWE404"/>
      <c r="BWF404"/>
      <c r="BWG404"/>
      <c r="BWH404"/>
      <c r="BWI404"/>
      <c r="BWJ404"/>
      <c r="BWK404"/>
      <c r="BWL404"/>
      <c r="BWM404"/>
      <c r="BWN404"/>
      <c r="BWO404"/>
      <c r="BWP404"/>
      <c r="BWQ404"/>
      <c r="BWR404"/>
      <c r="BWS404"/>
      <c r="BWT404"/>
      <c r="BWU404"/>
      <c r="BWV404"/>
      <c r="BWW404"/>
      <c r="BWX404"/>
      <c r="BWY404"/>
      <c r="BWZ404"/>
      <c r="BXA404"/>
      <c r="BXB404"/>
      <c r="BXC404"/>
      <c r="BXD404"/>
      <c r="BXE404"/>
      <c r="BXF404"/>
      <c r="BXG404"/>
      <c r="BXH404"/>
      <c r="BXI404"/>
      <c r="BXJ404"/>
      <c r="BXK404"/>
      <c r="BXL404"/>
      <c r="BXM404"/>
      <c r="BXN404"/>
      <c r="BXO404"/>
      <c r="BXP404"/>
      <c r="BXQ404"/>
      <c r="BXR404"/>
      <c r="BXS404"/>
      <c r="BXT404"/>
      <c r="BXU404"/>
      <c r="BXV404"/>
      <c r="BXW404"/>
      <c r="BXX404"/>
      <c r="BXY404"/>
      <c r="BXZ404"/>
      <c r="BYA404"/>
      <c r="BYB404"/>
      <c r="BYC404"/>
      <c r="BYD404"/>
      <c r="BYE404"/>
      <c r="BYF404"/>
      <c r="BYG404"/>
      <c r="BYH404"/>
      <c r="BYI404"/>
      <c r="BYJ404"/>
      <c r="BYK404"/>
      <c r="BYL404"/>
      <c r="BYM404"/>
      <c r="BYN404"/>
      <c r="BYO404"/>
      <c r="BYP404"/>
      <c r="BYQ404"/>
      <c r="BYR404"/>
      <c r="BYS404"/>
      <c r="BYT404"/>
      <c r="BYU404"/>
      <c r="BYV404"/>
      <c r="BYW404"/>
      <c r="BYX404"/>
      <c r="BYY404"/>
      <c r="BYZ404"/>
      <c r="BZA404"/>
      <c r="BZB404"/>
      <c r="BZC404"/>
      <c r="BZD404"/>
      <c r="BZE404"/>
      <c r="BZF404"/>
      <c r="BZG404"/>
      <c r="BZH404"/>
      <c r="BZI404"/>
      <c r="BZJ404"/>
      <c r="BZK404"/>
      <c r="BZL404"/>
      <c r="BZM404"/>
      <c r="BZN404"/>
      <c r="BZO404"/>
      <c r="BZP404"/>
      <c r="BZQ404"/>
      <c r="BZR404"/>
      <c r="BZS404"/>
      <c r="BZT404"/>
      <c r="BZU404"/>
      <c r="BZV404"/>
      <c r="BZW404"/>
      <c r="BZX404"/>
      <c r="BZY404"/>
      <c r="BZZ404"/>
      <c r="CAA404"/>
      <c r="CAB404"/>
      <c r="CAC404"/>
      <c r="CAD404"/>
      <c r="CAE404"/>
      <c r="CAF404"/>
      <c r="CAG404"/>
      <c r="CAH404"/>
      <c r="CAI404"/>
      <c r="CAJ404"/>
      <c r="CAK404"/>
      <c r="CAL404"/>
      <c r="CAM404"/>
      <c r="CAN404"/>
      <c r="CAO404"/>
      <c r="CAP404"/>
      <c r="CAQ404"/>
      <c r="CAR404"/>
      <c r="CAS404"/>
      <c r="CAT404"/>
      <c r="CAU404"/>
      <c r="CAV404"/>
      <c r="CAW404"/>
      <c r="CAX404"/>
      <c r="CAY404"/>
      <c r="CAZ404"/>
      <c r="CBA404"/>
      <c r="CBB404"/>
      <c r="CBC404"/>
      <c r="CBD404"/>
      <c r="CBE404"/>
      <c r="CBF404"/>
      <c r="CBG404"/>
      <c r="CBH404"/>
      <c r="CBI404"/>
      <c r="CBJ404"/>
      <c r="CBK404"/>
      <c r="CBL404"/>
      <c r="CBM404"/>
      <c r="CBN404"/>
      <c r="CBO404"/>
      <c r="CBP404"/>
      <c r="CBQ404"/>
      <c r="CBR404"/>
      <c r="CBS404"/>
      <c r="CBT404"/>
      <c r="CBU404"/>
      <c r="CBV404"/>
      <c r="CBW404"/>
      <c r="CBX404"/>
      <c r="CBY404"/>
      <c r="CBZ404"/>
      <c r="CCA404"/>
      <c r="CCB404"/>
      <c r="CCC404"/>
      <c r="CCD404"/>
      <c r="CCE404"/>
      <c r="CCF404"/>
      <c r="CCG404"/>
      <c r="CCH404"/>
      <c r="CCI404"/>
      <c r="CCJ404"/>
      <c r="CCK404"/>
      <c r="CCL404"/>
      <c r="CCM404"/>
      <c r="CCN404"/>
      <c r="CCO404"/>
      <c r="CCP404"/>
      <c r="CCQ404"/>
      <c r="CCR404"/>
      <c r="CCS404"/>
      <c r="CCT404"/>
      <c r="CCU404"/>
      <c r="CCV404"/>
      <c r="CCW404"/>
      <c r="CCX404"/>
      <c r="CCY404"/>
      <c r="CCZ404"/>
      <c r="CDA404"/>
      <c r="CDB404"/>
      <c r="CDC404"/>
      <c r="CDD404"/>
      <c r="CDE404"/>
      <c r="CDF404"/>
      <c r="CDG404"/>
      <c r="CDH404"/>
      <c r="CDI404"/>
      <c r="CDJ404"/>
      <c r="CDK404"/>
      <c r="CDL404"/>
      <c r="CDM404"/>
      <c r="CDN404"/>
      <c r="CDO404"/>
      <c r="CDP404"/>
      <c r="CDQ404"/>
      <c r="CDR404"/>
      <c r="CDS404"/>
      <c r="CDT404"/>
      <c r="CDU404"/>
      <c r="CDV404"/>
      <c r="CDW404"/>
      <c r="CDX404"/>
      <c r="CDY404"/>
      <c r="CDZ404"/>
      <c r="CEA404"/>
      <c r="CEB404"/>
      <c r="CEC404"/>
      <c r="CED404"/>
      <c r="CEE404"/>
      <c r="CEF404"/>
      <c r="CEG404"/>
      <c r="CEH404"/>
      <c r="CEI404"/>
      <c r="CEJ404"/>
      <c r="CEK404"/>
      <c r="CEL404"/>
      <c r="CEM404"/>
      <c r="CEN404"/>
      <c r="CEO404"/>
      <c r="CEP404"/>
      <c r="CEQ404"/>
      <c r="CER404"/>
      <c r="CES404"/>
      <c r="CET404"/>
      <c r="CEU404"/>
      <c r="CEV404"/>
      <c r="CEW404"/>
      <c r="CEX404"/>
      <c r="CEY404"/>
      <c r="CEZ404"/>
      <c r="CFA404"/>
      <c r="CFB404"/>
      <c r="CFC404"/>
      <c r="CFD404"/>
      <c r="CFE404"/>
      <c r="CFF404"/>
      <c r="CFG404"/>
      <c r="CFH404"/>
      <c r="CFI404"/>
      <c r="CFJ404"/>
      <c r="CFK404"/>
      <c r="CFL404"/>
      <c r="CFM404"/>
      <c r="CFN404"/>
      <c r="CFO404"/>
      <c r="CFP404"/>
      <c r="CFQ404"/>
      <c r="CFR404"/>
      <c r="CFS404"/>
      <c r="CFT404"/>
      <c r="CFU404"/>
      <c r="CFV404"/>
      <c r="CFW404"/>
      <c r="CFX404"/>
      <c r="CFY404"/>
      <c r="CFZ404"/>
      <c r="CGA404"/>
      <c r="CGB404"/>
      <c r="CGC404"/>
      <c r="CGD404"/>
      <c r="CGE404"/>
      <c r="CGF404"/>
      <c r="CGG404"/>
      <c r="CGH404"/>
      <c r="CGI404"/>
      <c r="CGJ404"/>
      <c r="CGK404"/>
      <c r="CGL404"/>
      <c r="CGM404"/>
      <c r="CGN404"/>
      <c r="CGO404"/>
      <c r="CGP404"/>
      <c r="CGQ404"/>
      <c r="CGR404"/>
      <c r="CGS404"/>
      <c r="CGT404"/>
      <c r="CGU404"/>
      <c r="CGV404"/>
      <c r="CGW404"/>
      <c r="CGX404"/>
      <c r="CGY404"/>
      <c r="CGZ404"/>
      <c r="CHA404"/>
      <c r="CHB404"/>
      <c r="CHC404"/>
      <c r="CHD404"/>
      <c r="CHE404"/>
      <c r="CHF404"/>
      <c r="CHG404"/>
      <c r="CHH404"/>
      <c r="CHI404"/>
      <c r="CHJ404"/>
      <c r="CHK404"/>
      <c r="CHL404"/>
      <c r="CHM404"/>
      <c r="CHN404"/>
      <c r="CHO404"/>
      <c r="CHP404"/>
      <c r="CHQ404"/>
      <c r="CHR404"/>
      <c r="CHS404"/>
      <c r="CHT404"/>
      <c r="CHU404"/>
      <c r="CHV404"/>
      <c r="CHW404"/>
      <c r="CHX404"/>
      <c r="CHY404"/>
      <c r="CHZ404"/>
      <c r="CIA404"/>
      <c r="CIB404"/>
      <c r="CIC404"/>
      <c r="CID404"/>
      <c r="CIE404"/>
      <c r="CIF404"/>
      <c r="CIG404"/>
      <c r="CIH404"/>
      <c r="CII404"/>
      <c r="CIJ404"/>
      <c r="CIK404"/>
      <c r="CIL404"/>
      <c r="CIM404"/>
      <c r="CIN404"/>
      <c r="CIO404"/>
      <c r="CIP404"/>
      <c r="CIQ404"/>
      <c r="CIR404"/>
      <c r="CIS404"/>
      <c r="CIT404"/>
      <c r="CIU404"/>
      <c r="CIV404"/>
      <c r="CIW404"/>
      <c r="CIX404"/>
      <c r="CIY404"/>
      <c r="CIZ404"/>
      <c r="CJA404"/>
      <c r="CJB404"/>
      <c r="CJC404"/>
      <c r="CJD404"/>
      <c r="CJE404"/>
      <c r="CJF404"/>
      <c r="CJG404"/>
      <c r="CJH404"/>
      <c r="CJI404"/>
      <c r="CJJ404"/>
      <c r="CJK404"/>
      <c r="CJL404"/>
      <c r="CJM404"/>
      <c r="CJN404"/>
      <c r="CJO404"/>
      <c r="CJP404"/>
      <c r="CJQ404"/>
      <c r="CJR404"/>
      <c r="CJS404"/>
      <c r="CJT404"/>
      <c r="CJU404"/>
      <c r="CJV404"/>
      <c r="CJW404"/>
      <c r="CJX404"/>
      <c r="CJY404"/>
      <c r="CJZ404"/>
      <c r="CKA404"/>
      <c r="CKB404"/>
      <c r="CKC404"/>
      <c r="CKD404"/>
      <c r="CKE404"/>
      <c r="CKF404"/>
      <c r="CKG404"/>
      <c r="CKH404"/>
      <c r="CKI404"/>
      <c r="CKJ404"/>
      <c r="CKK404"/>
      <c r="CKL404"/>
      <c r="CKM404"/>
      <c r="CKN404"/>
      <c r="CKO404"/>
      <c r="CKP404"/>
      <c r="CKQ404"/>
      <c r="CKR404"/>
      <c r="CKS404"/>
      <c r="CKT404"/>
      <c r="CKU404"/>
      <c r="CKV404"/>
      <c r="CKW404"/>
      <c r="CKX404"/>
      <c r="CKY404"/>
      <c r="CKZ404"/>
      <c r="CLA404"/>
      <c r="CLB404"/>
      <c r="CLC404"/>
      <c r="CLD404"/>
      <c r="CLE404"/>
      <c r="CLF404"/>
      <c r="CLG404"/>
      <c r="CLH404"/>
      <c r="CLI404"/>
      <c r="CLJ404"/>
      <c r="CLK404"/>
      <c r="CLL404"/>
      <c r="CLM404"/>
      <c r="CLN404"/>
      <c r="CLO404"/>
      <c r="CLP404"/>
      <c r="CLQ404"/>
      <c r="CLR404"/>
      <c r="CLS404"/>
      <c r="CLT404"/>
      <c r="CLU404"/>
      <c r="CLV404"/>
      <c r="CLW404"/>
      <c r="CLX404"/>
      <c r="CLY404"/>
      <c r="CLZ404"/>
      <c r="CMA404"/>
      <c r="CMB404"/>
      <c r="CMC404"/>
      <c r="CMD404"/>
      <c r="CME404"/>
      <c r="CMF404"/>
      <c r="CMG404"/>
      <c r="CMH404"/>
      <c r="CMI404"/>
      <c r="CMJ404"/>
      <c r="CMK404"/>
      <c r="CML404"/>
      <c r="CMM404"/>
      <c r="CMN404"/>
      <c r="CMO404"/>
      <c r="CMP404"/>
      <c r="CMQ404"/>
      <c r="CMR404"/>
      <c r="CMS404"/>
      <c r="CMT404"/>
      <c r="CMU404"/>
      <c r="CMV404"/>
      <c r="CMW404"/>
      <c r="CMX404"/>
      <c r="CMY404"/>
      <c r="CMZ404"/>
      <c r="CNA404"/>
      <c r="CNB404"/>
      <c r="CNC404"/>
      <c r="CND404"/>
      <c r="CNE404"/>
      <c r="CNF404"/>
      <c r="CNG404"/>
      <c r="CNH404"/>
      <c r="CNI404"/>
      <c r="CNJ404"/>
      <c r="CNK404"/>
      <c r="CNL404"/>
      <c r="CNM404"/>
      <c r="CNN404"/>
      <c r="CNO404"/>
      <c r="CNP404"/>
      <c r="CNQ404"/>
      <c r="CNR404"/>
      <c r="CNS404"/>
      <c r="CNT404"/>
      <c r="CNU404"/>
      <c r="CNV404"/>
      <c r="CNW404"/>
      <c r="CNX404"/>
      <c r="CNY404"/>
      <c r="CNZ404"/>
      <c r="COA404"/>
      <c r="COB404"/>
      <c r="COC404"/>
      <c r="COD404"/>
      <c r="COE404"/>
      <c r="COF404"/>
      <c r="COG404"/>
      <c r="COH404"/>
      <c r="COI404"/>
      <c r="COJ404"/>
      <c r="COK404"/>
      <c r="COL404"/>
      <c r="COM404"/>
      <c r="CON404"/>
      <c r="COO404"/>
      <c r="COP404"/>
      <c r="COQ404"/>
      <c r="COR404"/>
      <c r="COS404"/>
      <c r="COT404"/>
      <c r="COU404"/>
      <c r="COV404"/>
      <c r="COW404"/>
      <c r="COX404"/>
      <c r="COY404"/>
      <c r="COZ404"/>
      <c r="CPA404"/>
      <c r="CPB404"/>
      <c r="CPC404"/>
      <c r="CPD404"/>
      <c r="CPE404"/>
      <c r="CPF404"/>
      <c r="CPG404"/>
      <c r="CPH404"/>
      <c r="CPI404"/>
      <c r="CPJ404"/>
      <c r="CPK404"/>
      <c r="CPL404"/>
      <c r="CPM404"/>
      <c r="CPN404"/>
      <c r="CPO404"/>
      <c r="CPP404"/>
      <c r="CPQ404"/>
      <c r="CPR404"/>
      <c r="CPS404"/>
      <c r="CPT404"/>
      <c r="CPU404"/>
      <c r="CPV404"/>
      <c r="CPW404"/>
      <c r="CPX404"/>
      <c r="CPY404"/>
      <c r="CPZ404"/>
      <c r="CQA404"/>
      <c r="CQB404"/>
      <c r="CQC404"/>
      <c r="CQD404"/>
      <c r="CQE404"/>
      <c r="CQF404"/>
      <c r="CQG404"/>
      <c r="CQH404"/>
      <c r="CQI404"/>
      <c r="CQJ404"/>
      <c r="CQK404"/>
      <c r="CQL404"/>
      <c r="CQM404"/>
      <c r="CQN404"/>
      <c r="CQO404"/>
      <c r="CQP404"/>
      <c r="CQQ404"/>
      <c r="CQR404"/>
      <c r="CQS404"/>
      <c r="CQT404"/>
      <c r="CQU404"/>
      <c r="CQV404"/>
      <c r="CQW404"/>
      <c r="CQX404"/>
      <c r="CQY404"/>
      <c r="CQZ404"/>
      <c r="CRA404"/>
      <c r="CRB404"/>
      <c r="CRC404"/>
      <c r="CRD404"/>
      <c r="CRE404"/>
      <c r="CRF404"/>
      <c r="CRG404"/>
      <c r="CRH404"/>
      <c r="CRI404"/>
      <c r="CRJ404"/>
      <c r="CRK404"/>
      <c r="CRL404"/>
      <c r="CRM404"/>
      <c r="CRN404"/>
      <c r="CRO404"/>
      <c r="CRP404"/>
      <c r="CRQ404"/>
      <c r="CRR404"/>
      <c r="CRS404"/>
      <c r="CRT404"/>
      <c r="CRU404"/>
      <c r="CRV404"/>
      <c r="CRW404"/>
      <c r="CRX404"/>
      <c r="CRY404"/>
      <c r="CRZ404"/>
      <c r="CSA404"/>
      <c r="CSB404"/>
      <c r="CSC404"/>
      <c r="CSD404"/>
      <c r="CSE404"/>
      <c r="CSF404"/>
      <c r="CSG404"/>
      <c r="CSH404"/>
      <c r="CSI404"/>
      <c r="CSJ404"/>
      <c r="CSK404"/>
      <c r="CSL404"/>
      <c r="CSM404"/>
      <c r="CSN404"/>
      <c r="CSO404"/>
      <c r="CSP404"/>
      <c r="CSQ404"/>
      <c r="CSR404"/>
      <c r="CSS404"/>
      <c r="CST404"/>
      <c r="CSU404"/>
      <c r="CSV404"/>
      <c r="CSW404"/>
      <c r="CSX404"/>
      <c r="CSY404"/>
      <c r="CSZ404"/>
      <c r="CTA404"/>
      <c r="CTB404"/>
      <c r="CTC404"/>
      <c r="CTD404"/>
      <c r="CTE404"/>
      <c r="CTF404"/>
      <c r="CTG404"/>
      <c r="CTH404"/>
      <c r="CTI404"/>
      <c r="CTJ404"/>
      <c r="CTK404"/>
      <c r="CTL404"/>
      <c r="CTM404"/>
      <c r="CTN404"/>
      <c r="CTO404"/>
      <c r="CTP404"/>
      <c r="CTQ404"/>
      <c r="CTR404"/>
      <c r="CTS404"/>
      <c r="CTT404"/>
      <c r="CTU404"/>
      <c r="CTV404"/>
      <c r="CTW404"/>
      <c r="CTX404"/>
      <c r="CTY404"/>
      <c r="CTZ404"/>
      <c r="CUA404"/>
      <c r="CUB404"/>
      <c r="CUC404"/>
      <c r="CUD404"/>
      <c r="CUE404"/>
      <c r="CUF404"/>
      <c r="CUG404"/>
      <c r="CUH404"/>
      <c r="CUI404"/>
      <c r="CUJ404"/>
      <c r="CUK404"/>
      <c r="CUL404"/>
      <c r="CUM404"/>
      <c r="CUN404"/>
      <c r="CUO404"/>
      <c r="CUP404"/>
      <c r="CUQ404"/>
      <c r="CUR404"/>
      <c r="CUS404"/>
      <c r="CUT404"/>
      <c r="CUU404"/>
      <c r="CUV404"/>
      <c r="CUW404"/>
      <c r="CUX404"/>
      <c r="CUY404"/>
      <c r="CUZ404"/>
      <c r="CVA404"/>
      <c r="CVB404"/>
      <c r="CVC404"/>
      <c r="CVD404"/>
      <c r="CVE404"/>
      <c r="CVF404"/>
      <c r="CVG404"/>
      <c r="CVH404"/>
      <c r="CVI404"/>
      <c r="CVJ404"/>
      <c r="CVK404"/>
      <c r="CVL404"/>
      <c r="CVM404"/>
      <c r="CVN404"/>
      <c r="CVO404"/>
      <c r="CVP404"/>
      <c r="CVQ404"/>
      <c r="CVR404"/>
      <c r="CVS404"/>
      <c r="CVT404"/>
      <c r="CVU404"/>
      <c r="CVV404"/>
      <c r="CVW404"/>
      <c r="CVX404"/>
      <c r="CVY404"/>
      <c r="CVZ404"/>
      <c r="CWA404"/>
      <c r="CWB404"/>
      <c r="CWC404"/>
      <c r="CWD404"/>
      <c r="CWE404"/>
      <c r="CWF404"/>
      <c r="CWG404"/>
      <c r="CWH404"/>
      <c r="CWI404"/>
      <c r="CWJ404"/>
      <c r="CWK404"/>
      <c r="CWL404"/>
      <c r="CWM404"/>
      <c r="CWN404"/>
      <c r="CWO404"/>
      <c r="CWP404"/>
      <c r="CWQ404"/>
      <c r="CWR404"/>
      <c r="CWS404"/>
      <c r="CWT404"/>
      <c r="CWU404"/>
      <c r="CWV404"/>
      <c r="CWW404"/>
      <c r="CWX404"/>
      <c r="CWY404"/>
      <c r="CWZ404"/>
      <c r="CXA404"/>
      <c r="CXB404"/>
      <c r="CXC404"/>
      <c r="CXD404"/>
      <c r="CXE404"/>
      <c r="CXF404"/>
      <c r="CXG404"/>
      <c r="CXH404"/>
      <c r="CXI404"/>
      <c r="CXJ404"/>
      <c r="CXK404"/>
      <c r="CXL404"/>
      <c r="CXM404"/>
      <c r="CXN404"/>
      <c r="CXO404"/>
      <c r="CXP404"/>
      <c r="CXQ404"/>
      <c r="CXR404"/>
      <c r="CXS404"/>
      <c r="CXT404"/>
      <c r="CXU404"/>
      <c r="CXV404"/>
      <c r="CXW404"/>
      <c r="CXX404"/>
      <c r="CXY404"/>
      <c r="CXZ404"/>
      <c r="CYA404"/>
      <c r="CYB404"/>
      <c r="CYC404"/>
      <c r="CYD404"/>
      <c r="CYE404"/>
      <c r="CYF404"/>
      <c r="CYG404"/>
      <c r="CYH404"/>
      <c r="CYI404"/>
      <c r="CYJ404"/>
      <c r="CYK404"/>
      <c r="CYL404"/>
      <c r="CYM404"/>
      <c r="CYN404"/>
      <c r="CYO404"/>
      <c r="CYP404"/>
      <c r="CYQ404"/>
      <c r="CYR404"/>
      <c r="CYS404"/>
      <c r="CYT404"/>
      <c r="CYU404"/>
      <c r="CYV404"/>
      <c r="CYW404"/>
      <c r="CYX404"/>
      <c r="CYY404"/>
      <c r="CYZ404"/>
      <c r="CZA404"/>
      <c r="CZB404"/>
      <c r="CZC404"/>
      <c r="CZD404"/>
      <c r="CZE404"/>
      <c r="CZF404"/>
      <c r="CZG404"/>
      <c r="CZH404"/>
      <c r="CZI404"/>
      <c r="CZJ404"/>
      <c r="CZK404"/>
      <c r="CZL404"/>
      <c r="CZM404"/>
      <c r="CZN404"/>
      <c r="CZO404"/>
      <c r="CZP404"/>
      <c r="CZQ404"/>
      <c r="CZR404"/>
      <c r="CZS404"/>
      <c r="CZT404"/>
      <c r="CZU404"/>
      <c r="CZV404"/>
      <c r="CZW404"/>
      <c r="CZX404"/>
      <c r="CZY404"/>
      <c r="CZZ404"/>
      <c r="DAA404"/>
      <c r="DAB404"/>
      <c r="DAC404"/>
      <c r="DAD404"/>
      <c r="DAE404"/>
      <c r="DAF404"/>
      <c r="DAG404"/>
      <c r="DAH404"/>
      <c r="DAI404"/>
      <c r="DAJ404"/>
      <c r="DAK404"/>
      <c r="DAL404"/>
      <c r="DAM404"/>
      <c r="DAN404"/>
      <c r="DAO404"/>
      <c r="DAP404"/>
      <c r="DAQ404"/>
      <c r="DAR404"/>
      <c r="DAS404"/>
      <c r="DAT404"/>
      <c r="DAU404"/>
      <c r="DAV404"/>
      <c r="DAW404"/>
      <c r="DAX404"/>
      <c r="DAY404"/>
      <c r="DAZ404"/>
      <c r="DBA404"/>
      <c r="DBB404"/>
      <c r="DBC404"/>
      <c r="DBD404"/>
      <c r="DBE404"/>
      <c r="DBF404"/>
      <c r="DBG404"/>
      <c r="DBH404"/>
      <c r="DBI404"/>
      <c r="DBJ404"/>
      <c r="DBK404"/>
      <c r="DBL404"/>
      <c r="DBM404"/>
      <c r="DBN404"/>
      <c r="DBO404"/>
      <c r="DBP404"/>
      <c r="DBQ404"/>
      <c r="DBR404"/>
      <c r="DBS404"/>
      <c r="DBT404"/>
      <c r="DBU404"/>
      <c r="DBV404"/>
      <c r="DBW404"/>
      <c r="DBX404"/>
      <c r="DBY404"/>
      <c r="DBZ404"/>
      <c r="DCA404"/>
      <c r="DCB404"/>
      <c r="DCC404"/>
      <c r="DCD404"/>
      <c r="DCE404"/>
      <c r="DCF404"/>
      <c r="DCG404"/>
      <c r="DCH404"/>
      <c r="DCI404"/>
      <c r="DCJ404"/>
      <c r="DCK404"/>
      <c r="DCL404"/>
      <c r="DCM404"/>
      <c r="DCN404"/>
      <c r="DCO404"/>
      <c r="DCP404"/>
      <c r="DCQ404"/>
      <c r="DCR404"/>
      <c r="DCS404"/>
      <c r="DCT404"/>
      <c r="DCU404"/>
      <c r="DCV404"/>
      <c r="DCW404"/>
      <c r="DCX404"/>
      <c r="DCY404"/>
      <c r="DCZ404"/>
      <c r="DDA404"/>
      <c r="DDB404"/>
      <c r="DDC404"/>
      <c r="DDD404"/>
      <c r="DDE404"/>
      <c r="DDF404"/>
      <c r="DDG404"/>
      <c r="DDH404"/>
      <c r="DDI404"/>
      <c r="DDJ404"/>
      <c r="DDK404"/>
      <c r="DDL404"/>
      <c r="DDM404"/>
      <c r="DDN404"/>
      <c r="DDO404"/>
      <c r="DDP404"/>
      <c r="DDQ404"/>
      <c r="DDR404"/>
      <c r="DDS404"/>
      <c r="DDT404"/>
      <c r="DDU404"/>
      <c r="DDV404"/>
      <c r="DDW404"/>
      <c r="DDX404"/>
      <c r="DDY404"/>
      <c r="DDZ404"/>
      <c r="DEA404"/>
      <c r="DEB404"/>
      <c r="DEC404"/>
      <c r="DED404"/>
      <c r="DEE404"/>
      <c r="DEF404"/>
      <c r="DEG404"/>
      <c r="DEH404"/>
      <c r="DEI404"/>
      <c r="DEJ404"/>
      <c r="DEK404"/>
      <c r="DEL404"/>
      <c r="DEM404"/>
      <c r="DEN404"/>
      <c r="DEO404"/>
      <c r="DEP404"/>
      <c r="DEQ404"/>
      <c r="DER404"/>
      <c r="DES404"/>
      <c r="DET404"/>
      <c r="DEU404"/>
      <c r="DEV404"/>
      <c r="DEW404"/>
      <c r="DEX404"/>
      <c r="DEY404"/>
      <c r="DEZ404"/>
      <c r="DFA404"/>
      <c r="DFB404"/>
      <c r="DFC404"/>
      <c r="DFD404"/>
      <c r="DFE404"/>
      <c r="DFF404"/>
      <c r="DFG404"/>
      <c r="DFH404"/>
      <c r="DFI404"/>
      <c r="DFJ404"/>
      <c r="DFK404"/>
      <c r="DFL404"/>
      <c r="DFM404"/>
      <c r="DFN404"/>
      <c r="DFO404"/>
      <c r="DFP404"/>
      <c r="DFQ404"/>
      <c r="DFR404"/>
      <c r="DFS404"/>
      <c r="DFT404"/>
      <c r="DFU404"/>
      <c r="DFV404"/>
      <c r="DFW404"/>
      <c r="DFX404"/>
      <c r="DFY404"/>
      <c r="DFZ404"/>
      <c r="DGA404"/>
      <c r="DGB404"/>
      <c r="DGC404"/>
      <c r="DGD404"/>
      <c r="DGE404"/>
      <c r="DGF404"/>
      <c r="DGG404"/>
      <c r="DGH404"/>
      <c r="DGI404"/>
      <c r="DGJ404"/>
      <c r="DGK404"/>
      <c r="DGL404"/>
      <c r="DGM404"/>
      <c r="DGN404"/>
      <c r="DGO404"/>
      <c r="DGP404"/>
      <c r="DGQ404"/>
      <c r="DGR404"/>
      <c r="DGS404"/>
      <c r="DGT404"/>
      <c r="DGU404"/>
      <c r="DGV404"/>
      <c r="DGW404"/>
      <c r="DGX404"/>
      <c r="DGY404"/>
      <c r="DGZ404"/>
      <c r="DHA404"/>
      <c r="DHB404"/>
      <c r="DHC404"/>
      <c r="DHD404"/>
      <c r="DHE404"/>
      <c r="DHF404"/>
      <c r="DHG404"/>
      <c r="DHH404"/>
      <c r="DHI404"/>
      <c r="DHJ404"/>
      <c r="DHK404"/>
      <c r="DHL404"/>
      <c r="DHM404"/>
      <c r="DHN404"/>
      <c r="DHO404"/>
      <c r="DHP404"/>
      <c r="DHQ404"/>
      <c r="DHR404"/>
      <c r="DHS404"/>
      <c r="DHT404"/>
      <c r="DHU404"/>
      <c r="DHV404"/>
      <c r="DHW404"/>
      <c r="DHX404"/>
      <c r="DHY404"/>
      <c r="DHZ404"/>
      <c r="DIA404"/>
      <c r="DIB404"/>
      <c r="DIC404"/>
      <c r="DID404"/>
      <c r="DIE404"/>
      <c r="DIF404"/>
      <c r="DIG404"/>
      <c r="DIH404"/>
      <c r="DII404"/>
      <c r="DIJ404"/>
      <c r="DIK404"/>
      <c r="DIL404"/>
      <c r="DIM404"/>
      <c r="DIN404"/>
      <c r="DIO404"/>
      <c r="DIP404"/>
      <c r="DIQ404"/>
      <c r="DIR404"/>
      <c r="DIS404"/>
      <c r="DIT404"/>
      <c r="DIU404"/>
      <c r="DIV404"/>
      <c r="DIW404"/>
      <c r="DIX404"/>
      <c r="DIY404"/>
      <c r="DIZ404"/>
      <c r="DJA404"/>
      <c r="DJB404"/>
      <c r="DJC404"/>
      <c r="DJD404"/>
      <c r="DJE404"/>
      <c r="DJF404"/>
      <c r="DJG404"/>
      <c r="DJH404"/>
      <c r="DJI404"/>
      <c r="DJJ404"/>
      <c r="DJK404"/>
      <c r="DJL404"/>
      <c r="DJM404"/>
      <c r="DJN404"/>
      <c r="DJO404"/>
      <c r="DJP404"/>
      <c r="DJQ404"/>
      <c r="DJR404"/>
      <c r="DJS404"/>
      <c r="DJT404"/>
      <c r="DJU404"/>
      <c r="DJV404"/>
      <c r="DJW404"/>
      <c r="DJX404"/>
      <c r="DJY404"/>
      <c r="DJZ404"/>
      <c r="DKA404"/>
      <c r="DKB404"/>
      <c r="DKC404"/>
      <c r="DKD404"/>
      <c r="DKE404"/>
      <c r="DKF404"/>
      <c r="DKG404"/>
      <c r="DKH404"/>
      <c r="DKI404"/>
      <c r="DKJ404"/>
      <c r="DKK404"/>
      <c r="DKL404"/>
      <c r="DKM404"/>
      <c r="DKN404"/>
      <c r="DKO404"/>
      <c r="DKP404"/>
      <c r="DKQ404"/>
      <c r="DKR404"/>
      <c r="DKS404"/>
      <c r="DKT404"/>
      <c r="DKU404"/>
      <c r="DKV404"/>
      <c r="DKW404"/>
      <c r="DKX404"/>
      <c r="DKY404"/>
      <c r="DKZ404"/>
      <c r="DLA404"/>
      <c r="DLB404"/>
      <c r="DLC404"/>
      <c r="DLD404"/>
      <c r="DLE404"/>
      <c r="DLF404"/>
      <c r="DLG404"/>
      <c r="DLH404"/>
      <c r="DLI404"/>
      <c r="DLJ404"/>
      <c r="DLK404"/>
      <c r="DLL404"/>
      <c r="DLM404"/>
      <c r="DLN404"/>
      <c r="DLO404"/>
      <c r="DLP404"/>
      <c r="DLQ404"/>
      <c r="DLR404"/>
      <c r="DLS404"/>
      <c r="DLT404"/>
      <c r="DLU404"/>
      <c r="DLV404"/>
      <c r="DLW404"/>
      <c r="DLX404"/>
      <c r="DLY404"/>
      <c r="DLZ404"/>
      <c r="DMA404"/>
      <c r="DMB404"/>
      <c r="DMC404"/>
      <c r="DMD404"/>
      <c r="DME404"/>
      <c r="DMF404"/>
      <c r="DMG404"/>
      <c r="DMH404"/>
      <c r="DMI404"/>
      <c r="DMJ404"/>
      <c r="DMK404"/>
      <c r="DML404"/>
      <c r="DMM404"/>
      <c r="DMN404"/>
      <c r="DMO404"/>
      <c r="DMP404"/>
      <c r="DMQ404"/>
      <c r="DMR404"/>
      <c r="DMS404"/>
      <c r="DMT404"/>
      <c r="DMU404"/>
      <c r="DMV404"/>
      <c r="DMW404"/>
      <c r="DMX404"/>
      <c r="DMY404"/>
      <c r="DMZ404"/>
      <c r="DNA404"/>
      <c r="DNB404"/>
      <c r="DNC404"/>
      <c r="DND404"/>
      <c r="DNE404"/>
      <c r="DNF404"/>
      <c r="DNG404"/>
      <c r="DNH404"/>
      <c r="DNI404"/>
      <c r="DNJ404"/>
      <c r="DNK404"/>
      <c r="DNL404"/>
      <c r="DNM404"/>
      <c r="DNN404"/>
      <c r="DNO404"/>
      <c r="DNP404"/>
      <c r="DNQ404"/>
      <c r="DNR404"/>
      <c r="DNS404"/>
      <c r="DNT404"/>
      <c r="DNU404"/>
      <c r="DNV404"/>
      <c r="DNW404"/>
      <c r="DNX404"/>
      <c r="DNY404"/>
      <c r="DNZ404"/>
      <c r="DOA404"/>
      <c r="DOB404"/>
      <c r="DOC404"/>
      <c r="DOD404"/>
      <c r="DOE404"/>
      <c r="DOF404"/>
      <c r="DOG404"/>
      <c r="DOH404"/>
      <c r="DOI404"/>
      <c r="DOJ404"/>
      <c r="DOK404"/>
      <c r="DOL404"/>
      <c r="DOM404"/>
      <c r="DON404"/>
      <c r="DOO404"/>
      <c r="DOP404"/>
      <c r="DOQ404"/>
      <c r="DOR404"/>
      <c r="DOS404"/>
      <c r="DOT404"/>
      <c r="DOU404"/>
      <c r="DOV404"/>
      <c r="DOW404"/>
      <c r="DOX404"/>
      <c r="DOY404"/>
      <c r="DOZ404"/>
      <c r="DPA404"/>
      <c r="DPB404"/>
      <c r="DPC404"/>
      <c r="DPD404"/>
      <c r="DPE404"/>
      <c r="DPF404"/>
      <c r="DPG404"/>
      <c r="DPH404"/>
      <c r="DPI404"/>
      <c r="DPJ404"/>
      <c r="DPK404"/>
      <c r="DPL404"/>
      <c r="DPM404"/>
      <c r="DPN404"/>
      <c r="DPO404"/>
      <c r="DPP404"/>
      <c r="DPQ404"/>
      <c r="DPR404"/>
      <c r="DPS404"/>
      <c r="DPT404"/>
      <c r="DPU404"/>
      <c r="DPV404"/>
      <c r="DPW404"/>
      <c r="DPX404"/>
      <c r="DPY404"/>
      <c r="DPZ404"/>
      <c r="DQA404"/>
      <c r="DQB404"/>
      <c r="DQC404"/>
      <c r="DQD404"/>
      <c r="DQE404"/>
      <c r="DQF404"/>
      <c r="DQG404"/>
      <c r="DQH404"/>
      <c r="DQI404"/>
      <c r="DQJ404"/>
      <c r="DQK404"/>
      <c r="DQL404"/>
      <c r="DQM404"/>
      <c r="DQN404"/>
      <c r="DQO404"/>
      <c r="DQP404"/>
      <c r="DQQ404"/>
      <c r="DQR404"/>
      <c r="DQS404"/>
      <c r="DQT404"/>
      <c r="DQU404"/>
      <c r="DQV404"/>
      <c r="DQW404"/>
      <c r="DQX404"/>
      <c r="DQY404"/>
      <c r="DQZ404"/>
      <c r="DRA404"/>
      <c r="DRB404"/>
      <c r="DRC404"/>
      <c r="DRD404"/>
      <c r="DRE404"/>
      <c r="DRF404"/>
      <c r="DRG404"/>
      <c r="DRH404"/>
      <c r="DRI404"/>
      <c r="DRJ404"/>
      <c r="DRK404"/>
      <c r="DRL404"/>
      <c r="DRM404"/>
      <c r="DRN404"/>
      <c r="DRO404"/>
      <c r="DRP404"/>
      <c r="DRQ404"/>
      <c r="DRR404"/>
      <c r="DRS404"/>
      <c r="DRT404"/>
      <c r="DRU404"/>
      <c r="DRV404"/>
      <c r="DRW404"/>
      <c r="DRX404"/>
      <c r="DRY404"/>
      <c r="DRZ404"/>
      <c r="DSA404"/>
      <c r="DSB404"/>
      <c r="DSC404"/>
      <c r="DSD404"/>
      <c r="DSE404"/>
      <c r="DSF404"/>
      <c r="DSG404"/>
      <c r="DSH404"/>
      <c r="DSI404"/>
      <c r="DSJ404"/>
      <c r="DSK404"/>
      <c r="DSL404"/>
      <c r="DSM404"/>
      <c r="DSN404"/>
      <c r="DSO404"/>
      <c r="DSP404"/>
      <c r="DSQ404"/>
      <c r="DSR404"/>
      <c r="DSS404"/>
      <c r="DST404"/>
      <c r="DSU404"/>
      <c r="DSV404"/>
      <c r="DSW404"/>
      <c r="DSX404"/>
      <c r="DSY404"/>
      <c r="DSZ404"/>
      <c r="DTA404"/>
      <c r="DTB404"/>
      <c r="DTC404"/>
      <c r="DTD404"/>
      <c r="DTE404"/>
      <c r="DTF404"/>
      <c r="DTG404"/>
      <c r="DTH404"/>
      <c r="DTI404"/>
      <c r="DTJ404"/>
      <c r="DTK404"/>
      <c r="DTL404"/>
      <c r="DTM404"/>
      <c r="DTN404"/>
      <c r="DTO404"/>
      <c r="DTP404"/>
      <c r="DTQ404"/>
      <c r="DTR404"/>
      <c r="DTS404"/>
      <c r="DTT404"/>
      <c r="DTU404"/>
      <c r="DTV404"/>
      <c r="DTW404"/>
      <c r="DTX404"/>
      <c r="DTY404"/>
      <c r="DTZ404"/>
      <c r="DUA404"/>
      <c r="DUB404"/>
      <c r="DUC404"/>
      <c r="DUD404"/>
      <c r="DUE404"/>
      <c r="DUF404"/>
      <c r="DUG404"/>
      <c r="DUH404"/>
      <c r="DUI404"/>
      <c r="DUJ404"/>
      <c r="DUK404"/>
      <c r="DUL404"/>
      <c r="DUM404"/>
      <c r="DUN404"/>
      <c r="DUO404"/>
      <c r="DUP404"/>
      <c r="DUQ404"/>
      <c r="DUR404"/>
      <c r="DUS404"/>
      <c r="DUT404"/>
      <c r="DUU404"/>
      <c r="DUV404"/>
      <c r="DUW404"/>
      <c r="DUX404"/>
      <c r="DUY404"/>
      <c r="DUZ404"/>
      <c r="DVA404"/>
      <c r="DVB404"/>
      <c r="DVC404"/>
      <c r="DVD404"/>
      <c r="DVE404"/>
      <c r="DVF404"/>
      <c r="DVG404"/>
      <c r="DVH404"/>
      <c r="DVI404"/>
      <c r="DVJ404"/>
      <c r="DVK404"/>
      <c r="DVL404"/>
      <c r="DVM404"/>
      <c r="DVN404"/>
      <c r="DVO404"/>
      <c r="DVP404"/>
      <c r="DVQ404"/>
      <c r="DVR404"/>
      <c r="DVS404"/>
      <c r="DVT404"/>
      <c r="DVU404"/>
      <c r="DVV404"/>
      <c r="DVW404"/>
      <c r="DVX404"/>
      <c r="DVY404"/>
      <c r="DVZ404"/>
      <c r="DWA404"/>
      <c r="DWB404"/>
      <c r="DWC404"/>
      <c r="DWD404"/>
      <c r="DWE404"/>
      <c r="DWF404"/>
      <c r="DWG404"/>
      <c r="DWH404"/>
      <c r="DWI404"/>
      <c r="DWJ404"/>
      <c r="DWK404"/>
      <c r="DWL404"/>
      <c r="DWM404"/>
      <c r="DWN404"/>
      <c r="DWO404"/>
      <c r="DWP404"/>
      <c r="DWQ404"/>
      <c r="DWR404"/>
      <c r="DWS404"/>
      <c r="DWT404"/>
      <c r="DWU404"/>
      <c r="DWV404"/>
      <c r="DWW404"/>
      <c r="DWX404"/>
      <c r="DWY404"/>
      <c r="DWZ404"/>
      <c r="DXA404"/>
      <c r="DXB404"/>
      <c r="DXC404"/>
      <c r="DXD404"/>
      <c r="DXE404"/>
      <c r="DXF404"/>
      <c r="DXG404"/>
      <c r="DXH404"/>
      <c r="DXI404"/>
      <c r="DXJ404"/>
      <c r="DXK404"/>
      <c r="DXL404"/>
      <c r="DXM404"/>
      <c r="DXN404"/>
      <c r="DXO404"/>
      <c r="DXP404"/>
      <c r="DXQ404"/>
      <c r="DXR404"/>
      <c r="DXS404"/>
      <c r="DXT404"/>
      <c r="DXU404"/>
      <c r="DXV404"/>
      <c r="DXW404"/>
      <c r="DXX404"/>
      <c r="DXY404"/>
      <c r="DXZ404"/>
      <c r="DYA404"/>
      <c r="DYB404"/>
      <c r="DYC404"/>
      <c r="DYD404"/>
      <c r="DYE404"/>
      <c r="DYF404"/>
      <c r="DYG404"/>
      <c r="DYH404"/>
      <c r="DYI404"/>
      <c r="DYJ404"/>
      <c r="DYK404"/>
      <c r="DYL404"/>
      <c r="DYM404"/>
      <c r="DYN404"/>
      <c r="DYO404"/>
      <c r="DYP404"/>
      <c r="DYQ404"/>
      <c r="DYR404"/>
      <c r="DYS404"/>
      <c r="DYT404"/>
      <c r="DYU404"/>
      <c r="DYV404"/>
      <c r="DYW404"/>
      <c r="DYX404"/>
      <c r="DYY404"/>
      <c r="DYZ404"/>
      <c r="DZA404"/>
      <c r="DZB404"/>
      <c r="DZC404"/>
      <c r="DZD404"/>
      <c r="DZE404"/>
      <c r="DZF404"/>
      <c r="DZG404"/>
      <c r="DZH404"/>
      <c r="DZI404"/>
      <c r="DZJ404"/>
      <c r="DZK404"/>
      <c r="DZL404"/>
      <c r="DZM404"/>
      <c r="DZN404"/>
      <c r="DZO404"/>
      <c r="DZP404"/>
      <c r="DZQ404"/>
      <c r="DZR404"/>
      <c r="DZS404"/>
      <c r="DZT404"/>
      <c r="DZU404"/>
      <c r="DZV404"/>
      <c r="DZW404"/>
      <c r="DZX404"/>
      <c r="DZY404"/>
      <c r="DZZ404"/>
      <c r="EAA404"/>
      <c r="EAB404"/>
      <c r="EAC404"/>
      <c r="EAD404"/>
      <c r="EAE404"/>
      <c r="EAF404"/>
      <c r="EAG404"/>
      <c r="EAH404"/>
      <c r="EAI404"/>
      <c r="EAJ404"/>
      <c r="EAK404"/>
      <c r="EAL404"/>
      <c r="EAM404"/>
      <c r="EAN404"/>
      <c r="EAO404"/>
      <c r="EAP404"/>
      <c r="EAQ404"/>
      <c r="EAR404"/>
      <c r="EAS404"/>
      <c r="EAT404"/>
      <c r="EAU404"/>
      <c r="EAV404"/>
      <c r="EAW404"/>
      <c r="EAX404"/>
      <c r="EAY404"/>
      <c r="EAZ404"/>
      <c r="EBA404"/>
      <c r="EBB404"/>
      <c r="EBC404"/>
      <c r="EBD404"/>
      <c r="EBE404"/>
      <c r="EBF404"/>
      <c r="EBG404"/>
      <c r="EBH404"/>
      <c r="EBI404"/>
      <c r="EBJ404"/>
      <c r="EBK404"/>
      <c r="EBL404"/>
      <c r="EBM404"/>
      <c r="EBN404"/>
      <c r="EBO404"/>
      <c r="EBP404"/>
      <c r="EBQ404"/>
      <c r="EBR404"/>
      <c r="EBS404"/>
      <c r="EBT404"/>
      <c r="EBU404"/>
      <c r="EBV404"/>
      <c r="EBW404"/>
      <c r="EBX404"/>
      <c r="EBY404"/>
      <c r="EBZ404"/>
      <c r="ECA404"/>
      <c r="ECB404"/>
      <c r="ECC404"/>
      <c r="ECD404"/>
      <c r="ECE404"/>
      <c r="ECF404"/>
      <c r="ECG404"/>
      <c r="ECH404"/>
      <c r="ECI404"/>
      <c r="ECJ404"/>
      <c r="ECK404"/>
      <c r="ECL404"/>
      <c r="ECM404"/>
      <c r="ECN404"/>
      <c r="ECO404"/>
      <c r="ECP404"/>
      <c r="ECQ404"/>
      <c r="ECR404"/>
      <c r="ECS404"/>
      <c r="ECT404"/>
      <c r="ECU404"/>
      <c r="ECV404"/>
      <c r="ECW404"/>
      <c r="ECX404"/>
      <c r="ECY404"/>
      <c r="ECZ404"/>
      <c r="EDA404"/>
      <c r="EDB404"/>
      <c r="EDC404"/>
      <c r="EDD404"/>
      <c r="EDE404"/>
      <c r="EDF404"/>
      <c r="EDG404"/>
      <c r="EDH404"/>
      <c r="EDI404"/>
      <c r="EDJ404"/>
      <c r="EDK404"/>
      <c r="EDL404"/>
      <c r="EDM404"/>
      <c r="EDN404"/>
      <c r="EDO404"/>
      <c r="EDP404"/>
      <c r="EDQ404"/>
      <c r="EDR404"/>
      <c r="EDS404"/>
      <c r="EDT404"/>
      <c r="EDU404"/>
      <c r="EDV404"/>
      <c r="EDW404"/>
      <c r="EDX404"/>
      <c r="EDY404"/>
      <c r="EDZ404"/>
      <c r="EEA404"/>
      <c r="EEB404"/>
      <c r="EEC404"/>
      <c r="EED404"/>
      <c r="EEE404"/>
      <c r="EEF404"/>
      <c r="EEG404"/>
      <c r="EEH404"/>
      <c r="EEI404"/>
      <c r="EEJ404"/>
      <c r="EEK404"/>
      <c r="EEL404"/>
      <c r="EEM404"/>
      <c r="EEN404"/>
      <c r="EEO404"/>
      <c r="EEP404"/>
      <c r="EEQ404"/>
      <c r="EER404"/>
      <c r="EES404"/>
      <c r="EET404"/>
      <c r="EEU404"/>
      <c r="EEV404"/>
      <c r="EEW404"/>
      <c r="EEX404"/>
      <c r="EEY404"/>
      <c r="EEZ404"/>
      <c r="EFA404"/>
      <c r="EFB404"/>
      <c r="EFC404"/>
      <c r="EFD404"/>
      <c r="EFE404"/>
      <c r="EFF404"/>
      <c r="EFG404"/>
      <c r="EFH404"/>
      <c r="EFI404"/>
      <c r="EFJ404"/>
      <c r="EFK404"/>
      <c r="EFL404"/>
      <c r="EFM404"/>
      <c r="EFN404"/>
      <c r="EFO404"/>
      <c r="EFP404"/>
      <c r="EFQ404"/>
      <c r="EFR404"/>
      <c r="EFS404"/>
      <c r="EFT404"/>
      <c r="EFU404"/>
      <c r="EFV404"/>
      <c r="EFW404"/>
      <c r="EFX404"/>
      <c r="EFY404"/>
      <c r="EFZ404"/>
      <c r="EGA404"/>
      <c r="EGB404"/>
      <c r="EGC404"/>
      <c r="EGD404"/>
      <c r="EGE404"/>
      <c r="EGF404"/>
      <c r="EGG404"/>
      <c r="EGH404"/>
      <c r="EGI404"/>
      <c r="EGJ404"/>
      <c r="EGK404"/>
      <c r="EGL404"/>
      <c r="EGM404"/>
      <c r="EGN404"/>
      <c r="EGO404"/>
      <c r="EGP404"/>
      <c r="EGQ404"/>
      <c r="EGR404"/>
      <c r="EGS404"/>
      <c r="EGT404"/>
      <c r="EGU404"/>
      <c r="EGV404"/>
      <c r="EGW404"/>
      <c r="EGX404"/>
      <c r="EGY404"/>
      <c r="EGZ404"/>
      <c r="EHA404"/>
      <c r="EHB404"/>
      <c r="EHC404"/>
      <c r="EHD404"/>
      <c r="EHE404"/>
      <c r="EHF404"/>
      <c r="EHG404"/>
      <c r="EHH404"/>
      <c r="EHI404"/>
      <c r="EHJ404"/>
      <c r="EHK404"/>
      <c r="EHL404"/>
      <c r="EHM404"/>
      <c r="EHN404"/>
      <c r="EHO404"/>
      <c r="EHP404"/>
      <c r="EHQ404"/>
      <c r="EHR404"/>
      <c r="EHS404"/>
      <c r="EHT404"/>
      <c r="EHU404"/>
      <c r="EHV404"/>
      <c r="EHW404"/>
      <c r="EHX404"/>
      <c r="EHY404"/>
      <c r="EHZ404"/>
      <c r="EIA404"/>
      <c r="EIB404"/>
      <c r="EIC404"/>
      <c r="EID404"/>
      <c r="EIE404"/>
      <c r="EIF404"/>
      <c r="EIG404"/>
      <c r="EIH404"/>
      <c r="EII404"/>
      <c r="EIJ404"/>
      <c r="EIK404"/>
      <c r="EIL404"/>
      <c r="EIM404"/>
      <c r="EIN404"/>
      <c r="EIO404"/>
      <c r="EIP404"/>
      <c r="EIQ404"/>
      <c r="EIR404"/>
      <c r="EIS404"/>
      <c r="EIT404"/>
      <c r="EIU404"/>
      <c r="EIV404"/>
      <c r="EIW404"/>
      <c r="EIX404"/>
      <c r="EIY404"/>
      <c r="EIZ404"/>
      <c r="EJA404"/>
      <c r="EJB404"/>
      <c r="EJC404"/>
      <c r="EJD404"/>
      <c r="EJE404"/>
      <c r="EJF404"/>
      <c r="EJG404"/>
      <c r="EJH404"/>
      <c r="EJI404"/>
      <c r="EJJ404"/>
      <c r="EJK404"/>
      <c r="EJL404"/>
      <c r="EJM404"/>
      <c r="EJN404"/>
      <c r="EJO404"/>
      <c r="EJP404"/>
      <c r="EJQ404"/>
      <c r="EJR404"/>
      <c r="EJS404"/>
      <c r="EJT404"/>
      <c r="EJU404"/>
      <c r="EJV404"/>
      <c r="EJW404"/>
      <c r="EJX404"/>
      <c r="EJY404"/>
      <c r="EJZ404"/>
      <c r="EKA404"/>
      <c r="EKB404"/>
      <c r="EKC404"/>
      <c r="EKD404"/>
      <c r="EKE404"/>
      <c r="EKF404"/>
      <c r="EKG404"/>
      <c r="EKH404"/>
      <c r="EKI404"/>
      <c r="EKJ404"/>
      <c r="EKK404"/>
      <c r="EKL404"/>
      <c r="EKM404"/>
      <c r="EKN404"/>
      <c r="EKO404"/>
      <c r="EKP404"/>
      <c r="EKQ404"/>
      <c r="EKR404"/>
      <c r="EKS404"/>
      <c r="EKT404"/>
      <c r="EKU404"/>
      <c r="EKV404"/>
      <c r="EKW404"/>
      <c r="EKX404"/>
      <c r="EKY404"/>
      <c r="EKZ404"/>
      <c r="ELA404"/>
      <c r="ELB404"/>
      <c r="ELC404"/>
      <c r="ELD404"/>
      <c r="ELE404"/>
      <c r="ELF404"/>
      <c r="ELG404"/>
      <c r="ELH404"/>
      <c r="ELI404"/>
      <c r="ELJ404"/>
      <c r="ELK404"/>
      <c r="ELL404"/>
      <c r="ELM404"/>
      <c r="ELN404"/>
      <c r="ELO404"/>
      <c r="ELP404"/>
      <c r="ELQ404"/>
      <c r="ELR404"/>
      <c r="ELS404"/>
      <c r="ELT404"/>
      <c r="ELU404"/>
      <c r="ELV404"/>
      <c r="ELW404"/>
      <c r="ELX404"/>
      <c r="ELY404"/>
      <c r="ELZ404"/>
      <c r="EMA404"/>
      <c r="EMB404"/>
      <c r="EMC404"/>
      <c r="EMD404"/>
      <c r="EME404"/>
      <c r="EMF404"/>
      <c r="EMG404"/>
      <c r="EMH404"/>
      <c r="EMI404"/>
      <c r="EMJ404"/>
      <c r="EMK404"/>
      <c r="EML404"/>
      <c r="EMM404"/>
      <c r="EMN404"/>
      <c r="EMO404"/>
      <c r="EMP404"/>
      <c r="EMQ404"/>
      <c r="EMR404"/>
      <c r="EMS404"/>
      <c r="EMT404"/>
      <c r="EMU404"/>
      <c r="EMV404"/>
      <c r="EMW404"/>
      <c r="EMX404"/>
      <c r="EMY404"/>
      <c r="EMZ404"/>
      <c r="ENA404"/>
      <c r="ENB404"/>
      <c r="ENC404"/>
      <c r="END404"/>
      <c r="ENE404"/>
      <c r="ENF404"/>
      <c r="ENG404"/>
      <c r="ENH404"/>
      <c r="ENI404"/>
      <c r="ENJ404"/>
      <c r="ENK404"/>
      <c r="ENL404"/>
      <c r="ENM404"/>
      <c r="ENN404"/>
      <c r="ENO404"/>
      <c r="ENP404"/>
      <c r="ENQ404"/>
      <c r="ENR404"/>
      <c r="ENS404"/>
      <c r="ENT404"/>
      <c r="ENU404"/>
      <c r="ENV404"/>
      <c r="ENW404"/>
      <c r="ENX404"/>
      <c r="ENY404"/>
      <c r="ENZ404"/>
      <c r="EOA404"/>
      <c r="EOB404"/>
      <c r="EOC404"/>
      <c r="EOD404"/>
      <c r="EOE404"/>
      <c r="EOF404"/>
      <c r="EOG404"/>
      <c r="EOH404"/>
      <c r="EOI404"/>
      <c r="EOJ404"/>
      <c r="EOK404"/>
      <c r="EOL404"/>
      <c r="EOM404"/>
      <c r="EON404"/>
      <c r="EOO404"/>
      <c r="EOP404"/>
      <c r="EOQ404"/>
      <c r="EOR404"/>
      <c r="EOS404"/>
      <c r="EOT404"/>
      <c r="EOU404"/>
      <c r="EOV404"/>
      <c r="EOW404"/>
      <c r="EOX404"/>
      <c r="EOY404"/>
      <c r="EOZ404"/>
      <c r="EPA404"/>
      <c r="EPB404"/>
      <c r="EPC404"/>
      <c r="EPD404"/>
      <c r="EPE404"/>
      <c r="EPF404"/>
      <c r="EPG404"/>
      <c r="EPH404"/>
      <c r="EPI404"/>
      <c r="EPJ404"/>
      <c r="EPK404"/>
      <c r="EPL404"/>
      <c r="EPM404"/>
      <c r="EPN404"/>
      <c r="EPO404"/>
      <c r="EPP404"/>
      <c r="EPQ404"/>
      <c r="EPR404"/>
      <c r="EPS404"/>
      <c r="EPT404"/>
      <c r="EPU404"/>
      <c r="EPV404"/>
      <c r="EPW404"/>
      <c r="EPX404"/>
      <c r="EPY404"/>
      <c r="EPZ404"/>
      <c r="EQA404"/>
      <c r="EQB404"/>
      <c r="EQC404"/>
      <c r="EQD404"/>
      <c r="EQE404"/>
      <c r="EQF404"/>
      <c r="EQG404"/>
      <c r="EQH404"/>
      <c r="EQI404"/>
      <c r="EQJ404"/>
      <c r="EQK404"/>
      <c r="EQL404"/>
      <c r="EQM404"/>
      <c r="EQN404"/>
      <c r="EQO404"/>
      <c r="EQP404"/>
      <c r="EQQ404"/>
      <c r="EQR404"/>
      <c r="EQS404"/>
      <c r="EQT404"/>
      <c r="EQU404"/>
      <c r="EQV404"/>
      <c r="EQW404"/>
      <c r="EQX404"/>
      <c r="EQY404"/>
      <c r="EQZ404"/>
      <c r="ERA404"/>
      <c r="ERB404"/>
      <c r="ERC404"/>
      <c r="ERD404"/>
      <c r="ERE404"/>
      <c r="ERF404"/>
      <c r="ERG404"/>
      <c r="ERH404"/>
      <c r="ERI404"/>
      <c r="ERJ404"/>
      <c r="ERK404"/>
      <c r="ERL404"/>
      <c r="ERM404"/>
      <c r="ERN404"/>
      <c r="ERO404"/>
      <c r="ERP404"/>
      <c r="ERQ404"/>
      <c r="ERR404"/>
      <c r="ERS404"/>
      <c r="ERT404"/>
      <c r="ERU404"/>
      <c r="ERV404"/>
      <c r="ERW404"/>
      <c r="ERX404"/>
      <c r="ERY404"/>
      <c r="ERZ404"/>
      <c r="ESA404"/>
      <c r="ESB404"/>
      <c r="ESC404"/>
      <c r="ESD404"/>
      <c r="ESE404"/>
      <c r="ESF404"/>
      <c r="ESG404"/>
      <c r="ESH404"/>
      <c r="ESI404"/>
      <c r="ESJ404"/>
      <c r="ESK404"/>
      <c r="ESL404"/>
      <c r="ESM404"/>
      <c r="ESN404"/>
      <c r="ESO404"/>
      <c r="ESP404"/>
      <c r="ESQ404"/>
      <c r="ESR404"/>
      <c r="ESS404"/>
      <c r="EST404"/>
      <c r="ESU404"/>
      <c r="ESV404"/>
      <c r="ESW404"/>
      <c r="ESX404"/>
      <c r="ESY404"/>
      <c r="ESZ404"/>
      <c r="ETA404"/>
      <c r="ETB404"/>
      <c r="ETC404"/>
      <c r="ETD404"/>
      <c r="ETE404"/>
      <c r="ETF404"/>
      <c r="ETG404"/>
      <c r="ETH404"/>
      <c r="ETI404"/>
      <c r="ETJ404"/>
      <c r="ETK404"/>
      <c r="ETL404"/>
      <c r="ETM404"/>
      <c r="ETN404"/>
      <c r="ETO404"/>
      <c r="ETP404"/>
      <c r="ETQ404"/>
      <c r="ETR404"/>
      <c r="ETS404"/>
      <c r="ETT404"/>
      <c r="ETU404"/>
      <c r="ETV404"/>
      <c r="ETW404"/>
      <c r="ETX404"/>
      <c r="ETY404"/>
      <c r="ETZ404"/>
      <c r="EUA404"/>
      <c r="EUB404"/>
      <c r="EUC404"/>
      <c r="EUD404"/>
      <c r="EUE404"/>
      <c r="EUF404"/>
      <c r="EUG404"/>
      <c r="EUH404"/>
      <c r="EUI404"/>
      <c r="EUJ404"/>
      <c r="EUK404"/>
      <c r="EUL404"/>
      <c r="EUM404"/>
      <c r="EUN404"/>
      <c r="EUO404"/>
      <c r="EUP404"/>
      <c r="EUQ404"/>
      <c r="EUR404"/>
      <c r="EUS404"/>
      <c r="EUT404"/>
      <c r="EUU404"/>
      <c r="EUV404"/>
      <c r="EUW404"/>
      <c r="EUX404"/>
      <c r="EUY404"/>
      <c r="EUZ404"/>
      <c r="EVA404"/>
      <c r="EVB404"/>
      <c r="EVC404"/>
      <c r="EVD404"/>
      <c r="EVE404"/>
      <c r="EVF404"/>
      <c r="EVG404"/>
      <c r="EVH404"/>
      <c r="EVI404"/>
      <c r="EVJ404"/>
      <c r="EVK404"/>
      <c r="EVL404"/>
      <c r="EVM404"/>
      <c r="EVN404"/>
      <c r="EVO404"/>
      <c r="EVP404"/>
      <c r="EVQ404"/>
      <c r="EVR404"/>
      <c r="EVS404"/>
      <c r="EVT404"/>
      <c r="EVU404"/>
      <c r="EVV404"/>
      <c r="EVW404"/>
      <c r="EVX404"/>
      <c r="EVY404"/>
      <c r="EVZ404"/>
      <c r="EWA404"/>
      <c r="EWB404"/>
      <c r="EWC404"/>
      <c r="EWD404"/>
      <c r="EWE404"/>
      <c r="EWF404"/>
      <c r="EWG404"/>
      <c r="EWH404"/>
      <c r="EWI404"/>
      <c r="EWJ404"/>
      <c r="EWK404"/>
      <c r="EWL404"/>
      <c r="EWM404"/>
      <c r="EWN404"/>
      <c r="EWO404"/>
      <c r="EWP404"/>
      <c r="EWQ404"/>
      <c r="EWR404"/>
      <c r="EWS404"/>
      <c r="EWT404"/>
      <c r="EWU404"/>
      <c r="EWV404"/>
      <c r="EWW404"/>
      <c r="EWX404"/>
      <c r="EWY404"/>
      <c r="EWZ404"/>
      <c r="EXA404"/>
      <c r="EXB404"/>
      <c r="EXC404"/>
      <c r="EXD404"/>
      <c r="EXE404"/>
      <c r="EXF404"/>
      <c r="EXG404"/>
      <c r="EXH404"/>
      <c r="EXI404"/>
      <c r="EXJ404"/>
      <c r="EXK404"/>
      <c r="EXL404"/>
      <c r="EXM404"/>
      <c r="EXN404"/>
      <c r="EXO404"/>
      <c r="EXP404"/>
      <c r="EXQ404"/>
      <c r="EXR404"/>
      <c r="EXS404"/>
      <c r="EXT404"/>
      <c r="EXU404"/>
      <c r="EXV404"/>
      <c r="EXW404"/>
      <c r="EXX404"/>
      <c r="EXY404"/>
      <c r="EXZ404"/>
      <c r="EYA404"/>
      <c r="EYB404"/>
      <c r="EYC404"/>
      <c r="EYD404"/>
      <c r="EYE404"/>
      <c r="EYF404"/>
      <c r="EYG404"/>
      <c r="EYH404"/>
      <c r="EYI404"/>
      <c r="EYJ404"/>
      <c r="EYK404"/>
      <c r="EYL404"/>
      <c r="EYM404"/>
      <c r="EYN404"/>
      <c r="EYO404"/>
      <c r="EYP404"/>
      <c r="EYQ404"/>
      <c r="EYR404"/>
      <c r="EYS404"/>
      <c r="EYT404"/>
      <c r="EYU404"/>
      <c r="EYV404"/>
      <c r="EYW404"/>
      <c r="EYX404"/>
      <c r="EYY404"/>
      <c r="EYZ404"/>
      <c r="EZA404"/>
      <c r="EZB404"/>
      <c r="EZC404"/>
      <c r="EZD404"/>
      <c r="EZE404"/>
      <c r="EZF404"/>
      <c r="EZG404"/>
      <c r="EZH404"/>
      <c r="EZI404"/>
      <c r="EZJ404"/>
      <c r="EZK404"/>
      <c r="EZL404"/>
      <c r="EZM404"/>
      <c r="EZN404"/>
      <c r="EZO404"/>
      <c r="EZP404"/>
      <c r="EZQ404"/>
      <c r="EZR404"/>
      <c r="EZS404"/>
      <c r="EZT404"/>
      <c r="EZU404"/>
      <c r="EZV404"/>
      <c r="EZW404"/>
      <c r="EZX404"/>
      <c r="EZY404"/>
      <c r="EZZ404"/>
      <c r="FAA404"/>
      <c r="FAB404"/>
      <c r="FAC404"/>
      <c r="FAD404"/>
      <c r="FAE404"/>
      <c r="FAF404"/>
      <c r="FAG404"/>
      <c r="FAH404"/>
      <c r="FAI404"/>
      <c r="FAJ404"/>
      <c r="FAK404"/>
      <c r="FAL404"/>
      <c r="FAM404"/>
      <c r="FAN404"/>
      <c r="FAO404"/>
      <c r="FAP404"/>
      <c r="FAQ404"/>
      <c r="FAR404"/>
      <c r="FAS404"/>
      <c r="FAT404"/>
      <c r="FAU404"/>
      <c r="FAV404"/>
      <c r="FAW404"/>
      <c r="FAX404"/>
      <c r="FAY404"/>
      <c r="FAZ404"/>
      <c r="FBA404"/>
      <c r="FBB404"/>
      <c r="FBC404"/>
      <c r="FBD404"/>
      <c r="FBE404"/>
      <c r="FBF404"/>
      <c r="FBG404"/>
      <c r="FBH404"/>
      <c r="FBI404"/>
      <c r="FBJ404"/>
      <c r="FBK404"/>
      <c r="FBL404"/>
      <c r="FBM404"/>
      <c r="FBN404"/>
      <c r="FBO404"/>
      <c r="FBP404"/>
      <c r="FBQ404"/>
      <c r="FBR404"/>
      <c r="FBS404"/>
      <c r="FBT404"/>
      <c r="FBU404"/>
      <c r="FBV404"/>
      <c r="FBW404"/>
      <c r="FBX404"/>
      <c r="FBY404"/>
      <c r="FBZ404"/>
      <c r="FCA404"/>
      <c r="FCB404"/>
      <c r="FCC404"/>
      <c r="FCD404"/>
      <c r="FCE404"/>
      <c r="FCF404"/>
      <c r="FCG404"/>
      <c r="FCH404"/>
      <c r="FCI404"/>
      <c r="FCJ404"/>
      <c r="FCK404"/>
      <c r="FCL404"/>
      <c r="FCM404"/>
      <c r="FCN404"/>
      <c r="FCO404"/>
      <c r="FCP404"/>
      <c r="FCQ404"/>
      <c r="FCR404"/>
      <c r="FCS404"/>
      <c r="FCT404"/>
      <c r="FCU404"/>
      <c r="FCV404"/>
      <c r="FCW404"/>
      <c r="FCX404"/>
      <c r="FCY404"/>
      <c r="FCZ404"/>
      <c r="FDA404"/>
      <c r="FDB404"/>
      <c r="FDC404"/>
      <c r="FDD404"/>
      <c r="FDE404"/>
      <c r="FDF404"/>
      <c r="FDG404"/>
      <c r="FDH404"/>
      <c r="FDI404"/>
      <c r="FDJ404"/>
      <c r="FDK404"/>
      <c r="FDL404"/>
      <c r="FDM404"/>
      <c r="FDN404"/>
      <c r="FDO404"/>
      <c r="FDP404"/>
      <c r="FDQ404"/>
      <c r="FDR404"/>
      <c r="FDS404"/>
      <c r="FDT404"/>
      <c r="FDU404"/>
      <c r="FDV404"/>
      <c r="FDW404"/>
      <c r="FDX404"/>
      <c r="FDY404"/>
      <c r="FDZ404"/>
      <c r="FEA404"/>
      <c r="FEB404"/>
      <c r="FEC404"/>
      <c r="FED404"/>
      <c r="FEE404"/>
      <c r="FEF404"/>
      <c r="FEG404"/>
      <c r="FEH404"/>
      <c r="FEI404"/>
      <c r="FEJ404"/>
      <c r="FEK404"/>
      <c r="FEL404"/>
      <c r="FEM404"/>
      <c r="FEN404"/>
      <c r="FEO404"/>
      <c r="FEP404"/>
      <c r="FEQ404"/>
      <c r="FER404"/>
      <c r="FES404"/>
      <c r="FET404"/>
      <c r="FEU404"/>
      <c r="FEV404"/>
      <c r="FEW404"/>
      <c r="FEX404"/>
      <c r="FEY404"/>
      <c r="FEZ404"/>
      <c r="FFA404"/>
      <c r="FFB404"/>
      <c r="FFC404"/>
      <c r="FFD404"/>
      <c r="FFE404"/>
      <c r="FFF404"/>
      <c r="FFG404"/>
      <c r="FFH404"/>
      <c r="FFI404"/>
      <c r="FFJ404"/>
      <c r="FFK404"/>
      <c r="FFL404"/>
      <c r="FFM404"/>
      <c r="FFN404"/>
      <c r="FFO404"/>
      <c r="FFP404"/>
      <c r="FFQ404"/>
      <c r="FFR404"/>
      <c r="FFS404"/>
      <c r="FFT404"/>
      <c r="FFU404"/>
      <c r="FFV404"/>
      <c r="FFW404"/>
      <c r="FFX404"/>
      <c r="FFY404"/>
      <c r="FFZ404"/>
      <c r="FGA404"/>
      <c r="FGB404"/>
      <c r="FGC404"/>
      <c r="FGD404"/>
      <c r="FGE404"/>
      <c r="FGF404"/>
      <c r="FGG404"/>
      <c r="FGH404"/>
      <c r="FGI404"/>
      <c r="FGJ404"/>
      <c r="FGK404"/>
      <c r="FGL404"/>
      <c r="FGM404"/>
      <c r="FGN404"/>
      <c r="FGO404"/>
      <c r="FGP404"/>
      <c r="FGQ404"/>
      <c r="FGR404"/>
      <c r="FGS404"/>
      <c r="FGT404"/>
      <c r="FGU404"/>
      <c r="FGV404"/>
      <c r="FGW404"/>
      <c r="FGX404"/>
      <c r="FGY404"/>
      <c r="FGZ404"/>
      <c r="FHA404"/>
      <c r="FHB404"/>
      <c r="FHC404"/>
      <c r="FHD404"/>
      <c r="FHE404"/>
      <c r="FHF404"/>
      <c r="FHG404"/>
      <c r="FHH404"/>
      <c r="FHI404"/>
      <c r="FHJ404"/>
      <c r="FHK404"/>
      <c r="FHL404"/>
      <c r="FHM404"/>
      <c r="FHN404"/>
      <c r="FHO404"/>
      <c r="FHP404"/>
      <c r="FHQ404"/>
      <c r="FHR404"/>
      <c r="FHS404"/>
      <c r="FHT404"/>
      <c r="FHU404"/>
      <c r="FHV404"/>
      <c r="FHW404"/>
      <c r="FHX404"/>
      <c r="FHY404"/>
      <c r="FHZ404"/>
      <c r="FIA404"/>
      <c r="FIB404"/>
      <c r="FIC404"/>
      <c r="FID404"/>
      <c r="FIE404"/>
      <c r="FIF404"/>
      <c r="FIG404"/>
      <c r="FIH404"/>
      <c r="FII404"/>
      <c r="FIJ404"/>
      <c r="FIK404"/>
      <c r="FIL404"/>
      <c r="FIM404"/>
      <c r="FIN404"/>
      <c r="FIO404"/>
      <c r="FIP404"/>
      <c r="FIQ404"/>
      <c r="FIR404"/>
      <c r="FIS404"/>
      <c r="FIT404"/>
      <c r="FIU404"/>
      <c r="FIV404"/>
      <c r="FIW404"/>
      <c r="FIX404"/>
      <c r="FIY404"/>
      <c r="FIZ404"/>
      <c r="FJA404"/>
      <c r="FJB404"/>
      <c r="FJC404"/>
      <c r="FJD404"/>
      <c r="FJE404"/>
      <c r="FJF404"/>
      <c r="FJG404"/>
      <c r="FJH404"/>
      <c r="FJI404"/>
      <c r="FJJ404"/>
      <c r="FJK404"/>
      <c r="FJL404"/>
      <c r="FJM404"/>
      <c r="FJN404"/>
      <c r="FJO404"/>
      <c r="FJP404"/>
      <c r="FJQ404"/>
      <c r="FJR404"/>
      <c r="FJS404"/>
      <c r="FJT404"/>
      <c r="FJU404"/>
      <c r="FJV404"/>
      <c r="FJW404"/>
      <c r="FJX404"/>
      <c r="FJY404"/>
      <c r="FJZ404"/>
      <c r="FKA404"/>
      <c r="FKB404"/>
      <c r="FKC404"/>
      <c r="FKD404"/>
      <c r="FKE404"/>
      <c r="FKF404"/>
      <c r="FKG404"/>
      <c r="FKH404"/>
      <c r="FKI404"/>
      <c r="FKJ404"/>
      <c r="FKK404"/>
      <c r="FKL404"/>
      <c r="FKM404"/>
      <c r="FKN404"/>
      <c r="FKO404"/>
      <c r="FKP404"/>
      <c r="FKQ404"/>
      <c r="FKR404"/>
      <c r="FKS404"/>
      <c r="FKT404"/>
      <c r="FKU404"/>
      <c r="FKV404"/>
      <c r="FKW404"/>
      <c r="FKX404"/>
      <c r="FKY404"/>
      <c r="FKZ404"/>
      <c r="FLA404"/>
      <c r="FLB404"/>
      <c r="FLC404"/>
      <c r="FLD404"/>
      <c r="FLE404"/>
      <c r="FLF404"/>
      <c r="FLG404"/>
      <c r="FLH404"/>
      <c r="FLI404"/>
      <c r="FLJ404"/>
      <c r="FLK404"/>
      <c r="FLL404"/>
      <c r="FLM404"/>
      <c r="FLN404"/>
      <c r="FLO404"/>
      <c r="FLP404"/>
      <c r="FLQ404"/>
      <c r="FLR404"/>
      <c r="FLS404"/>
      <c r="FLT404"/>
      <c r="FLU404"/>
      <c r="FLV404"/>
      <c r="FLW404"/>
      <c r="FLX404"/>
      <c r="FLY404"/>
      <c r="FLZ404"/>
      <c r="FMA404"/>
      <c r="FMB404"/>
      <c r="FMC404"/>
      <c r="FMD404"/>
      <c r="FME404"/>
      <c r="FMF404"/>
      <c r="FMG404"/>
      <c r="FMH404"/>
      <c r="FMI404"/>
      <c r="FMJ404"/>
      <c r="FMK404"/>
      <c r="FML404"/>
      <c r="FMM404"/>
      <c r="FMN404"/>
      <c r="FMO404"/>
      <c r="FMP404"/>
      <c r="FMQ404"/>
      <c r="FMR404"/>
      <c r="FMS404"/>
      <c r="FMT404"/>
      <c r="FMU404"/>
      <c r="FMV404"/>
      <c r="FMW404"/>
      <c r="FMX404"/>
      <c r="FMY404"/>
      <c r="FMZ404"/>
      <c r="FNA404"/>
      <c r="FNB404"/>
      <c r="FNC404"/>
      <c r="FND404"/>
      <c r="FNE404"/>
      <c r="FNF404"/>
      <c r="FNG404"/>
      <c r="FNH404"/>
      <c r="FNI404"/>
      <c r="FNJ404"/>
      <c r="FNK404"/>
      <c r="FNL404"/>
      <c r="FNM404"/>
      <c r="FNN404"/>
      <c r="FNO404"/>
      <c r="FNP404"/>
      <c r="FNQ404"/>
      <c r="FNR404"/>
      <c r="FNS404"/>
      <c r="FNT404"/>
      <c r="FNU404"/>
      <c r="FNV404"/>
      <c r="FNW404"/>
      <c r="FNX404"/>
      <c r="FNY404"/>
      <c r="FNZ404"/>
      <c r="FOA404"/>
      <c r="FOB404"/>
      <c r="FOC404"/>
      <c r="FOD404"/>
      <c r="FOE404"/>
      <c r="FOF404"/>
      <c r="FOG404"/>
      <c r="FOH404"/>
      <c r="FOI404"/>
      <c r="FOJ404"/>
      <c r="FOK404"/>
      <c r="FOL404"/>
      <c r="FOM404"/>
      <c r="FON404"/>
      <c r="FOO404"/>
      <c r="FOP404"/>
      <c r="FOQ404"/>
      <c r="FOR404"/>
      <c r="FOS404"/>
      <c r="FOT404"/>
      <c r="FOU404"/>
      <c r="FOV404"/>
      <c r="FOW404"/>
      <c r="FOX404"/>
      <c r="FOY404"/>
      <c r="FOZ404"/>
      <c r="FPA404"/>
      <c r="FPB404"/>
      <c r="FPC404"/>
      <c r="FPD404"/>
      <c r="FPE404"/>
      <c r="FPF404"/>
      <c r="FPG404"/>
      <c r="FPH404"/>
      <c r="FPI404"/>
      <c r="FPJ404"/>
      <c r="FPK404"/>
      <c r="FPL404"/>
      <c r="FPM404"/>
      <c r="FPN404"/>
      <c r="FPO404"/>
      <c r="FPP404"/>
      <c r="FPQ404"/>
      <c r="FPR404"/>
      <c r="FPS404"/>
      <c r="FPT404"/>
      <c r="FPU404"/>
      <c r="FPV404"/>
      <c r="FPW404"/>
      <c r="FPX404"/>
      <c r="FPY404"/>
      <c r="FPZ404"/>
      <c r="FQA404"/>
      <c r="FQB404"/>
      <c r="FQC404"/>
      <c r="FQD404"/>
      <c r="FQE404"/>
      <c r="FQF404"/>
      <c r="FQG404"/>
      <c r="FQH404"/>
      <c r="FQI404"/>
      <c r="FQJ404"/>
      <c r="FQK404"/>
      <c r="FQL404"/>
      <c r="FQM404"/>
      <c r="FQN404"/>
      <c r="FQO404"/>
      <c r="FQP404"/>
      <c r="FQQ404"/>
      <c r="FQR404"/>
      <c r="FQS404"/>
      <c r="FQT404"/>
      <c r="FQU404"/>
      <c r="FQV404"/>
      <c r="FQW404"/>
      <c r="FQX404"/>
      <c r="FQY404"/>
      <c r="FQZ404"/>
      <c r="FRA404"/>
      <c r="FRB404"/>
      <c r="FRC404"/>
      <c r="FRD404"/>
      <c r="FRE404"/>
      <c r="FRF404"/>
      <c r="FRG404"/>
      <c r="FRH404"/>
      <c r="FRI404"/>
      <c r="FRJ404"/>
      <c r="FRK404"/>
      <c r="FRL404"/>
      <c r="FRM404"/>
      <c r="FRN404"/>
      <c r="FRO404"/>
      <c r="FRP404"/>
      <c r="FRQ404"/>
      <c r="FRR404"/>
      <c r="FRS404"/>
      <c r="FRT404"/>
      <c r="FRU404"/>
      <c r="FRV404"/>
      <c r="FRW404"/>
      <c r="FRX404"/>
      <c r="FRY404"/>
      <c r="FRZ404"/>
      <c r="FSA404"/>
      <c r="FSB404"/>
      <c r="FSC404"/>
      <c r="FSD404"/>
      <c r="FSE404"/>
      <c r="FSF404"/>
      <c r="FSG404"/>
      <c r="FSH404"/>
      <c r="FSI404"/>
      <c r="FSJ404"/>
      <c r="FSK404"/>
      <c r="FSL404"/>
      <c r="FSM404"/>
      <c r="FSN404"/>
      <c r="FSO404"/>
      <c r="FSP404"/>
      <c r="FSQ404"/>
      <c r="FSR404"/>
      <c r="FSS404"/>
      <c r="FST404"/>
      <c r="FSU404"/>
      <c r="FSV404"/>
      <c r="FSW404"/>
      <c r="FSX404"/>
      <c r="FSY404"/>
      <c r="FSZ404"/>
      <c r="FTA404"/>
      <c r="FTB404"/>
      <c r="FTC404"/>
      <c r="FTD404"/>
      <c r="FTE404"/>
      <c r="FTF404"/>
      <c r="FTG404"/>
      <c r="FTH404"/>
      <c r="FTI404"/>
      <c r="FTJ404"/>
      <c r="FTK404"/>
      <c r="FTL404"/>
      <c r="FTM404"/>
      <c r="FTN404"/>
      <c r="FTO404"/>
      <c r="FTP404"/>
      <c r="FTQ404"/>
      <c r="FTR404"/>
      <c r="FTS404"/>
      <c r="FTT404"/>
      <c r="FTU404"/>
      <c r="FTV404"/>
      <c r="FTW404"/>
      <c r="FTX404"/>
      <c r="FTY404"/>
      <c r="FTZ404"/>
      <c r="FUA404"/>
      <c r="FUB404"/>
      <c r="FUC404"/>
      <c r="FUD404"/>
      <c r="FUE404"/>
      <c r="FUF404"/>
      <c r="FUG404"/>
      <c r="FUH404"/>
      <c r="FUI404"/>
      <c r="FUJ404"/>
      <c r="FUK404"/>
      <c r="FUL404"/>
      <c r="FUM404"/>
      <c r="FUN404"/>
      <c r="FUO404"/>
      <c r="FUP404"/>
      <c r="FUQ404"/>
      <c r="FUR404"/>
      <c r="FUS404"/>
      <c r="FUT404"/>
      <c r="FUU404"/>
      <c r="FUV404"/>
      <c r="FUW404"/>
      <c r="FUX404"/>
      <c r="FUY404"/>
      <c r="FUZ404"/>
      <c r="FVA404"/>
      <c r="FVB404"/>
      <c r="FVC404"/>
      <c r="FVD404"/>
      <c r="FVE404"/>
      <c r="FVF404"/>
      <c r="FVG404"/>
      <c r="FVH404"/>
      <c r="FVI404"/>
      <c r="FVJ404"/>
      <c r="FVK404"/>
      <c r="FVL404"/>
      <c r="FVM404"/>
      <c r="FVN404"/>
      <c r="FVO404"/>
      <c r="FVP404"/>
      <c r="FVQ404"/>
      <c r="FVR404"/>
      <c r="FVS404"/>
      <c r="FVT404"/>
      <c r="FVU404"/>
      <c r="FVV404"/>
      <c r="FVW404"/>
      <c r="FVX404"/>
      <c r="FVY404"/>
      <c r="FVZ404"/>
      <c r="FWA404"/>
      <c r="FWB404"/>
      <c r="FWC404"/>
      <c r="FWD404"/>
      <c r="FWE404"/>
      <c r="FWF404"/>
      <c r="FWG404"/>
      <c r="FWH404"/>
      <c r="FWI404"/>
      <c r="FWJ404"/>
      <c r="FWK404"/>
      <c r="FWL404"/>
      <c r="FWM404"/>
      <c r="FWN404"/>
      <c r="FWO404"/>
      <c r="FWP404"/>
      <c r="FWQ404"/>
      <c r="FWR404"/>
      <c r="FWS404"/>
      <c r="FWT404"/>
      <c r="FWU404"/>
      <c r="FWV404"/>
      <c r="FWW404"/>
      <c r="FWX404"/>
      <c r="FWY404"/>
      <c r="FWZ404"/>
      <c r="FXA404"/>
      <c r="FXB404"/>
      <c r="FXC404"/>
      <c r="FXD404"/>
      <c r="FXE404"/>
      <c r="FXF404"/>
      <c r="FXG404"/>
      <c r="FXH404"/>
      <c r="FXI404"/>
      <c r="FXJ404"/>
      <c r="FXK404"/>
      <c r="FXL404"/>
      <c r="FXM404"/>
      <c r="FXN404"/>
      <c r="FXO404"/>
      <c r="FXP404"/>
      <c r="FXQ404"/>
      <c r="FXR404"/>
      <c r="FXS404"/>
      <c r="FXT404"/>
      <c r="FXU404"/>
      <c r="FXV404"/>
      <c r="FXW404"/>
      <c r="FXX404"/>
      <c r="FXY404"/>
      <c r="FXZ404"/>
      <c r="FYA404"/>
      <c r="FYB404"/>
      <c r="FYC404"/>
      <c r="FYD404"/>
      <c r="FYE404"/>
      <c r="FYF404"/>
      <c r="FYG404"/>
      <c r="FYH404"/>
      <c r="FYI404"/>
      <c r="FYJ404"/>
      <c r="FYK404"/>
      <c r="FYL404"/>
      <c r="FYM404"/>
      <c r="FYN404"/>
      <c r="FYO404"/>
      <c r="FYP404"/>
      <c r="FYQ404"/>
      <c r="FYR404"/>
      <c r="FYS404"/>
      <c r="FYT404"/>
      <c r="FYU404"/>
      <c r="FYV404"/>
      <c r="FYW404"/>
      <c r="FYX404"/>
      <c r="FYY404"/>
      <c r="FYZ404"/>
      <c r="FZA404"/>
      <c r="FZB404"/>
      <c r="FZC404"/>
      <c r="FZD404"/>
      <c r="FZE404"/>
      <c r="FZF404"/>
      <c r="FZG404"/>
      <c r="FZH404"/>
      <c r="FZI404"/>
      <c r="FZJ404"/>
      <c r="FZK404"/>
      <c r="FZL404"/>
      <c r="FZM404"/>
      <c r="FZN404"/>
      <c r="FZO404"/>
      <c r="FZP404"/>
      <c r="FZQ404"/>
      <c r="FZR404"/>
      <c r="FZS404"/>
      <c r="FZT404"/>
      <c r="FZU404"/>
      <c r="FZV404"/>
      <c r="FZW404"/>
      <c r="FZX404"/>
      <c r="FZY404"/>
      <c r="FZZ404"/>
      <c r="GAA404"/>
      <c r="GAB404"/>
      <c r="GAC404"/>
      <c r="GAD404"/>
      <c r="GAE404"/>
      <c r="GAF404"/>
      <c r="GAG404"/>
      <c r="GAH404"/>
      <c r="GAI404"/>
      <c r="GAJ404"/>
      <c r="GAK404"/>
      <c r="GAL404"/>
      <c r="GAM404"/>
      <c r="GAN404"/>
      <c r="GAO404"/>
      <c r="GAP404"/>
      <c r="GAQ404"/>
      <c r="GAR404"/>
      <c r="GAS404"/>
      <c r="GAT404"/>
      <c r="GAU404"/>
      <c r="GAV404"/>
      <c r="GAW404"/>
      <c r="GAX404"/>
      <c r="GAY404"/>
      <c r="GAZ404"/>
      <c r="GBA404"/>
      <c r="GBB404"/>
      <c r="GBC404"/>
      <c r="GBD404"/>
      <c r="GBE404"/>
      <c r="GBF404"/>
      <c r="GBG404"/>
      <c r="GBH404"/>
      <c r="GBI404"/>
      <c r="GBJ404"/>
      <c r="GBK404"/>
      <c r="GBL404"/>
      <c r="GBM404"/>
      <c r="GBN404"/>
      <c r="GBO404"/>
      <c r="GBP404"/>
      <c r="GBQ404"/>
      <c r="GBR404"/>
      <c r="GBS404"/>
      <c r="GBT404"/>
      <c r="GBU404"/>
      <c r="GBV404"/>
      <c r="GBW404"/>
      <c r="GBX404"/>
      <c r="GBY404"/>
      <c r="GBZ404"/>
      <c r="GCA404"/>
      <c r="GCB404"/>
      <c r="GCC404"/>
      <c r="GCD404"/>
      <c r="GCE404"/>
      <c r="GCF404"/>
      <c r="GCG404"/>
      <c r="GCH404"/>
      <c r="GCI404"/>
      <c r="GCJ404"/>
      <c r="GCK404"/>
      <c r="GCL404"/>
      <c r="GCM404"/>
      <c r="GCN404"/>
      <c r="GCO404"/>
      <c r="GCP404"/>
      <c r="GCQ404"/>
      <c r="GCR404"/>
      <c r="GCS404"/>
      <c r="GCT404"/>
      <c r="GCU404"/>
      <c r="GCV404"/>
      <c r="GCW404"/>
      <c r="GCX404"/>
      <c r="GCY404"/>
      <c r="GCZ404"/>
      <c r="GDA404"/>
      <c r="GDB404"/>
      <c r="GDC404"/>
      <c r="GDD404"/>
      <c r="GDE404"/>
      <c r="GDF404"/>
      <c r="GDG404"/>
      <c r="GDH404"/>
      <c r="GDI404"/>
      <c r="GDJ404"/>
      <c r="GDK404"/>
      <c r="GDL404"/>
      <c r="GDM404"/>
      <c r="GDN404"/>
      <c r="GDO404"/>
      <c r="GDP404"/>
      <c r="GDQ404"/>
      <c r="GDR404"/>
      <c r="GDS404"/>
      <c r="GDT404"/>
      <c r="GDU404"/>
      <c r="GDV404"/>
      <c r="GDW404"/>
      <c r="GDX404"/>
      <c r="GDY404"/>
      <c r="GDZ404"/>
      <c r="GEA404"/>
      <c r="GEB404"/>
      <c r="GEC404"/>
      <c r="GED404"/>
      <c r="GEE404"/>
      <c r="GEF404"/>
      <c r="GEG404"/>
      <c r="GEH404"/>
      <c r="GEI404"/>
      <c r="GEJ404"/>
      <c r="GEK404"/>
      <c r="GEL404"/>
      <c r="GEM404"/>
      <c r="GEN404"/>
      <c r="GEO404"/>
      <c r="GEP404"/>
      <c r="GEQ404"/>
      <c r="GER404"/>
      <c r="GES404"/>
      <c r="GET404"/>
      <c r="GEU404"/>
      <c r="GEV404"/>
      <c r="GEW404"/>
      <c r="GEX404"/>
      <c r="GEY404"/>
      <c r="GEZ404"/>
      <c r="GFA404"/>
      <c r="GFB404"/>
      <c r="GFC404"/>
      <c r="GFD404"/>
      <c r="GFE404"/>
      <c r="GFF404"/>
      <c r="GFG404"/>
      <c r="GFH404"/>
      <c r="GFI404"/>
      <c r="GFJ404"/>
      <c r="GFK404"/>
      <c r="GFL404"/>
      <c r="GFM404"/>
      <c r="GFN404"/>
      <c r="GFO404"/>
      <c r="GFP404"/>
      <c r="GFQ404"/>
      <c r="GFR404"/>
      <c r="GFS404"/>
      <c r="GFT404"/>
      <c r="GFU404"/>
      <c r="GFV404"/>
      <c r="GFW404"/>
      <c r="GFX404"/>
      <c r="GFY404"/>
      <c r="GFZ404"/>
      <c r="GGA404"/>
      <c r="GGB404"/>
      <c r="GGC404"/>
      <c r="GGD404"/>
      <c r="GGE404"/>
      <c r="GGF404"/>
      <c r="GGG404"/>
      <c r="GGH404"/>
      <c r="GGI404"/>
      <c r="GGJ404"/>
      <c r="GGK404"/>
      <c r="GGL404"/>
      <c r="GGM404"/>
      <c r="GGN404"/>
      <c r="GGO404"/>
      <c r="GGP404"/>
      <c r="GGQ404"/>
      <c r="GGR404"/>
      <c r="GGS404"/>
      <c r="GGT404"/>
      <c r="GGU404"/>
      <c r="GGV404"/>
      <c r="GGW404"/>
      <c r="GGX404"/>
      <c r="GGY404"/>
      <c r="GGZ404"/>
      <c r="GHA404"/>
      <c r="GHB404"/>
      <c r="GHC404"/>
      <c r="GHD404"/>
      <c r="GHE404"/>
      <c r="GHF404"/>
      <c r="GHG404"/>
      <c r="GHH404"/>
      <c r="GHI404"/>
      <c r="GHJ404"/>
      <c r="GHK404"/>
      <c r="GHL404"/>
      <c r="GHM404"/>
      <c r="GHN404"/>
      <c r="GHO404"/>
      <c r="GHP404"/>
      <c r="GHQ404"/>
      <c r="GHR404"/>
      <c r="GHS404"/>
      <c r="GHT404"/>
      <c r="GHU404"/>
      <c r="GHV404"/>
      <c r="GHW404"/>
      <c r="GHX404"/>
      <c r="GHY404"/>
      <c r="GHZ404"/>
      <c r="GIA404"/>
      <c r="GIB404"/>
      <c r="GIC404"/>
      <c r="GID404"/>
      <c r="GIE404"/>
      <c r="GIF404"/>
      <c r="GIG404"/>
      <c r="GIH404"/>
      <c r="GII404"/>
      <c r="GIJ404"/>
      <c r="GIK404"/>
      <c r="GIL404"/>
      <c r="GIM404"/>
      <c r="GIN404"/>
      <c r="GIO404"/>
      <c r="GIP404"/>
      <c r="GIQ404"/>
      <c r="GIR404"/>
      <c r="GIS404"/>
      <c r="GIT404"/>
      <c r="GIU404"/>
      <c r="GIV404"/>
      <c r="GIW404"/>
      <c r="GIX404"/>
      <c r="GIY404"/>
      <c r="GIZ404"/>
      <c r="GJA404"/>
      <c r="GJB404"/>
      <c r="GJC404"/>
      <c r="GJD404"/>
      <c r="GJE404"/>
      <c r="GJF404"/>
      <c r="GJG404"/>
      <c r="GJH404"/>
      <c r="GJI404"/>
      <c r="GJJ404"/>
      <c r="GJK404"/>
      <c r="GJL404"/>
      <c r="GJM404"/>
      <c r="GJN404"/>
      <c r="GJO404"/>
      <c r="GJP404"/>
      <c r="GJQ404"/>
      <c r="GJR404"/>
      <c r="GJS404"/>
      <c r="GJT404"/>
      <c r="GJU404"/>
      <c r="GJV404"/>
      <c r="GJW404"/>
      <c r="GJX404"/>
      <c r="GJY404"/>
      <c r="GJZ404"/>
      <c r="GKA404"/>
      <c r="GKB404"/>
      <c r="GKC404"/>
      <c r="GKD404"/>
      <c r="GKE404"/>
      <c r="GKF404"/>
      <c r="GKG404"/>
      <c r="GKH404"/>
      <c r="GKI404"/>
      <c r="GKJ404"/>
      <c r="GKK404"/>
      <c r="GKL404"/>
      <c r="GKM404"/>
      <c r="GKN404"/>
      <c r="GKO404"/>
      <c r="GKP404"/>
      <c r="GKQ404"/>
      <c r="GKR404"/>
      <c r="GKS404"/>
      <c r="GKT404"/>
      <c r="GKU404"/>
      <c r="GKV404"/>
      <c r="GKW404"/>
      <c r="GKX404"/>
      <c r="GKY404"/>
      <c r="GKZ404"/>
      <c r="GLA404"/>
      <c r="GLB404"/>
      <c r="GLC404"/>
      <c r="GLD404"/>
      <c r="GLE404"/>
      <c r="GLF404"/>
      <c r="GLG404"/>
      <c r="GLH404"/>
      <c r="GLI404"/>
      <c r="GLJ404"/>
      <c r="GLK404"/>
      <c r="GLL404"/>
      <c r="GLM404"/>
      <c r="GLN404"/>
      <c r="GLO404"/>
      <c r="GLP404"/>
      <c r="GLQ404"/>
      <c r="GLR404"/>
      <c r="GLS404"/>
      <c r="GLT404"/>
      <c r="GLU404"/>
      <c r="GLV404"/>
      <c r="GLW404"/>
      <c r="GLX404"/>
      <c r="GLY404"/>
      <c r="GLZ404"/>
      <c r="GMA404"/>
      <c r="GMB404"/>
      <c r="GMC404"/>
      <c r="GMD404"/>
      <c r="GME404"/>
      <c r="GMF404"/>
      <c r="GMG404"/>
      <c r="GMH404"/>
      <c r="GMI404"/>
      <c r="GMJ404"/>
      <c r="GMK404"/>
      <c r="GML404"/>
      <c r="GMM404"/>
      <c r="GMN404"/>
      <c r="GMO404"/>
      <c r="GMP404"/>
      <c r="GMQ404"/>
      <c r="GMR404"/>
      <c r="GMS404"/>
      <c r="GMT404"/>
      <c r="GMU404"/>
      <c r="GMV404"/>
      <c r="GMW404"/>
      <c r="GMX404"/>
      <c r="GMY404"/>
      <c r="GMZ404"/>
      <c r="GNA404"/>
      <c r="GNB404"/>
      <c r="GNC404"/>
      <c r="GND404"/>
      <c r="GNE404"/>
      <c r="GNF404"/>
      <c r="GNG404"/>
      <c r="GNH404"/>
      <c r="GNI404"/>
      <c r="GNJ404"/>
      <c r="GNK404"/>
      <c r="GNL404"/>
      <c r="GNM404"/>
      <c r="GNN404"/>
      <c r="GNO404"/>
      <c r="GNP404"/>
      <c r="GNQ404"/>
      <c r="GNR404"/>
      <c r="GNS404"/>
      <c r="GNT404"/>
      <c r="GNU404"/>
      <c r="GNV404"/>
      <c r="GNW404"/>
      <c r="GNX404"/>
      <c r="GNY404"/>
      <c r="GNZ404"/>
      <c r="GOA404"/>
      <c r="GOB404"/>
      <c r="GOC404"/>
      <c r="GOD404"/>
      <c r="GOE404"/>
      <c r="GOF404"/>
      <c r="GOG404"/>
      <c r="GOH404"/>
      <c r="GOI404"/>
      <c r="GOJ404"/>
      <c r="GOK404"/>
      <c r="GOL404"/>
      <c r="GOM404"/>
      <c r="GON404"/>
      <c r="GOO404"/>
      <c r="GOP404"/>
      <c r="GOQ404"/>
      <c r="GOR404"/>
      <c r="GOS404"/>
      <c r="GOT404"/>
      <c r="GOU404"/>
      <c r="GOV404"/>
      <c r="GOW404"/>
      <c r="GOX404"/>
      <c r="GOY404"/>
      <c r="GOZ404"/>
      <c r="GPA404"/>
      <c r="GPB404"/>
      <c r="GPC404"/>
      <c r="GPD404"/>
      <c r="GPE404"/>
      <c r="GPF404"/>
      <c r="GPG404"/>
      <c r="GPH404"/>
      <c r="GPI404"/>
      <c r="GPJ404"/>
      <c r="GPK404"/>
      <c r="GPL404"/>
      <c r="GPM404"/>
      <c r="GPN404"/>
      <c r="GPO404"/>
      <c r="GPP404"/>
      <c r="GPQ404"/>
      <c r="GPR404"/>
      <c r="GPS404"/>
      <c r="GPT404"/>
      <c r="GPU404"/>
      <c r="GPV404"/>
      <c r="GPW404"/>
      <c r="GPX404"/>
      <c r="GPY404"/>
      <c r="GPZ404"/>
      <c r="GQA404"/>
      <c r="GQB404"/>
      <c r="GQC404"/>
      <c r="GQD404"/>
      <c r="GQE404"/>
      <c r="GQF404"/>
      <c r="GQG404"/>
      <c r="GQH404"/>
      <c r="GQI404"/>
      <c r="GQJ404"/>
      <c r="GQK404"/>
      <c r="GQL404"/>
      <c r="GQM404"/>
      <c r="GQN404"/>
      <c r="GQO404"/>
      <c r="GQP404"/>
      <c r="GQQ404"/>
      <c r="GQR404"/>
      <c r="GQS404"/>
      <c r="GQT404"/>
      <c r="GQU404"/>
      <c r="GQV404"/>
      <c r="GQW404"/>
      <c r="GQX404"/>
      <c r="GQY404"/>
      <c r="GQZ404"/>
      <c r="GRA404"/>
      <c r="GRB404"/>
      <c r="GRC404"/>
      <c r="GRD404"/>
      <c r="GRE404"/>
      <c r="GRF404"/>
      <c r="GRG404"/>
      <c r="GRH404"/>
      <c r="GRI404"/>
      <c r="GRJ404"/>
      <c r="GRK404"/>
      <c r="GRL404"/>
      <c r="GRM404"/>
      <c r="GRN404"/>
      <c r="GRO404"/>
      <c r="GRP404"/>
      <c r="GRQ404"/>
      <c r="GRR404"/>
      <c r="GRS404"/>
      <c r="GRT404"/>
      <c r="GRU404"/>
      <c r="GRV404"/>
      <c r="GRW404"/>
      <c r="GRX404"/>
      <c r="GRY404"/>
      <c r="GRZ404"/>
      <c r="GSA404"/>
      <c r="GSB404"/>
      <c r="GSC404"/>
      <c r="GSD404"/>
      <c r="GSE404"/>
      <c r="GSF404"/>
      <c r="GSG404"/>
      <c r="GSH404"/>
      <c r="GSI404"/>
      <c r="GSJ404"/>
      <c r="GSK404"/>
      <c r="GSL404"/>
      <c r="GSM404"/>
      <c r="GSN404"/>
      <c r="GSO404"/>
      <c r="GSP404"/>
      <c r="GSQ404"/>
      <c r="GSR404"/>
      <c r="GSS404"/>
      <c r="GST404"/>
      <c r="GSU404"/>
      <c r="GSV404"/>
      <c r="GSW404"/>
      <c r="GSX404"/>
      <c r="GSY404"/>
      <c r="GSZ404"/>
      <c r="GTA404"/>
      <c r="GTB404"/>
      <c r="GTC404"/>
      <c r="GTD404"/>
      <c r="GTE404"/>
      <c r="GTF404"/>
      <c r="GTG404"/>
      <c r="GTH404"/>
      <c r="GTI404"/>
      <c r="GTJ404"/>
      <c r="GTK404"/>
      <c r="GTL404"/>
      <c r="GTM404"/>
      <c r="GTN404"/>
      <c r="GTO404"/>
      <c r="GTP404"/>
      <c r="GTQ404"/>
      <c r="GTR404"/>
      <c r="GTS404"/>
      <c r="GTT404"/>
      <c r="GTU404"/>
      <c r="GTV404"/>
      <c r="GTW404"/>
      <c r="GTX404"/>
      <c r="GTY404"/>
      <c r="GTZ404"/>
      <c r="GUA404"/>
      <c r="GUB404"/>
      <c r="GUC404"/>
      <c r="GUD404"/>
      <c r="GUE404"/>
      <c r="GUF404"/>
      <c r="GUG404"/>
      <c r="GUH404"/>
      <c r="GUI404"/>
      <c r="GUJ404"/>
      <c r="GUK404"/>
      <c r="GUL404"/>
      <c r="GUM404"/>
      <c r="GUN404"/>
      <c r="GUO404"/>
      <c r="GUP404"/>
      <c r="GUQ404"/>
      <c r="GUR404"/>
      <c r="GUS404"/>
      <c r="GUT404"/>
      <c r="GUU404"/>
      <c r="GUV404"/>
      <c r="GUW404"/>
      <c r="GUX404"/>
      <c r="GUY404"/>
      <c r="GUZ404"/>
      <c r="GVA404"/>
      <c r="GVB404"/>
      <c r="GVC404"/>
      <c r="GVD404"/>
      <c r="GVE404"/>
      <c r="GVF404"/>
      <c r="GVG404"/>
      <c r="GVH404"/>
      <c r="GVI404"/>
      <c r="GVJ404"/>
      <c r="GVK404"/>
      <c r="GVL404"/>
      <c r="GVM404"/>
      <c r="GVN404"/>
      <c r="GVO404"/>
      <c r="GVP404"/>
      <c r="GVQ404"/>
      <c r="GVR404"/>
      <c r="GVS404"/>
      <c r="GVT404"/>
      <c r="GVU404"/>
      <c r="GVV404"/>
      <c r="GVW404"/>
      <c r="GVX404"/>
      <c r="GVY404"/>
      <c r="GVZ404"/>
      <c r="GWA404"/>
      <c r="GWB404"/>
      <c r="GWC404"/>
      <c r="GWD404"/>
      <c r="GWE404"/>
      <c r="GWF404"/>
      <c r="GWG404"/>
      <c r="GWH404"/>
      <c r="GWI404"/>
      <c r="GWJ404"/>
      <c r="GWK404"/>
      <c r="GWL404"/>
      <c r="GWM404"/>
      <c r="GWN404"/>
      <c r="GWO404"/>
      <c r="GWP404"/>
      <c r="GWQ404"/>
      <c r="GWR404"/>
      <c r="GWS404"/>
      <c r="GWT404"/>
      <c r="GWU404"/>
      <c r="GWV404"/>
      <c r="GWW404"/>
      <c r="GWX404"/>
      <c r="GWY404"/>
      <c r="GWZ404"/>
      <c r="GXA404"/>
      <c r="GXB404"/>
      <c r="GXC404"/>
      <c r="GXD404"/>
      <c r="GXE404"/>
      <c r="GXF404"/>
      <c r="GXG404"/>
      <c r="GXH404"/>
      <c r="GXI404"/>
      <c r="GXJ404"/>
      <c r="GXK404"/>
      <c r="GXL404"/>
      <c r="GXM404"/>
      <c r="GXN404"/>
      <c r="GXO404"/>
      <c r="GXP404"/>
      <c r="GXQ404"/>
      <c r="GXR404"/>
      <c r="GXS404"/>
      <c r="GXT404"/>
      <c r="GXU404"/>
      <c r="GXV404"/>
      <c r="GXW404"/>
      <c r="GXX404"/>
      <c r="GXY404"/>
      <c r="GXZ404"/>
      <c r="GYA404"/>
      <c r="GYB404"/>
      <c r="GYC404"/>
      <c r="GYD404"/>
      <c r="GYE404"/>
      <c r="GYF404"/>
      <c r="GYG404"/>
      <c r="GYH404"/>
      <c r="GYI404"/>
      <c r="GYJ404"/>
      <c r="GYK404"/>
      <c r="GYL404"/>
      <c r="GYM404"/>
      <c r="GYN404"/>
      <c r="GYO404"/>
      <c r="GYP404"/>
      <c r="GYQ404"/>
      <c r="GYR404"/>
      <c r="GYS404"/>
      <c r="GYT404"/>
      <c r="GYU404"/>
      <c r="GYV404"/>
      <c r="GYW404"/>
      <c r="GYX404"/>
      <c r="GYY404"/>
      <c r="GYZ404"/>
      <c r="GZA404"/>
      <c r="GZB404"/>
      <c r="GZC404"/>
      <c r="GZD404"/>
      <c r="GZE404"/>
      <c r="GZF404"/>
      <c r="GZG404"/>
      <c r="GZH404"/>
      <c r="GZI404"/>
      <c r="GZJ404"/>
      <c r="GZK404"/>
      <c r="GZL404"/>
      <c r="GZM404"/>
      <c r="GZN404"/>
      <c r="GZO404"/>
      <c r="GZP404"/>
      <c r="GZQ404"/>
      <c r="GZR404"/>
      <c r="GZS404"/>
      <c r="GZT404"/>
      <c r="GZU404"/>
      <c r="GZV404"/>
      <c r="GZW404"/>
      <c r="GZX404"/>
      <c r="GZY404"/>
      <c r="GZZ404"/>
      <c r="HAA404"/>
      <c r="HAB404"/>
      <c r="HAC404"/>
      <c r="HAD404"/>
      <c r="HAE404"/>
      <c r="HAF404"/>
      <c r="HAG404"/>
      <c r="HAH404"/>
      <c r="HAI404"/>
      <c r="HAJ404"/>
      <c r="HAK404"/>
      <c r="HAL404"/>
      <c r="HAM404"/>
      <c r="HAN404"/>
      <c r="HAO404"/>
      <c r="HAP404"/>
      <c r="HAQ404"/>
      <c r="HAR404"/>
      <c r="HAS404"/>
      <c r="HAT404"/>
      <c r="HAU404"/>
      <c r="HAV404"/>
      <c r="HAW404"/>
      <c r="HAX404"/>
      <c r="HAY404"/>
      <c r="HAZ404"/>
      <c r="HBA404"/>
      <c r="HBB404"/>
      <c r="HBC404"/>
      <c r="HBD404"/>
      <c r="HBE404"/>
      <c r="HBF404"/>
      <c r="HBG404"/>
      <c r="HBH404"/>
      <c r="HBI404"/>
      <c r="HBJ404"/>
      <c r="HBK404"/>
      <c r="HBL404"/>
      <c r="HBM404"/>
      <c r="HBN404"/>
      <c r="HBO404"/>
      <c r="HBP404"/>
      <c r="HBQ404"/>
      <c r="HBR404"/>
      <c r="HBS404"/>
      <c r="HBT404"/>
      <c r="HBU404"/>
      <c r="HBV404"/>
      <c r="HBW404"/>
      <c r="HBX404"/>
      <c r="HBY404"/>
      <c r="HBZ404"/>
      <c r="HCA404"/>
      <c r="HCB404"/>
      <c r="HCC404"/>
      <c r="HCD404"/>
      <c r="HCE404"/>
      <c r="HCF404"/>
      <c r="HCG404"/>
      <c r="HCH404"/>
      <c r="HCI404"/>
      <c r="HCJ404"/>
      <c r="HCK404"/>
      <c r="HCL404"/>
      <c r="HCM404"/>
      <c r="HCN404"/>
      <c r="HCO404"/>
      <c r="HCP404"/>
      <c r="HCQ404"/>
      <c r="HCR404"/>
      <c r="HCS404"/>
      <c r="HCT404"/>
      <c r="HCU404"/>
      <c r="HCV404"/>
      <c r="HCW404"/>
      <c r="HCX404"/>
      <c r="HCY404"/>
      <c r="HCZ404"/>
      <c r="HDA404"/>
      <c r="HDB404"/>
      <c r="HDC404"/>
      <c r="HDD404"/>
      <c r="HDE404"/>
      <c r="HDF404"/>
      <c r="HDG404"/>
      <c r="HDH404"/>
      <c r="HDI404"/>
      <c r="HDJ404"/>
      <c r="HDK404"/>
      <c r="HDL404"/>
      <c r="HDM404"/>
      <c r="HDN404"/>
      <c r="HDO404"/>
      <c r="HDP404"/>
      <c r="HDQ404"/>
      <c r="HDR404"/>
      <c r="HDS404"/>
      <c r="HDT404"/>
      <c r="HDU404"/>
      <c r="HDV404"/>
      <c r="HDW404"/>
      <c r="HDX404"/>
      <c r="HDY404"/>
      <c r="HDZ404"/>
      <c r="HEA404"/>
      <c r="HEB404"/>
      <c r="HEC404"/>
      <c r="HED404"/>
      <c r="HEE404"/>
      <c r="HEF404"/>
      <c r="HEG404"/>
      <c r="HEH404"/>
      <c r="HEI404"/>
      <c r="HEJ404"/>
      <c r="HEK404"/>
      <c r="HEL404"/>
      <c r="HEM404"/>
      <c r="HEN404"/>
      <c r="HEO404"/>
      <c r="HEP404"/>
      <c r="HEQ404"/>
      <c r="HER404"/>
      <c r="HES404"/>
      <c r="HET404"/>
      <c r="HEU404"/>
      <c r="HEV404"/>
      <c r="HEW404"/>
      <c r="HEX404"/>
      <c r="HEY404"/>
      <c r="HEZ404"/>
      <c r="HFA404"/>
      <c r="HFB404"/>
      <c r="HFC404"/>
      <c r="HFD404"/>
      <c r="HFE404"/>
      <c r="HFF404"/>
      <c r="HFG404"/>
      <c r="HFH404"/>
      <c r="HFI404"/>
      <c r="HFJ404"/>
      <c r="HFK404"/>
      <c r="HFL404"/>
      <c r="HFM404"/>
      <c r="HFN404"/>
      <c r="HFO404"/>
      <c r="HFP404"/>
      <c r="HFQ404"/>
      <c r="HFR404"/>
      <c r="HFS404"/>
      <c r="HFT404"/>
      <c r="HFU404"/>
      <c r="HFV404"/>
      <c r="HFW404"/>
      <c r="HFX404"/>
      <c r="HFY404"/>
      <c r="HFZ404"/>
      <c r="HGA404"/>
      <c r="HGB404"/>
      <c r="HGC404"/>
      <c r="HGD404"/>
      <c r="HGE404"/>
      <c r="HGF404"/>
      <c r="HGG404"/>
      <c r="HGH404"/>
      <c r="HGI404"/>
      <c r="HGJ404"/>
      <c r="HGK404"/>
      <c r="HGL404"/>
      <c r="HGM404"/>
      <c r="HGN404"/>
      <c r="HGO404"/>
      <c r="HGP404"/>
      <c r="HGQ404"/>
      <c r="HGR404"/>
      <c r="HGS404"/>
      <c r="HGT404"/>
      <c r="HGU404"/>
      <c r="HGV404"/>
      <c r="HGW404"/>
      <c r="HGX404"/>
      <c r="HGY404"/>
      <c r="HGZ404"/>
      <c r="HHA404"/>
      <c r="HHB404"/>
      <c r="HHC404"/>
      <c r="HHD404"/>
      <c r="HHE404"/>
      <c r="HHF404"/>
      <c r="HHG404"/>
      <c r="HHH404"/>
      <c r="HHI404"/>
      <c r="HHJ404"/>
      <c r="HHK404"/>
      <c r="HHL404"/>
      <c r="HHM404"/>
      <c r="HHN404"/>
      <c r="HHO404"/>
      <c r="HHP404"/>
      <c r="HHQ404"/>
      <c r="HHR404"/>
      <c r="HHS404"/>
      <c r="HHT404"/>
      <c r="HHU404"/>
      <c r="HHV404"/>
      <c r="HHW404"/>
      <c r="HHX404"/>
      <c r="HHY404"/>
      <c r="HHZ404"/>
      <c r="HIA404"/>
      <c r="HIB404"/>
      <c r="HIC404"/>
      <c r="HID404"/>
      <c r="HIE404"/>
      <c r="HIF404"/>
      <c r="HIG404"/>
      <c r="HIH404"/>
      <c r="HII404"/>
      <c r="HIJ404"/>
      <c r="HIK404"/>
      <c r="HIL404"/>
      <c r="HIM404"/>
      <c r="HIN404"/>
      <c r="HIO404"/>
      <c r="HIP404"/>
      <c r="HIQ404"/>
      <c r="HIR404"/>
      <c r="HIS404"/>
      <c r="HIT404"/>
      <c r="HIU404"/>
      <c r="HIV404"/>
      <c r="HIW404"/>
      <c r="HIX404"/>
      <c r="HIY404"/>
      <c r="HIZ404"/>
      <c r="HJA404"/>
      <c r="HJB404"/>
      <c r="HJC404"/>
      <c r="HJD404"/>
      <c r="HJE404"/>
      <c r="HJF404"/>
      <c r="HJG404"/>
      <c r="HJH404"/>
      <c r="HJI404"/>
      <c r="HJJ404"/>
      <c r="HJK404"/>
      <c r="HJL404"/>
      <c r="HJM404"/>
      <c r="HJN404"/>
      <c r="HJO404"/>
      <c r="HJP404"/>
      <c r="HJQ404"/>
      <c r="HJR404"/>
      <c r="HJS404"/>
      <c r="HJT404"/>
      <c r="HJU404"/>
      <c r="HJV404"/>
      <c r="HJW404"/>
      <c r="HJX404"/>
      <c r="HJY404"/>
      <c r="HJZ404"/>
      <c r="HKA404"/>
      <c r="HKB404"/>
      <c r="HKC404"/>
      <c r="HKD404"/>
      <c r="HKE404"/>
      <c r="HKF404"/>
      <c r="HKG404"/>
      <c r="HKH404"/>
      <c r="HKI404"/>
      <c r="HKJ404"/>
      <c r="HKK404"/>
      <c r="HKL404"/>
      <c r="HKM404"/>
      <c r="HKN404"/>
      <c r="HKO404"/>
      <c r="HKP404"/>
      <c r="HKQ404"/>
      <c r="HKR404"/>
      <c r="HKS404"/>
      <c r="HKT404"/>
      <c r="HKU404"/>
      <c r="HKV404"/>
      <c r="HKW404"/>
      <c r="HKX404"/>
      <c r="HKY404"/>
      <c r="HKZ404"/>
      <c r="HLA404"/>
      <c r="HLB404"/>
      <c r="HLC404"/>
      <c r="HLD404"/>
      <c r="HLE404"/>
      <c r="HLF404"/>
      <c r="HLG404"/>
      <c r="HLH404"/>
      <c r="HLI404"/>
      <c r="HLJ404"/>
      <c r="HLK404"/>
      <c r="HLL404"/>
      <c r="HLM404"/>
      <c r="HLN404"/>
      <c r="HLO404"/>
      <c r="HLP404"/>
      <c r="HLQ404"/>
      <c r="HLR404"/>
      <c r="HLS404"/>
      <c r="HLT404"/>
      <c r="HLU404"/>
      <c r="HLV404"/>
      <c r="HLW404"/>
      <c r="HLX404"/>
      <c r="HLY404"/>
      <c r="HLZ404"/>
      <c r="HMA404"/>
      <c r="HMB404"/>
      <c r="HMC404"/>
      <c r="HMD404"/>
      <c r="HME404"/>
      <c r="HMF404"/>
      <c r="HMG404"/>
      <c r="HMH404"/>
      <c r="HMI404"/>
      <c r="HMJ404"/>
      <c r="HMK404"/>
      <c r="HML404"/>
      <c r="HMM404"/>
      <c r="HMN404"/>
      <c r="HMO404"/>
      <c r="HMP404"/>
      <c r="HMQ404"/>
      <c r="HMR404"/>
      <c r="HMS404"/>
      <c r="HMT404"/>
      <c r="HMU404"/>
      <c r="HMV404"/>
      <c r="HMW404"/>
      <c r="HMX404"/>
      <c r="HMY404"/>
      <c r="HMZ404"/>
      <c r="HNA404"/>
      <c r="HNB404"/>
      <c r="HNC404"/>
      <c r="HND404"/>
      <c r="HNE404"/>
      <c r="HNF404"/>
      <c r="HNG404"/>
      <c r="HNH404"/>
      <c r="HNI404"/>
      <c r="HNJ404"/>
      <c r="HNK404"/>
      <c r="HNL404"/>
      <c r="HNM404"/>
      <c r="HNN404"/>
      <c r="HNO404"/>
      <c r="HNP404"/>
      <c r="HNQ404"/>
      <c r="HNR404"/>
      <c r="HNS404"/>
      <c r="HNT404"/>
      <c r="HNU404"/>
      <c r="HNV404"/>
      <c r="HNW404"/>
      <c r="HNX404"/>
      <c r="HNY404"/>
      <c r="HNZ404"/>
      <c r="HOA404"/>
      <c r="HOB404"/>
      <c r="HOC404"/>
      <c r="HOD404"/>
      <c r="HOE404"/>
      <c r="HOF404"/>
      <c r="HOG404"/>
      <c r="HOH404"/>
      <c r="HOI404"/>
      <c r="HOJ404"/>
      <c r="HOK404"/>
      <c r="HOL404"/>
      <c r="HOM404"/>
      <c r="HON404"/>
      <c r="HOO404"/>
      <c r="HOP404"/>
      <c r="HOQ404"/>
      <c r="HOR404"/>
      <c r="HOS404"/>
      <c r="HOT404"/>
      <c r="HOU404"/>
      <c r="HOV404"/>
      <c r="HOW404"/>
      <c r="HOX404"/>
      <c r="HOY404"/>
      <c r="HOZ404"/>
      <c r="HPA404"/>
      <c r="HPB404"/>
      <c r="HPC404"/>
      <c r="HPD404"/>
      <c r="HPE404"/>
      <c r="HPF404"/>
      <c r="HPG404"/>
      <c r="HPH404"/>
      <c r="HPI404"/>
      <c r="HPJ404"/>
      <c r="HPK404"/>
      <c r="HPL404"/>
      <c r="HPM404"/>
      <c r="HPN404"/>
      <c r="HPO404"/>
      <c r="HPP404"/>
      <c r="HPQ404"/>
      <c r="HPR404"/>
      <c r="HPS404"/>
      <c r="HPT404"/>
      <c r="HPU404"/>
      <c r="HPV404"/>
      <c r="HPW404"/>
      <c r="HPX404"/>
      <c r="HPY404"/>
      <c r="HPZ404"/>
      <c r="HQA404"/>
      <c r="HQB404"/>
      <c r="HQC404"/>
      <c r="HQD404"/>
      <c r="HQE404"/>
      <c r="HQF404"/>
      <c r="HQG404"/>
      <c r="HQH404"/>
      <c r="HQI404"/>
      <c r="HQJ404"/>
      <c r="HQK404"/>
      <c r="HQL404"/>
      <c r="HQM404"/>
      <c r="HQN404"/>
      <c r="HQO404"/>
      <c r="HQP404"/>
      <c r="HQQ404"/>
      <c r="HQR404"/>
      <c r="HQS404"/>
      <c r="HQT404"/>
      <c r="HQU404"/>
      <c r="HQV404"/>
      <c r="HQW404"/>
      <c r="HQX404"/>
      <c r="HQY404"/>
      <c r="HQZ404"/>
      <c r="HRA404"/>
      <c r="HRB404"/>
      <c r="HRC404"/>
      <c r="HRD404"/>
      <c r="HRE404"/>
      <c r="HRF404"/>
      <c r="HRG404"/>
      <c r="HRH404"/>
      <c r="HRI404"/>
      <c r="HRJ404"/>
      <c r="HRK404"/>
      <c r="HRL404"/>
      <c r="HRM404"/>
      <c r="HRN404"/>
      <c r="HRO404"/>
      <c r="HRP404"/>
      <c r="HRQ404"/>
      <c r="HRR404"/>
      <c r="HRS404"/>
      <c r="HRT404"/>
      <c r="HRU404"/>
      <c r="HRV404"/>
      <c r="HRW404"/>
      <c r="HRX404"/>
      <c r="HRY404"/>
      <c r="HRZ404"/>
      <c r="HSA404"/>
      <c r="HSB404"/>
      <c r="HSC404"/>
      <c r="HSD404"/>
      <c r="HSE404"/>
      <c r="HSF404"/>
      <c r="HSG404"/>
      <c r="HSH404"/>
      <c r="HSI404"/>
      <c r="HSJ404"/>
      <c r="HSK404"/>
      <c r="HSL404"/>
      <c r="HSM404"/>
      <c r="HSN404"/>
      <c r="HSO404"/>
      <c r="HSP404"/>
      <c r="HSQ404"/>
      <c r="HSR404"/>
      <c r="HSS404"/>
      <c r="HST404"/>
      <c r="HSU404"/>
      <c r="HSV404"/>
      <c r="HSW404"/>
      <c r="HSX404"/>
      <c r="HSY404"/>
      <c r="HSZ404"/>
      <c r="HTA404"/>
      <c r="HTB404"/>
      <c r="HTC404"/>
      <c r="HTD404"/>
      <c r="HTE404"/>
      <c r="HTF404"/>
      <c r="HTG404"/>
      <c r="HTH404"/>
      <c r="HTI404"/>
      <c r="HTJ404"/>
      <c r="HTK404"/>
      <c r="HTL404"/>
      <c r="HTM404"/>
      <c r="HTN404"/>
      <c r="HTO404"/>
      <c r="HTP404"/>
      <c r="HTQ404"/>
      <c r="HTR404"/>
      <c r="HTS404"/>
      <c r="HTT404"/>
      <c r="HTU404"/>
      <c r="HTV404"/>
      <c r="HTW404"/>
      <c r="HTX404"/>
      <c r="HTY404"/>
      <c r="HTZ404"/>
      <c r="HUA404"/>
      <c r="HUB404"/>
      <c r="HUC404"/>
      <c r="HUD404"/>
      <c r="HUE404"/>
      <c r="HUF404"/>
      <c r="HUG404"/>
      <c r="HUH404"/>
      <c r="HUI404"/>
      <c r="HUJ404"/>
      <c r="HUK404"/>
      <c r="HUL404"/>
      <c r="HUM404"/>
      <c r="HUN404"/>
      <c r="HUO404"/>
      <c r="HUP404"/>
      <c r="HUQ404"/>
      <c r="HUR404"/>
      <c r="HUS404"/>
      <c r="HUT404"/>
      <c r="HUU404"/>
      <c r="HUV404"/>
      <c r="HUW404"/>
      <c r="HUX404"/>
      <c r="HUY404"/>
      <c r="HUZ404"/>
      <c r="HVA404"/>
      <c r="HVB404"/>
      <c r="HVC404"/>
      <c r="HVD404"/>
      <c r="HVE404"/>
      <c r="HVF404"/>
      <c r="HVG404"/>
      <c r="HVH404"/>
      <c r="HVI404"/>
      <c r="HVJ404"/>
      <c r="HVK404"/>
      <c r="HVL404"/>
      <c r="HVM404"/>
      <c r="HVN404"/>
      <c r="HVO404"/>
      <c r="HVP404"/>
      <c r="HVQ404"/>
      <c r="HVR404"/>
      <c r="HVS404"/>
      <c r="HVT404"/>
      <c r="HVU404"/>
      <c r="HVV404"/>
      <c r="HVW404"/>
      <c r="HVX404"/>
      <c r="HVY404"/>
      <c r="HVZ404"/>
      <c r="HWA404"/>
      <c r="HWB404"/>
      <c r="HWC404"/>
      <c r="HWD404"/>
      <c r="HWE404"/>
      <c r="HWF404"/>
      <c r="HWG404"/>
      <c r="HWH404"/>
      <c r="HWI404"/>
      <c r="HWJ404"/>
      <c r="HWK404"/>
      <c r="HWL404"/>
      <c r="HWM404"/>
      <c r="HWN404"/>
      <c r="HWO404"/>
      <c r="HWP404"/>
      <c r="HWQ404"/>
      <c r="HWR404"/>
      <c r="HWS404"/>
      <c r="HWT404"/>
      <c r="HWU404"/>
      <c r="HWV404"/>
      <c r="HWW404"/>
      <c r="HWX404"/>
      <c r="HWY404"/>
      <c r="HWZ404"/>
      <c r="HXA404"/>
      <c r="HXB404"/>
      <c r="HXC404"/>
      <c r="HXD404"/>
      <c r="HXE404"/>
      <c r="HXF404"/>
      <c r="HXG404"/>
      <c r="HXH404"/>
      <c r="HXI404"/>
      <c r="HXJ404"/>
      <c r="HXK404"/>
      <c r="HXL404"/>
      <c r="HXM404"/>
      <c r="HXN404"/>
      <c r="HXO404"/>
      <c r="HXP404"/>
      <c r="HXQ404"/>
      <c r="HXR404"/>
      <c r="HXS404"/>
      <c r="HXT404"/>
      <c r="HXU404"/>
      <c r="HXV404"/>
      <c r="HXW404"/>
      <c r="HXX404"/>
      <c r="HXY404"/>
      <c r="HXZ404"/>
      <c r="HYA404"/>
      <c r="HYB404"/>
      <c r="HYC404"/>
      <c r="HYD404"/>
      <c r="HYE404"/>
      <c r="HYF404"/>
      <c r="HYG404"/>
      <c r="HYH404"/>
      <c r="HYI404"/>
      <c r="HYJ404"/>
      <c r="HYK404"/>
      <c r="HYL404"/>
      <c r="HYM404"/>
      <c r="HYN404"/>
      <c r="HYO404"/>
      <c r="HYP404"/>
      <c r="HYQ404"/>
      <c r="HYR404"/>
      <c r="HYS404"/>
      <c r="HYT404"/>
      <c r="HYU404"/>
      <c r="HYV404"/>
      <c r="HYW404"/>
      <c r="HYX404"/>
      <c r="HYY404"/>
      <c r="HYZ404"/>
      <c r="HZA404"/>
      <c r="HZB404"/>
      <c r="HZC404"/>
      <c r="HZD404"/>
      <c r="HZE404"/>
      <c r="HZF404"/>
      <c r="HZG404"/>
      <c r="HZH404"/>
      <c r="HZI404"/>
      <c r="HZJ404"/>
      <c r="HZK404"/>
      <c r="HZL404"/>
      <c r="HZM404"/>
      <c r="HZN404"/>
      <c r="HZO404"/>
      <c r="HZP404"/>
      <c r="HZQ404"/>
      <c r="HZR404"/>
      <c r="HZS404"/>
      <c r="HZT404"/>
      <c r="HZU404"/>
      <c r="HZV404"/>
      <c r="HZW404"/>
      <c r="HZX404"/>
      <c r="HZY404"/>
      <c r="HZZ404"/>
      <c r="IAA404"/>
      <c r="IAB404"/>
      <c r="IAC404"/>
      <c r="IAD404"/>
      <c r="IAE404"/>
      <c r="IAF404"/>
      <c r="IAG404"/>
      <c r="IAH404"/>
      <c r="IAI404"/>
      <c r="IAJ404"/>
      <c r="IAK404"/>
      <c r="IAL404"/>
      <c r="IAM404"/>
      <c r="IAN404"/>
      <c r="IAO404"/>
      <c r="IAP404"/>
      <c r="IAQ404"/>
      <c r="IAR404"/>
      <c r="IAS404"/>
      <c r="IAT404"/>
      <c r="IAU404"/>
      <c r="IAV404"/>
      <c r="IAW404"/>
      <c r="IAX404"/>
      <c r="IAY404"/>
      <c r="IAZ404"/>
      <c r="IBA404"/>
      <c r="IBB404"/>
      <c r="IBC404"/>
      <c r="IBD404"/>
      <c r="IBE404"/>
      <c r="IBF404"/>
      <c r="IBG404"/>
      <c r="IBH404"/>
      <c r="IBI404"/>
      <c r="IBJ404"/>
      <c r="IBK404"/>
      <c r="IBL404"/>
      <c r="IBM404"/>
      <c r="IBN404"/>
      <c r="IBO404"/>
      <c r="IBP404"/>
      <c r="IBQ404"/>
      <c r="IBR404"/>
      <c r="IBS404"/>
      <c r="IBT404"/>
      <c r="IBU404"/>
      <c r="IBV404"/>
      <c r="IBW404"/>
      <c r="IBX404"/>
      <c r="IBY404"/>
      <c r="IBZ404"/>
      <c r="ICA404"/>
      <c r="ICB404"/>
      <c r="ICC404"/>
      <c r="ICD404"/>
      <c r="ICE404"/>
      <c r="ICF404"/>
      <c r="ICG404"/>
      <c r="ICH404"/>
      <c r="ICI404"/>
      <c r="ICJ404"/>
      <c r="ICK404"/>
      <c r="ICL404"/>
      <c r="ICM404"/>
      <c r="ICN404"/>
      <c r="ICO404"/>
      <c r="ICP404"/>
      <c r="ICQ404"/>
      <c r="ICR404"/>
      <c r="ICS404"/>
      <c r="ICT404"/>
      <c r="ICU404"/>
      <c r="ICV404"/>
      <c r="ICW404"/>
      <c r="ICX404"/>
      <c r="ICY404"/>
      <c r="ICZ404"/>
      <c r="IDA404"/>
      <c r="IDB404"/>
      <c r="IDC404"/>
      <c r="IDD404"/>
      <c r="IDE404"/>
      <c r="IDF404"/>
      <c r="IDG404"/>
      <c r="IDH404"/>
      <c r="IDI404"/>
      <c r="IDJ404"/>
      <c r="IDK404"/>
      <c r="IDL404"/>
      <c r="IDM404"/>
      <c r="IDN404"/>
      <c r="IDO404"/>
      <c r="IDP404"/>
      <c r="IDQ404"/>
      <c r="IDR404"/>
      <c r="IDS404"/>
      <c r="IDT404"/>
      <c r="IDU404"/>
      <c r="IDV404"/>
      <c r="IDW404"/>
      <c r="IDX404"/>
      <c r="IDY404"/>
      <c r="IDZ404"/>
      <c r="IEA404"/>
      <c r="IEB404"/>
      <c r="IEC404"/>
      <c r="IED404"/>
      <c r="IEE404"/>
      <c r="IEF404"/>
      <c r="IEG404"/>
      <c r="IEH404"/>
      <c r="IEI404"/>
      <c r="IEJ404"/>
      <c r="IEK404"/>
      <c r="IEL404"/>
      <c r="IEM404"/>
      <c r="IEN404"/>
      <c r="IEO404"/>
      <c r="IEP404"/>
      <c r="IEQ404"/>
      <c r="IER404"/>
      <c r="IES404"/>
      <c r="IET404"/>
      <c r="IEU404"/>
      <c r="IEV404"/>
      <c r="IEW404"/>
      <c r="IEX404"/>
      <c r="IEY404"/>
      <c r="IEZ404"/>
      <c r="IFA404"/>
      <c r="IFB404"/>
      <c r="IFC404"/>
      <c r="IFD404"/>
      <c r="IFE404"/>
      <c r="IFF404"/>
      <c r="IFG404"/>
      <c r="IFH404"/>
      <c r="IFI404"/>
      <c r="IFJ404"/>
      <c r="IFK404"/>
      <c r="IFL404"/>
      <c r="IFM404"/>
      <c r="IFN404"/>
      <c r="IFO404"/>
      <c r="IFP404"/>
      <c r="IFQ404"/>
      <c r="IFR404"/>
      <c r="IFS404"/>
      <c r="IFT404"/>
      <c r="IFU404"/>
      <c r="IFV404"/>
      <c r="IFW404"/>
      <c r="IFX404"/>
      <c r="IFY404"/>
      <c r="IFZ404"/>
      <c r="IGA404"/>
      <c r="IGB404"/>
      <c r="IGC404"/>
      <c r="IGD404"/>
      <c r="IGE404"/>
      <c r="IGF404"/>
      <c r="IGG404"/>
      <c r="IGH404"/>
      <c r="IGI404"/>
      <c r="IGJ404"/>
      <c r="IGK404"/>
      <c r="IGL404"/>
      <c r="IGM404"/>
      <c r="IGN404"/>
      <c r="IGO404"/>
      <c r="IGP404"/>
      <c r="IGQ404"/>
      <c r="IGR404"/>
      <c r="IGS404"/>
      <c r="IGT404"/>
      <c r="IGU404"/>
      <c r="IGV404"/>
      <c r="IGW404"/>
      <c r="IGX404"/>
      <c r="IGY404"/>
      <c r="IGZ404"/>
      <c r="IHA404"/>
      <c r="IHB404"/>
      <c r="IHC404"/>
      <c r="IHD404"/>
      <c r="IHE404"/>
      <c r="IHF404"/>
      <c r="IHG404"/>
      <c r="IHH404"/>
      <c r="IHI404"/>
      <c r="IHJ404"/>
      <c r="IHK404"/>
      <c r="IHL404"/>
      <c r="IHM404"/>
      <c r="IHN404"/>
      <c r="IHO404"/>
      <c r="IHP404"/>
      <c r="IHQ404"/>
      <c r="IHR404"/>
      <c r="IHS404"/>
      <c r="IHT404"/>
      <c r="IHU404"/>
      <c r="IHV404"/>
      <c r="IHW404"/>
      <c r="IHX404"/>
      <c r="IHY404"/>
      <c r="IHZ404"/>
      <c r="IIA404"/>
      <c r="IIB404"/>
      <c r="IIC404"/>
      <c r="IID404"/>
      <c r="IIE404"/>
      <c r="IIF404"/>
      <c r="IIG404"/>
      <c r="IIH404"/>
      <c r="III404"/>
      <c r="IIJ404"/>
      <c r="IIK404"/>
      <c r="IIL404"/>
      <c r="IIM404"/>
      <c r="IIN404"/>
      <c r="IIO404"/>
      <c r="IIP404"/>
      <c r="IIQ404"/>
      <c r="IIR404"/>
      <c r="IIS404"/>
      <c r="IIT404"/>
      <c r="IIU404"/>
      <c r="IIV404"/>
      <c r="IIW404"/>
      <c r="IIX404"/>
      <c r="IIY404"/>
      <c r="IIZ404"/>
      <c r="IJA404"/>
      <c r="IJB404"/>
      <c r="IJC404"/>
      <c r="IJD404"/>
      <c r="IJE404"/>
      <c r="IJF404"/>
      <c r="IJG404"/>
      <c r="IJH404"/>
      <c r="IJI404"/>
      <c r="IJJ404"/>
      <c r="IJK404"/>
      <c r="IJL404"/>
      <c r="IJM404"/>
      <c r="IJN404"/>
      <c r="IJO404"/>
      <c r="IJP404"/>
      <c r="IJQ404"/>
      <c r="IJR404"/>
      <c r="IJS404"/>
      <c r="IJT404"/>
      <c r="IJU404"/>
      <c r="IJV404"/>
      <c r="IJW404"/>
      <c r="IJX404"/>
      <c r="IJY404"/>
      <c r="IJZ404"/>
      <c r="IKA404"/>
      <c r="IKB404"/>
      <c r="IKC404"/>
      <c r="IKD404"/>
      <c r="IKE404"/>
      <c r="IKF404"/>
      <c r="IKG404"/>
      <c r="IKH404"/>
      <c r="IKI404"/>
      <c r="IKJ404"/>
      <c r="IKK404"/>
      <c r="IKL404"/>
      <c r="IKM404"/>
      <c r="IKN404"/>
      <c r="IKO404"/>
      <c r="IKP404"/>
      <c r="IKQ404"/>
      <c r="IKR404"/>
      <c r="IKS404"/>
      <c r="IKT404"/>
      <c r="IKU404"/>
      <c r="IKV404"/>
      <c r="IKW404"/>
      <c r="IKX404"/>
      <c r="IKY404"/>
      <c r="IKZ404"/>
      <c r="ILA404"/>
      <c r="ILB404"/>
      <c r="ILC404"/>
      <c r="ILD404"/>
      <c r="ILE404"/>
      <c r="ILF404"/>
      <c r="ILG404"/>
      <c r="ILH404"/>
      <c r="ILI404"/>
      <c r="ILJ404"/>
      <c r="ILK404"/>
      <c r="ILL404"/>
      <c r="ILM404"/>
      <c r="ILN404"/>
      <c r="ILO404"/>
      <c r="ILP404"/>
      <c r="ILQ404"/>
      <c r="ILR404"/>
      <c r="ILS404"/>
      <c r="ILT404"/>
      <c r="ILU404"/>
      <c r="ILV404"/>
      <c r="ILW404"/>
      <c r="ILX404"/>
      <c r="ILY404"/>
      <c r="ILZ404"/>
      <c r="IMA404"/>
      <c r="IMB404"/>
      <c r="IMC404"/>
      <c r="IMD404"/>
      <c r="IME404"/>
      <c r="IMF404"/>
      <c r="IMG404"/>
      <c r="IMH404"/>
      <c r="IMI404"/>
      <c r="IMJ404"/>
      <c r="IMK404"/>
      <c r="IML404"/>
      <c r="IMM404"/>
      <c r="IMN404"/>
      <c r="IMO404"/>
      <c r="IMP404"/>
      <c r="IMQ404"/>
      <c r="IMR404"/>
      <c r="IMS404"/>
      <c r="IMT404"/>
      <c r="IMU404"/>
      <c r="IMV404"/>
      <c r="IMW404"/>
      <c r="IMX404"/>
      <c r="IMY404"/>
      <c r="IMZ404"/>
      <c r="INA404"/>
      <c r="INB404"/>
      <c r="INC404"/>
      <c r="IND404"/>
      <c r="INE404"/>
      <c r="INF404"/>
      <c r="ING404"/>
      <c r="INH404"/>
      <c r="INI404"/>
      <c r="INJ404"/>
      <c r="INK404"/>
      <c r="INL404"/>
      <c r="INM404"/>
      <c r="INN404"/>
      <c r="INO404"/>
      <c r="INP404"/>
      <c r="INQ404"/>
      <c r="INR404"/>
      <c r="INS404"/>
      <c r="INT404"/>
      <c r="INU404"/>
      <c r="INV404"/>
      <c r="INW404"/>
      <c r="INX404"/>
      <c r="INY404"/>
      <c r="INZ404"/>
      <c r="IOA404"/>
      <c r="IOB404"/>
      <c r="IOC404"/>
      <c r="IOD404"/>
      <c r="IOE404"/>
      <c r="IOF404"/>
      <c r="IOG404"/>
      <c r="IOH404"/>
      <c r="IOI404"/>
      <c r="IOJ404"/>
      <c r="IOK404"/>
      <c r="IOL404"/>
      <c r="IOM404"/>
      <c r="ION404"/>
      <c r="IOO404"/>
      <c r="IOP404"/>
      <c r="IOQ404"/>
      <c r="IOR404"/>
      <c r="IOS404"/>
      <c r="IOT404"/>
      <c r="IOU404"/>
      <c r="IOV404"/>
      <c r="IOW404"/>
      <c r="IOX404"/>
      <c r="IOY404"/>
      <c r="IOZ404"/>
      <c r="IPA404"/>
      <c r="IPB404"/>
      <c r="IPC404"/>
      <c r="IPD404"/>
      <c r="IPE404"/>
      <c r="IPF404"/>
      <c r="IPG404"/>
      <c r="IPH404"/>
      <c r="IPI404"/>
      <c r="IPJ404"/>
      <c r="IPK404"/>
      <c r="IPL404"/>
      <c r="IPM404"/>
      <c r="IPN404"/>
      <c r="IPO404"/>
      <c r="IPP404"/>
      <c r="IPQ404"/>
      <c r="IPR404"/>
      <c r="IPS404"/>
      <c r="IPT404"/>
      <c r="IPU404"/>
      <c r="IPV404"/>
      <c r="IPW404"/>
      <c r="IPX404"/>
      <c r="IPY404"/>
      <c r="IPZ404"/>
      <c r="IQA404"/>
      <c r="IQB404"/>
      <c r="IQC404"/>
      <c r="IQD404"/>
      <c r="IQE404"/>
      <c r="IQF404"/>
      <c r="IQG404"/>
      <c r="IQH404"/>
      <c r="IQI404"/>
      <c r="IQJ404"/>
      <c r="IQK404"/>
      <c r="IQL404"/>
      <c r="IQM404"/>
      <c r="IQN404"/>
      <c r="IQO404"/>
      <c r="IQP404"/>
      <c r="IQQ404"/>
      <c r="IQR404"/>
      <c r="IQS404"/>
      <c r="IQT404"/>
      <c r="IQU404"/>
      <c r="IQV404"/>
      <c r="IQW404"/>
      <c r="IQX404"/>
      <c r="IQY404"/>
      <c r="IQZ404"/>
      <c r="IRA404"/>
      <c r="IRB404"/>
      <c r="IRC404"/>
      <c r="IRD404"/>
      <c r="IRE404"/>
      <c r="IRF404"/>
      <c r="IRG404"/>
      <c r="IRH404"/>
      <c r="IRI404"/>
      <c r="IRJ404"/>
      <c r="IRK404"/>
      <c r="IRL404"/>
      <c r="IRM404"/>
      <c r="IRN404"/>
      <c r="IRO404"/>
      <c r="IRP404"/>
      <c r="IRQ404"/>
      <c r="IRR404"/>
      <c r="IRS404"/>
      <c r="IRT404"/>
      <c r="IRU404"/>
      <c r="IRV404"/>
      <c r="IRW404"/>
      <c r="IRX404"/>
      <c r="IRY404"/>
      <c r="IRZ404"/>
      <c r="ISA404"/>
      <c r="ISB404"/>
      <c r="ISC404"/>
      <c r="ISD404"/>
      <c r="ISE404"/>
      <c r="ISF404"/>
      <c r="ISG404"/>
      <c r="ISH404"/>
      <c r="ISI404"/>
      <c r="ISJ404"/>
      <c r="ISK404"/>
      <c r="ISL404"/>
      <c r="ISM404"/>
      <c r="ISN404"/>
      <c r="ISO404"/>
      <c r="ISP404"/>
      <c r="ISQ404"/>
      <c r="ISR404"/>
      <c r="ISS404"/>
      <c r="IST404"/>
      <c r="ISU404"/>
      <c r="ISV404"/>
      <c r="ISW404"/>
      <c r="ISX404"/>
      <c r="ISY404"/>
      <c r="ISZ404"/>
      <c r="ITA404"/>
      <c r="ITB404"/>
      <c r="ITC404"/>
      <c r="ITD404"/>
      <c r="ITE404"/>
      <c r="ITF404"/>
      <c r="ITG404"/>
      <c r="ITH404"/>
      <c r="ITI404"/>
      <c r="ITJ404"/>
      <c r="ITK404"/>
      <c r="ITL404"/>
      <c r="ITM404"/>
      <c r="ITN404"/>
      <c r="ITO404"/>
      <c r="ITP404"/>
      <c r="ITQ404"/>
      <c r="ITR404"/>
      <c r="ITS404"/>
      <c r="ITT404"/>
      <c r="ITU404"/>
      <c r="ITV404"/>
      <c r="ITW404"/>
      <c r="ITX404"/>
      <c r="ITY404"/>
      <c r="ITZ404"/>
      <c r="IUA404"/>
      <c r="IUB404"/>
      <c r="IUC404"/>
      <c r="IUD404"/>
      <c r="IUE404"/>
      <c r="IUF404"/>
      <c r="IUG404"/>
      <c r="IUH404"/>
      <c r="IUI404"/>
      <c r="IUJ404"/>
      <c r="IUK404"/>
      <c r="IUL404"/>
      <c r="IUM404"/>
      <c r="IUN404"/>
      <c r="IUO404"/>
      <c r="IUP404"/>
      <c r="IUQ404"/>
      <c r="IUR404"/>
      <c r="IUS404"/>
      <c r="IUT404"/>
      <c r="IUU404"/>
      <c r="IUV404"/>
      <c r="IUW404"/>
      <c r="IUX404"/>
      <c r="IUY404"/>
      <c r="IUZ404"/>
      <c r="IVA404"/>
      <c r="IVB404"/>
      <c r="IVC404"/>
      <c r="IVD404"/>
      <c r="IVE404"/>
      <c r="IVF404"/>
      <c r="IVG404"/>
      <c r="IVH404"/>
      <c r="IVI404"/>
      <c r="IVJ404"/>
      <c r="IVK404"/>
      <c r="IVL404"/>
      <c r="IVM404"/>
      <c r="IVN404"/>
      <c r="IVO404"/>
      <c r="IVP404"/>
      <c r="IVQ404"/>
      <c r="IVR404"/>
      <c r="IVS404"/>
      <c r="IVT404"/>
      <c r="IVU404"/>
      <c r="IVV404"/>
      <c r="IVW404"/>
      <c r="IVX404"/>
      <c r="IVY404"/>
      <c r="IVZ404"/>
      <c r="IWA404"/>
      <c r="IWB404"/>
      <c r="IWC404"/>
      <c r="IWD404"/>
      <c r="IWE404"/>
      <c r="IWF404"/>
      <c r="IWG404"/>
      <c r="IWH404"/>
      <c r="IWI404"/>
      <c r="IWJ404"/>
      <c r="IWK404"/>
      <c r="IWL404"/>
      <c r="IWM404"/>
      <c r="IWN404"/>
      <c r="IWO404"/>
      <c r="IWP404"/>
      <c r="IWQ404"/>
      <c r="IWR404"/>
      <c r="IWS404"/>
      <c r="IWT404"/>
      <c r="IWU404"/>
      <c r="IWV404"/>
      <c r="IWW404"/>
      <c r="IWX404"/>
      <c r="IWY404"/>
      <c r="IWZ404"/>
      <c r="IXA404"/>
      <c r="IXB404"/>
      <c r="IXC404"/>
      <c r="IXD404"/>
      <c r="IXE404"/>
      <c r="IXF404"/>
      <c r="IXG404"/>
      <c r="IXH404"/>
      <c r="IXI404"/>
      <c r="IXJ404"/>
      <c r="IXK404"/>
      <c r="IXL404"/>
      <c r="IXM404"/>
      <c r="IXN404"/>
      <c r="IXO404"/>
      <c r="IXP404"/>
      <c r="IXQ404"/>
      <c r="IXR404"/>
      <c r="IXS404"/>
      <c r="IXT404"/>
      <c r="IXU404"/>
      <c r="IXV404"/>
      <c r="IXW404"/>
      <c r="IXX404"/>
      <c r="IXY404"/>
      <c r="IXZ404"/>
      <c r="IYA404"/>
      <c r="IYB404"/>
      <c r="IYC404"/>
      <c r="IYD404"/>
      <c r="IYE404"/>
      <c r="IYF404"/>
      <c r="IYG404"/>
      <c r="IYH404"/>
      <c r="IYI404"/>
      <c r="IYJ404"/>
      <c r="IYK404"/>
      <c r="IYL404"/>
      <c r="IYM404"/>
      <c r="IYN404"/>
      <c r="IYO404"/>
      <c r="IYP404"/>
      <c r="IYQ404"/>
      <c r="IYR404"/>
      <c r="IYS404"/>
      <c r="IYT404"/>
      <c r="IYU404"/>
      <c r="IYV404"/>
      <c r="IYW404"/>
      <c r="IYX404"/>
      <c r="IYY404"/>
      <c r="IYZ404"/>
      <c r="IZA404"/>
      <c r="IZB404"/>
      <c r="IZC404"/>
      <c r="IZD404"/>
      <c r="IZE404"/>
      <c r="IZF404"/>
      <c r="IZG404"/>
      <c r="IZH404"/>
      <c r="IZI404"/>
      <c r="IZJ404"/>
      <c r="IZK404"/>
      <c r="IZL404"/>
      <c r="IZM404"/>
      <c r="IZN404"/>
      <c r="IZO404"/>
      <c r="IZP404"/>
      <c r="IZQ404"/>
      <c r="IZR404"/>
      <c r="IZS404"/>
      <c r="IZT404"/>
      <c r="IZU404"/>
      <c r="IZV404"/>
      <c r="IZW404"/>
      <c r="IZX404"/>
      <c r="IZY404"/>
      <c r="IZZ404"/>
      <c r="JAA404"/>
      <c r="JAB404"/>
      <c r="JAC404"/>
      <c r="JAD404"/>
      <c r="JAE404"/>
      <c r="JAF404"/>
      <c r="JAG404"/>
      <c r="JAH404"/>
      <c r="JAI404"/>
      <c r="JAJ404"/>
      <c r="JAK404"/>
      <c r="JAL404"/>
      <c r="JAM404"/>
      <c r="JAN404"/>
      <c r="JAO404"/>
      <c r="JAP404"/>
      <c r="JAQ404"/>
      <c r="JAR404"/>
      <c r="JAS404"/>
      <c r="JAT404"/>
      <c r="JAU404"/>
      <c r="JAV404"/>
      <c r="JAW404"/>
      <c r="JAX404"/>
      <c r="JAY404"/>
      <c r="JAZ404"/>
      <c r="JBA404"/>
      <c r="JBB404"/>
      <c r="JBC404"/>
      <c r="JBD404"/>
      <c r="JBE404"/>
      <c r="JBF404"/>
      <c r="JBG404"/>
      <c r="JBH404"/>
      <c r="JBI404"/>
      <c r="JBJ404"/>
      <c r="JBK404"/>
      <c r="JBL404"/>
      <c r="JBM404"/>
      <c r="JBN404"/>
      <c r="JBO404"/>
      <c r="JBP404"/>
      <c r="JBQ404"/>
      <c r="JBR404"/>
      <c r="JBS404"/>
      <c r="JBT404"/>
      <c r="JBU404"/>
      <c r="JBV404"/>
      <c r="JBW404"/>
      <c r="JBX404"/>
      <c r="JBY404"/>
      <c r="JBZ404"/>
      <c r="JCA404"/>
      <c r="JCB404"/>
      <c r="JCC404"/>
      <c r="JCD404"/>
      <c r="JCE404"/>
      <c r="JCF404"/>
      <c r="JCG404"/>
      <c r="JCH404"/>
      <c r="JCI404"/>
      <c r="JCJ404"/>
      <c r="JCK404"/>
      <c r="JCL404"/>
      <c r="JCM404"/>
      <c r="JCN404"/>
      <c r="JCO404"/>
      <c r="JCP404"/>
      <c r="JCQ404"/>
      <c r="JCR404"/>
      <c r="JCS404"/>
      <c r="JCT404"/>
      <c r="JCU404"/>
      <c r="JCV404"/>
      <c r="JCW404"/>
      <c r="JCX404"/>
      <c r="JCY404"/>
      <c r="JCZ404"/>
      <c r="JDA404"/>
      <c r="JDB404"/>
      <c r="JDC404"/>
      <c r="JDD404"/>
      <c r="JDE404"/>
      <c r="JDF404"/>
      <c r="JDG404"/>
      <c r="JDH404"/>
      <c r="JDI404"/>
      <c r="JDJ404"/>
      <c r="JDK404"/>
      <c r="JDL404"/>
      <c r="JDM404"/>
      <c r="JDN404"/>
      <c r="JDO404"/>
      <c r="JDP404"/>
      <c r="JDQ404"/>
      <c r="JDR404"/>
      <c r="JDS404"/>
      <c r="JDT404"/>
      <c r="JDU404"/>
      <c r="JDV404"/>
      <c r="JDW404"/>
      <c r="JDX404"/>
      <c r="JDY404"/>
      <c r="JDZ404"/>
      <c r="JEA404"/>
      <c r="JEB404"/>
      <c r="JEC404"/>
      <c r="JED404"/>
      <c r="JEE404"/>
      <c r="JEF404"/>
      <c r="JEG404"/>
      <c r="JEH404"/>
      <c r="JEI404"/>
      <c r="JEJ404"/>
      <c r="JEK404"/>
      <c r="JEL404"/>
      <c r="JEM404"/>
      <c r="JEN404"/>
      <c r="JEO404"/>
      <c r="JEP404"/>
      <c r="JEQ404"/>
      <c r="JER404"/>
      <c r="JES404"/>
      <c r="JET404"/>
      <c r="JEU404"/>
      <c r="JEV404"/>
      <c r="JEW404"/>
      <c r="JEX404"/>
      <c r="JEY404"/>
      <c r="JEZ404"/>
      <c r="JFA404"/>
      <c r="JFB404"/>
      <c r="JFC404"/>
      <c r="JFD404"/>
      <c r="JFE404"/>
      <c r="JFF404"/>
      <c r="JFG404"/>
      <c r="JFH404"/>
      <c r="JFI404"/>
      <c r="JFJ404"/>
      <c r="JFK404"/>
      <c r="JFL404"/>
      <c r="JFM404"/>
      <c r="JFN404"/>
      <c r="JFO404"/>
      <c r="JFP404"/>
      <c r="JFQ404"/>
      <c r="JFR404"/>
      <c r="JFS404"/>
      <c r="JFT404"/>
      <c r="JFU404"/>
      <c r="JFV404"/>
      <c r="JFW404"/>
      <c r="JFX404"/>
      <c r="JFY404"/>
      <c r="JFZ404"/>
      <c r="JGA404"/>
      <c r="JGB404"/>
      <c r="JGC404"/>
      <c r="JGD404"/>
      <c r="JGE404"/>
      <c r="JGF404"/>
      <c r="JGG404"/>
      <c r="JGH404"/>
      <c r="JGI404"/>
      <c r="JGJ404"/>
      <c r="JGK404"/>
      <c r="JGL404"/>
      <c r="JGM404"/>
      <c r="JGN404"/>
      <c r="JGO404"/>
      <c r="JGP404"/>
      <c r="JGQ404"/>
      <c r="JGR404"/>
      <c r="JGS404"/>
      <c r="JGT404"/>
      <c r="JGU404"/>
      <c r="JGV404"/>
      <c r="JGW404"/>
      <c r="JGX404"/>
      <c r="JGY404"/>
      <c r="JGZ404"/>
      <c r="JHA404"/>
      <c r="JHB404"/>
      <c r="JHC404"/>
      <c r="JHD404"/>
      <c r="JHE404"/>
      <c r="JHF404"/>
      <c r="JHG404"/>
      <c r="JHH404"/>
      <c r="JHI404"/>
      <c r="JHJ404"/>
      <c r="JHK404"/>
      <c r="JHL404"/>
      <c r="JHM404"/>
      <c r="JHN404"/>
      <c r="JHO404"/>
      <c r="JHP404"/>
      <c r="JHQ404"/>
      <c r="JHR404"/>
      <c r="JHS404"/>
      <c r="JHT404"/>
      <c r="JHU404"/>
      <c r="JHV404"/>
      <c r="JHW404"/>
      <c r="JHX404"/>
      <c r="JHY404"/>
      <c r="JHZ404"/>
      <c r="JIA404"/>
      <c r="JIB404"/>
      <c r="JIC404"/>
      <c r="JID404"/>
      <c r="JIE404"/>
      <c r="JIF404"/>
      <c r="JIG404"/>
      <c r="JIH404"/>
      <c r="JII404"/>
      <c r="JIJ404"/>
      <c r="JIK404"/>
      <c r="JIL404"/>
      <c r="JIM404"/>
      <c r="JIN404"/>
      <c r="JIO404"/>
      <c r="JIP404"/>
      <c r="JIQ404"/>
      <c r="JIR404"/>
      <c r="JIS404"/>
      <c r="JIT404"/>
      <c r="JIU404"/>
      <c r="JIV404"/>
      <c r="JIW404"/>
      <c r="JIX404"/>
      <c r="JIY404"/>
      <c r="JIZ404"/>
      <c r="JJA404"/>
      <c r="JJB404"/>
      <c r="JJC404"/>
      <c r="JJD404"/>
      <c r="JJE404"/>
      <c r="JJF404"/>
      <c r="JJG404"/>
      <c r="JJH404"/>
      <c r="JJI404"/>
      <c r="JJJ404"/>
      <c r="JJK404"/>
      <c r="JJL404"/>
      <c r="JJM404"/>
      <c r="JJN404"/>
      <c r="JJO404"/>
      <c r="JJP404"/>
      <c r="JJQ404"/>
      <c r="JJR404"/>
      <c r="JJS404"/>
      <c r="JJT404"/>
      <c r="JJU404"/>
      <c r="JJV404"/>
      <c r="JJW404"/>
      <c r="JJX404"/>
      <c r="JJY404"/>
      <c r="JJZ404"/>
      <c r="JKA404"/>
      <c r="JKB404"/>
      <c r="JKC404"/>
      <c r="JKD404"/>
      <c r="JKE404"/>
      <c r="JKF404"/>
      <c r="JKG404"/>
      <c r="JKH404"/>
      <c r="JKI404"/>
      <c r="JKJ404"/>
      <c r="JKK404"/>
      <c r="JKL404"/>
      <c r="JKM404"/>
      <c r="JKN404"/>
      <c r="JKO404"/>
      <c r="JKP404"/>
      <c r="JKQ404"/>
      <c r="JKR404"/>
      <c r="JKS404"/>
      <c r="JKT404"/>
      <c r="JKU404"/>
      <c r="JKV404"/>
      <c r="JKW404"/>
      <c r="JKX404"/>
      <c r="JKY404"/>
      <c r="JKZ404"/>
      <c r="JLA404"/>
      <c r="JLB404"/>
      <c r="JLC404"/>
      <c r="JLD404"/>
      <c r="JLE404"/>
      <c r="JLF404"/>
      <c r="JLG404"/>
      <c r="JLH404"/>
      <c r="JLI404"/>
      <c r="JLJ404"/>
      <c r="JLK404"/>
      <c r="JLL404"/>
      <c r="JLM404"/>
      <c r="JLN404"/>
      <c r="JLO404"/>
      <c r="JLP404"/>
      <c r="JLQ404"/>
      <c r="JLR404"/>
      <c r="JLS404"/>
      <c r="JLT404"/>
      <c r="JLU404"/>
      <c r="JLV404"/>
      <c r="JLW404"/>
      <c r="JLX404"/>
      <c r="JLY404"/>
      <c r="JLZ404"/>
      <c r="JMA404"/>
      <c r="JMB404"/>
      <c r="JMC404"/>
      <c r="JMD404"/>
      <c r="JME404"/>
      <c r="JMF404"/>
      <c r="JMG404"/>
      <c r="JMH404"/>
      <c r="JMI404"/>
      <c r="JMJ404"/>
      <c r="JMK404"/>
      <c r="JML404"/>
      <c r="JMM404"/>
      <c r="JMN404"/>
      <c r="JMO404"/>
      <c r="JMP404"/>
      <c r="JMQ404"/>
      <c r="JMR404"/>
      <c r="JMS404"/>
      <c r="JMT404"/>
      <c r="JMU404"/>
      <c r="JMV404"/>
      <c r="JMW404"/>
      <c r="JMX404"/>
      <c r="JMY404"/>
      <c r="JMZ404"/>
      <c r="JNA404"/>
      <c r="JNB404"/>
      <c r="JNC404"/>
      <c r="JND404"/>
      <c r="JNE404"/>
      <c r="JNF404"/>
      <c r="JNG404"/>
      <c r="JNH404"/>
      <c r="JNI404"/>
      <c r="JNJ404"/>
      <c r="JNK404"/>
      <c r="JNL404"/>
      <c r="JNM404"/>
      <c r="JNN404"/>
      <c r="JNO404"/>
      <c r="JNP404"/>
      <c r="JNQ404"/>
      <c r="JNR404"/>
      <c r="JNS404"/>
      <c r="JNT404"/>
      <c r="JNU404"/>
      <c r="JNV404"/>
      <c r="JNW404"/>
      <c r="JNX404"/>
      <c r="JNY404"/>
      <c r="JNZ404"/>
      <c r="JOA404"/>
      <c r="JOB404"/>
      <c r="JOC404"/>
      <c r="JOD404"/>
      <c r="JOE404"/>
      <c r="JOF404"/>
      <c r="JOG404"/>
      <c r="JOH404"/>
      <c r="JOI404"/>
      <c r="JOJ404"/>
      <c r="JOK404"/>
      <c r="JOL404"/>
      <c r="JOM404"/>
      <c r="JON404"/>
      <c r="JOO404"/>
      <c r="JOP404"/>
      <c r="JOQ404"/>
      <c r="JOR404"/>
      <c r="JOS404"/>
      <c r="JOT404"/>
      <c r="JOU404"/>
      <c r="JOV404"/>
      <c r="JOW404"/>
      <c r="JOX404"/>
      <c r="JOY404"/>
      <c r="JOZ404"/>
      <c r="JPA404"/>
      <c r="JPB404"/>
      <c r="JPC404"/>
      <c r="JPD404"/>
      <c r="JPE404"/>
      <c r="JPF404"/>
      <c r="JPG404"/>
      <c r="JPH404"/>
      <c r="JPI404"/>
      <c r="JPJ404"/>
      <c r="JPK404"/>
      <c r="JPL404"/>
      <c r="JPM404"/>
      <c r="JPN404"/>
      <c r="JPO404"/>
      <c r="JPP404"/>
      <c r="JPQ404"/>
      <c r="JPR404"/>
      <c r="JPS404"/>
      <c r="JPT404"/>
      <c r="JPU404"/>
      <c r="JPV404"/>
      <c r="JPW404"/>
      <c r="JPX404"/>
      <c r="JPY404"/>
      <c r="JPZ404"/>
      <c r="JQA404"/>
      <c r="JQB404"/>
      <c r="JQC404"/>
      <c r="JQD404"/>
      <c r="JQE404"/>
      <c r="JQF404"/>
      <c r="JQG404"/>
      <c r="JQH404"/>
      <c r="JQI404"/>
      <c r="JQJ404"/>
      <c r="JQK404"/>
      <c r="JQL404"/>
      <c r="JQM404"/>
      <c r="JQN404"/>
      <c r="JQO404"/>
      <c r="JQP404"/>
      <c r="JQQ404"/>
      <c r="JQR404"/>
      <c r="JQS404"/>
      <c r="JQT404"/>
      <c r="JQU404"/>
      <c r="JQV404"/>
      <c r="JQW404"/>
      <c r="JQX404"/>
      <c r="JQY404"/>
      <c r="JQZ404"/>
      <c r="JRA404"/>
      <c r="JRB404"/>
      <c r="JRC404"/>
      <c r="JRD404"/>
      <c r="JRE404"/>
      <c r="JRF404"/>
      <c r="JRG404"/>
      <c r="JRH404"/>
      <c r="JRI404"/>
      <c r="JRJ404"/>
      <c r="JRK404"/>
      <c r="JRL404"/>
      <c r="JRM404"/>
      <c r="JRN404"/>
      <c r="JRO404"/>
      <c r="JRP404"/>
      <c r="JRQ404"/>
      <c r="JRR404"/>
      <c r="JRS404"/>
      <c r="JRT404"/>
      <c r="JRU404"/>
      <c r="JRV404"/>
      <c r="JRW404"/>
      <c r="JRX404"/>
      <c r="JRY404"/>
      <c r="JRZ404"/>
      <c r="JSA404"/>
      <c r="JSB404"/>
      <c r="JSC404"/>
      <c r="JSD404"/>
      <c r="JSE404"/>
      <c r="JSF404"/>
      <c r="JSG404"/>
      <c r="JSH404"/>
      <c r="JSI404"/>
      <c r="JSJ404"/>
      <c r="JSK404"/>
      <c r="JSL404"/>
      <c r="JSM404"/>
      <c r="JSN404"/>
      <c r="JSO404"/>
      <c r="JSP404"/>
      <c r="JSQ404"/>
      <c r="JSR404"/>
      <c r="JSS404"/>
      <c r="JST404"/>
      <c r="JSU404"/>
      <c r="JSV404"/>
      <c r="JSW404"/>
      <c r="JSX404"/>
      <c r="JSY404"/>
      <c r="JSZ404"/>
      <c r="JTA404"/>
      <c r="JTB404"/>
      <c r="JTC404"/>
      <c r="JTD404"/>
      <c r="JTE404"/>
      <c r="JTF404"/>
      <c r="JTG404"/>
      <c r="JTH404"/>
      <c r="JTI404"/>
      <c r="JTJ404"/>
      <c r="JTK404"/>
      <c r="JTL404"/>
      <c r="JTM404"/>
      <c r="JTN404"/>
      <c r="JTO404"/>
      <c r="JTP404"/>
      <c r="JTQ404"/>
      <c r="JTR404"/>
      <c r="JTS404"/>
      <c r="JTT404"/>
      <c r="JTU404"/>
      <c r="JTV404"/>
      <c r="JTW404"/>
      <c r="JTX404"/>
      <c r="JTY404"/>
      <c r="JTZ404"/>
      <c r="JUA404"/>
      <c r="JUB404"/>
      <c r="JUC404"/>
      <c r="JUD404"/>
      <c r="JUE404"/>
      <c r="JUF404"/>
      <c r="JUG404"/>
      <c r="JUH404"/>
      <c r="JUI404"/>
      <c r="JUJ404"/>
      <c r="JUK404"/>
      <c r="JUL404"/>
      <c r="JUM404"/>
      <c r="JUN404"/>
      <c r="JUO404"/>
      <c r="JUP404"/>
      <c r="JUQ404"/>
      <c r="JUR404"/>
      <c r="JUS404"/>
      <c r="JUT404"/>
      <c r="JUU404"/>
      <c r="JUV404"/>
      <c r="JUW404"/>
      <c r="JUX404"/>
      <c r="JUY404"/>
      <c r="JUZ404"/>
      <c r="JVA404"/>
      <c r="JVB404"/>
      <c r="JVC404"/>
      <c r="JVD404"/>
      <c r="JVE404"/>
      <c r="JVF404"/>
      <c r="JVG404"/>
      <c r="JVH404"/>
      <c r="JVI404"/>
      <c r="JVJ404"/>
      <c r="JVK404"/>
      <c r="JVL404"/>
      <c r="JVM404"/>
      <c r="JVN404"/>
      <c r="JVO404"/>
      <c r="JVP404"/>
      <c r="JVQ404"/>
      <c r="JVR404"/>
      <c r="JVS404"/>
      <c r="JVT404"/>
      <c r="JVU404"/>
      <c r="JVV404"/>
      <c r="JVW404"/>
      <c r="JVX404"/>
      <c r="JVY404"/>
      <c r="JVZ404"/>
      <c r="JWA404"/>
      <c r="JWB404"/>
      <c r="JWC404"/>
      <c r="JWD404"/>
      <c r="JWE404"/>
      <c r="JWF404"/>
      <c r="JWG404"/>
      <c r="JWH404"/>
      <c r="JWI404"/>
      <c r="JWJ404"/>
      <c r="JWK404"/>
      <c r="JWL404"/>
      <c r="JWM404"/>
      <c r="JWN404"/>
      <c r="JWO404"/>
      <c r="JWP404"/>
      <c r="JWQ404"/>
      <c r="JWR404"/>
      <c r="JWS404"/>
      <c r="JWT404"/>
      <c r="JWU404"/>
      <c r="JWV404"/>
      <c r="JWW404"/>
      <c r="JWX404"/>
      <c r="JWY404"/>
      <c r="JWZ404"/>
      <c r="JXA404"/>
      <c r="JXB404"/>
      <c r="JXC404"/>
      <c r="JXD404"/>
      <c r="JXE404"/>
      <c r="JXF404"/>
      <c r="JXG404"/>
      <c r="JXH404"/>
      <c r="JXI404"/>
      <c r="JXJ404"/>
      <c r="JXK404"/>
      <c r="JXL404"/>
      <c r="JXM404"/>
      <c r="JXN404"/>
      <c r="JXO404"/>
      <c r="JXP404"/>
      <c r="JXQ404"/>
      <c r="JXR404"/>
      <c r="JXS404"/>
      <c r="JXT404"/>
      <c r="JXU404"/>
      <c r="JXV404"/>
      <c r="JXW404"/>
      <c r="JXX404"/>
      <c r="JXY404"/>
      <c r="JXZ404"/>
      <c r="JYA404"/>
      <c r="JYB404"/>
      <c r="JYC404"/>
      <c r="JYD404"/>
      <c r="JYE404"/>
      <c r="JYF404"/>
      <c r="JYG404"/>
      <c r="JYH404"/>
      <c r="JYI404"/>
      <c r="JYJ404"/>
      <c r="JYK404"/>
      <c r="JYL404"/>
      <c r="JYM404"/>
      <c r="JYN404"/>
      <c r="JYO404"/>
      <c r="JYP404"/>
      <c r="JYQ404"/>
      <c r="JYR404"/>
      <c r="JYS404"/>
      <c r="JYT404"/>
      <c r="JYU404"/>
      <c r="JYV404"/>
      <c r="JYW404"/>
      <c r="JYX404"/>
      <c r="JYY404"/>
      <c r="JYZ404"/>
      <c r="JZA404"/>
      <c r="JZB404"/>
      <c r="JZC404"/>
      <c r="JZD404"/>
      <c r="JZE404"/>
      <c r="JZF404"/>
      <c r="JZG404"/>
      <c r="JZH404"/>
      <c r="JZI404"/>
      <c r="JZJ404"/>
      <c r="JZK404"/>
      <c r="JZL404"/>
      <c r="JZM404"/>
      <c r="JZN404"/>
      <c r="JZO404"/>
      <c r="JZP404"/>
      <c r="JZQ404"/>
      <c r="JZR404"/>
      <c r="JZS404"/>
      <c r="JZT404"/>
      <c r="JZU404"/>
      <c r="JZV404"/>
      <c r="JZW404"/>
      <c r="JZX404"/>
      <c r="JZY404"/>
      <c r="JZZ404"/>
      <c r="KAA404"/>
      <c r="KAB404"/>
      <c r="KAC404"/>
      <c r="KAD404"/>
      <c r="KAE404"/>
      <c r="KAF404"/>
      <c r="KAG404"/>
      <c r="KAH404"/>
      <c r="KAI404"/>
      <c r="KAJ404"/>
      <c r="KAK404"/>
      <c r="KAL404"/>
      <c r="KAM404"/>
      <c r="KAN404"/>
      <c r="KAO404"/>
      <c r="KAP404"/>
      <c r="KAQ404"/>
      <c r="KAR404"/>
      <c r="KAS404"/>
      <c r="KAT404"/>
      <c r="KAU404"/>
      <c r="KAV404"/>
      <c r="KAW404"/>
      <c r="KAX404"/>
      <c r="KAY404"/>
      <c r="KAZ404"/>
      <c r="KBA404"/>
      <c r="KBB404"/>
      <c r="KBC404"/>
      <c r="KBD404"/>
      <c r="KBE404"/>
      <c r="KBF404"/>
      <c r="KBG404"/>
      <c r="KBH404"/>
      <c r="KBI404"/>
      <c r="KBJ404"/>
      <c r="KBK404"/>
      <c r="KBL404"/>
      <c r="KBM404"/>
      <c r="KBN404"/>
      <c r="KBO404"/>
      <c r="KBP404"/>
      <c r="KBQ404"/>
      <c r="KBR404"/>
      <c r="KBS404"/>
      <c r="KBT404"/>
      <c r="KBU404"/>
      <c r="KBV404"/>
      <c r="KBW404"/>
      <c r="KBX404"/>
      <c r="KBY404"/>
      <c r="KBZ404"/>
      <c r="KCA404"/>
      <c r="KCB404"/>
      <c r="KCC404"/>
      <c r="KCD404"/>
      <c r="KCE404"/>
      <c r="KCF404"/>
      <c r="KCG404"/>
      <c r="KCH404"/>
      <c r="KCI404"/>
      <c r="KCJ404"/>
      <c r="KCK404"/>
      <c r="KCL404"/>
      <c r="KCM404"/>
      <c r="KCN404"/>
      <c r="KCO404"/>
      <c r="KCP404"/>
      <c r="KCQ404"/>
      <c r="KCR404"/>
      <c r="KCS404"/>
      <c r="KCT404"/>
      <c r="KCU404"/>
      <c r="KCV404"/>
      <c r="KCW404"/>
      <c r="KCX404"/>
      <c r="KCY404"/>
      <c r="KCZ404"/>
      <c r="KDA404"/>
      <c r="KDB404"/>
      <c r="KDC404"/>
      <c r="KDD404"/>
      <c r="KDE404"/>
      <c r="KDF404"/>
      <c r="KDG404"/>
      <c r="KDH404"/>
      <c r="KDI404"/>
      <c r="KDJ404"/>
      <c r="KDK404"/>
      <c r="KDL404"/>
      <c r="KDM404"/>
      <c r="KDN404"/>
      <c r="KDO404"/>
      <c r="KDP404"/>
      <c r="KDQ404"/>
      <c r="KDR404"/>
      <c r="KDS404"/>
      <c r="KDT404"/>
      <c r="KDU404"/>
      <c r="KDV404"/>
      <c r="KDW404"/>
      <c r="KDX404"/>
      <c r="KDY404"/>
      <c r="KDZ404"/>
      <c r="KEA404"/>
      <c r="KEB404"/>
      <c r="KEC404"/>
      <c r="KED404"/>
      <c r="KEE404"/>
      <c r="KEF404"/>
      <c r="KEG404"/>
      <c r="KEH404"/>
      <c r="KEI404"/>
      <c r="KEJ404"/>
      <c r="KEK404"/>
      <c r="KEL404"/>
      <c r="KEM404"/>
      <c r="KEN404"/>
      <c r="KEO404"/>
      <c r="KEP404"/>
      <c r="KEQ404"/>
      <c r="KER404"/>
      <c r="KES404"/>
      <c r="KET404"/>
      <c r="KEU404"/>
      <c r="KEV404"/>
      <c r="KEW404"/>
      <c r="KEX404"/>
      <c r="KEY404"/>
      <c r="KEZ404"/>
      <c r="KFA404"/>
      <c r="KFB404"/>
      <c r="KFC404"/>
      <c r="KFD404"/>
      <c r="KFE404"/>
      <c r="KFF404"/>
      <c r="KFG404"/>
      <c r="KFH404"/>
      <c r="KFI404"/>
      <c r="KFJ404"/>
      <c r="KFK404"/>
      <c r="KFL404"/>
      <c r="KFM404"/>
      <c r="KFN404"/>
      <c r="KFO404"/>
      <c r="KFP404"/>
      <c r="KFQ404"/>
      <c r="KFR404"/>
      <c r="KFS404"/>
      <c r="KFT404"/>
      <c r="KFU404"/>
      <c r="KFV404"/>
      <c r="KFW404"/>
      <c r="KFX404"/>
      <c r="KFY404"/>
      <c r="KFZ404"/>
      <c r="KGA404"/>
      <c r="KGB404"/>
      <c r="KGC404"/>
      <c r="KGD404"/>
      <c r="KGE404"/>
      <c r="KGF404"/>
      <c r="KGG404"/>
      <c r="KGH404"/>
      <c r="KGI404"/>
      <c r="KGJ404"/>
      <c r="KGK404"/>
      <c r="KGL404"/>
      <c r="KGM404"/>
      <c r="KGN404"/>
      <c r="KGO404"/>
      <c r="KGP404"/>
      <c r="KGQ404"/>
      <c r="KGR404"/>
      <c r="KGS404"/>
      <c r="KGT404"/>
      <c r="KGU404"/>
      <c r="KGV404"/>
      <c r="KGW404"/>
      <c r="KGX404"/>
      <c r="KGY404"/>
      <c r="KGZ404"/>
      <c r="KHA404"/>
      <c r="KHB404"/>
      <c r="KHC404"/>
      <c r="KHD404"/>
      <c r="KHE404"/>
      <c r="KHF404"/>
      <c r="KHG404"/>
      <c r="KHH404"/>
      <c r="KHI404"/>
      <c r="KHJ404"/>
      <c r="KHK404"/>
      <c r="KHL404"/>
      <c r="KHM404"/>
      <c r="KHN404"/>
      <c r="KHO404"/>
      <c r="KHP404"/>
      <c r="KHQ404"/>
      <c r="KHR404"/>
      <c r="KHS404"/>
      <c r="KHT404"/>
      <c r="KHU404"/>
      <c r="KHV404"/>
      <c r="KHW404"/>
      <c r="KHX404"/>
      <c r="KHY404"/>
      <c r="KHZ404"/>
      <c r="KIA404"/>
      <c r="KIB404"/>
      <c r="KIC404"/>
      <c r="KID404"/>
      <c r="KIE404"/>
      <c r="KIF404"/>
      <c r="KIG404"/>
      <c r="KIH404"/>
      <c r="KII404"/>
      <c r="KIJ404"/>
      <c r="KIK404"/>
      <c r="KIL404"/>
      <c r="KIM404"/>
      <c r="KIN404"/>
      <c r="KIO404"/>
      <c r="KIP404"/>
      <c r="KIQ404"/>
      <c r="KIR404"/>
      <c r="KIS404"/>
      <c r="KIT404"/>
      <c r="KIU404"/>
      <c r="KIV404"/>
      <c r="KIW404"/>
      <c r="KIX404"/>
      <c r="KIY404"/>
      <c r="KIZ404"/>
      <c r="KJA404"/>
      <c r="KJB404"/>
      <c r="KJC404"/>
      <c r="KJD404"/>
      <c r="KJE404"/>
      <c r="KJF404"/>
      <c r="KJG404"/>
      <c r="KJH404"/>
      <c r="KJI404"/>
      <c r="KJJ404"/>
      <c r="KJK404"/>
      <c r="KJL404"/>
      <c r="KJM404"/>
      <c r="KJN404"/>
      <c r="KJO404"/>
      <c r="KJP404"/>
      <c r="KJQ404"/>
      <c r="KJR404"/>
      <c r="KJS404"/>
      <c r="KJT404"/>
      <c r="KJU404"/>
      <c r="KJV404"/>
      <c r="KJW404"/>
      <c r="KJX404"/>
      <c r="KJY404"/>
      <c r="KJZ404"/>
      <c r="KKA404"/>
      <c r="KKB404"/>
      <c r="KKC404"/>
      <c r="KKD404"/>
      <c r="KKE404"/>
      <c r="KKF404"/>
      <c r="KKG404"/>
      <c r="KKH404"/>
      <c r="KKI404"/>
      <c r="KKJ404"/>
      <c r="KKK404"/>
      <c r="KKL404"/>
      <c r="KKM404"/>
      <c r="KKN404"/>
      <c r="KKO404"/>
      <c r="KKP404"/>
      <c r="KKQ404"/>
      <c r="KKR404"/>
      <c r="KKS404"/>
      <c r="KKT404"/>
      <c r="KKU404"/>
      <c r="KKV404"/>
      <c r="KKW404"/>
      <c r="KKX404"/>
      <c r="KKY404"/>
      <c r="KKZ404"/>
      <c r="KLA404"/>
      <c r="KLB404"/>
      <c r="KLC404"/>
      <c r="KLD404"/>
      <c r="KLE404"/>
      <c r="KLF404"/>
      <c r="KLG404"/>
      <c r="KLH404"/>
      <c r="KLI404"/>
      <c r="KLJ404"/>
      <c r="KLK404"/>
      <c r="KLL404"/>
      <c r="KLM404"/>
      <c r="KLN404"/>
      <c r="KLO404"/>
      <c r="KLP404"/>
      <c r="KLQ404"/>
      <c r="KLR404"/>
      <c r="KLS404"/>
      <c r="KLT404"/>
      <c r="KLU404"/>
      <c r="KLV404"/>
      <c r="KLW404"/>
      <c r="KLX404"/>
      <c r="KLY404"/>
      <c r="KLZ404"/>
      <c r="KMA404"/>
      <c r="KMB404"/>
      <c r="KMC404"/>
      <c r="KMD404"/>
      <c r="KME404"/>
      <c r="KMF404"/>
      <c r="KMG404"/>
      <c r="KMH404"/>
      <c r="KMI404"/>
      <c r="KMJ404"/>
      <c r="KMK404"/>
      <c r="KML404"/>
      <c r="KMM404"/>
      <c r="KMN404"/>
      <c r="KMO404"/>
      <c r="KMP404"/>
      <c r="KMQ404"/>
      <c r="KMR404"/>
      <c r="KMS404"/>
      <c r="KMT404"/>
      <c r="KMU404"/>
      <c r="KMV404"/>
      <c r="KMW404"/>
      <c r="KMX404"/>
      <c r="KMY404"/>
      <c r="KMZ404"/>
      <c r="KNA404"/>
      <c r="KNB404"/>
      <c r="KNC404"/>
      <c r="KND404"/>
      <c r="KNE404"/>
      <c r="KNF404"/>
      <c r="KNG404"/>
      <c r="KNH404"/>
      <c r="KNI404"/>
      <c r="KNJ404"/>
      <c r="KNK404"/>
      <c r="KNL404"/>
      <c r="KNM404"/>
      <c r="KNN404"/>
      <c r="KNO404"/>
      <c r="KNP404"/>
      <c r="KNQ404"/>
      <c r="KNR404"/>
      <c r="KNS404"/>
      <c r="KNT404"/>
      <c r="KNU404"/>
      <c r="KNV404"/>
      <c r="KNW404"/>
      <c r="KNX404"/>
      <c r="KNY404"/>
      <c r="KNZ404"/>
      <c r="KOA404"/>
      <c r="KOB404"/>
      <c r="KOC404"/>
      <c r="KOD404"/>
      <c r="KOE404"/>
      <c r="KOF404"/>
      <c r="KOG404"/>
      <c r="KOH404"/>
      <c r="KOI404"/>
      <c r="KOJ404"/>
      <c r="KOK404"/>
      <c r="KOL404"/>
      <c r="KOM404"/>
      <c r="KON404"/>
      <c r="KOO404"/>
      <c r="KOP404"/>
      <c r="KOQ404"/>
      <c r="KOR404"/>
      <c r="KOS404"/>
      <c r="KOT404"/>
      <c r="KOU404"/>
      <c r="KOV404"/>
      <c r="KOW404"/>
      <c r="KOX404"/>
      <c r="KOY404"/>
      <c r="KOZ404"/>
      <c r="KPA404"/>
      <c r="KPB404"/>
      <c r="KPC404"/>
      <c r="KPD404"/>
      <c r="KPE404"/>
      <c r="KPF404"/>
      <c r="KPG404"/>
      <c r="KPH404"/>
      <c r="KPI404"/>
      <c r="KPJ404"/>
      <c r="KPK404"/>
      <c r="KPL404"/>
      <c r="KPM404"/>
      <c r="KPN404"/>
      <c r="KPO404"/>
      <c r="KPP404"/>
      <c r="KPQ404"/>
      <c r="KPR404"/>
      <c r="KPS404"/>
      <c r="KPT404"/>
      <c r="KPU404"/>
      <c r="KPV404"/>
      <c r="KPW404"/>
      <c r="KPX404"/>
      <c r="KPY404"/>
      <c r="KPZ404"/>
      <c r="KQA404"/>
      <c r="KQB404"/>
      <c r="KQC404"/>
      <c r="KQD404"/>
      <c r="KQE404"/>
      <c r="KQF404"/>
      <c r="KQG404"/>
      <c r="KQH404"/>
      <c r="KQI404"/>
      <c r="KQJ404"/>
      <c r="KQK404"/>
      <c r="KQL404"/>
      <c r="KQM404"/>
      <c r="KQN404"/>
      <c r="KQO404"/>
      <c r="KQP404"/>
      <c r="KQQ404"/>
      <c r="KQR404"/>
      <c r="KQS404"/>
      <c r="KQT404"/>
      <c r="KQU404"/>
      <c r="KQV404"/>
      <c r="KQW404"/>
      <c r="KQX404"/>
      <c r="KQY404"/>
      <c r="KQZ404"/>
      <c r="KRA404"/>
      <c r="KRB404"/>
      <c r="KRC404"/>
      <c r="KRD404"/>
      <c r="KRE404"/>
      <c r="KRF404"/>
      <c r="KRG404"/>
      <c r="KRH404"/>
      <c r="KRI404"/>
      <c r="KRJ404"/>
      <c r="KRK404"/>
      <c r="KRL404"/>
      <c r="KRM404"/>
      <c r="KRN404"/>
      <c r="KRO404"/>
      <c r="KRP404"/>
      <c r="KRQ404"/>
      <c r="KRR404"/>
      <c r="KRS404"/>
      <c r="KRT404"/>
      <c r="KRU404"/>
      <c r="KRV404"/>
      <c r="KRW404"/>
      <c r="KRX404"/>
      <c r="KRY404"/>
      <c r="KRZ404"/>
      <c r="KSA404"/>
      <c r="KSB404"/>
      <c r="KSC404"/>
      <c r="KSD404"/>
      <c r="KSE404"/>
      <c r="KSF404"/>
      <c r="KSG404"/>
      <c r="KSH404"/>
      <c r="KSI404"/>
      <c r="KSJ404"/>
      <c r="KSK404"/>
      <c r="KSL404"/>
      <c r="KSM404"/>
      <c r="KSN404"/>
      <c r="KSO404"/>
      <c r="KSP404"/>
      <c r="KSQ404"/>
      <c r="KSR404"/>
      <c r="KSS404"/>
      <c r="KST404"/>
      <c r="KSU404"/>
      <c r="KSV404"/>
      <c r="KSW404"/>
      <c r="KSX404"/>
      <c r="KSY404"/>
      <c r="KSZ404"/>
      <c r="KTA404"/>
      <c r="KTB404"/>
      <c r="KTC404"/>
      <c r="KTD404"/>
      <c r="KTE404"/>
      <c r="KTF404"/>
      <c r="KTG404"/>
      <c r="KTH404"/>
      <c r="KTI404"/>
      <c r="KTJ404"/>
      <c r="KTK404"/>
      <c r="KTL404"/>
      <c r="KTM404"/>
      <c r="KTN404"/>
      <c r="KTO404"/>
      <c r="KTP404"/>
      <c r="KTQ404"/>
      <c r="KTR404"/>
      <c r="KTS404"/>
      <c r="KTT404"/>
      <c r="KTU404"/>
      <c r="KTV404"/>
      <c r="KTW404"/>
      <c r="KTX404"/>
      <c r="KTY404"/>
      <c r="KTZ404"/>
      <c r="KUA404"/>
      <c r="KUB404"/>
      <c r="KUC404"/>
      <c r="KUD404"/>
      <c r="KUE404"/>
      <c r="KUF404"/>
      <c r="KUG404"/>
      <c r="KUH404"/>
      <c r="KUI404"/>
      <c r="KUJ404"/>
      <c r="KUK404"/>
      <c r="KUL404"/>
      <c r="KUM404"/>
      <c r="KUN404"/>
      <c r="KUO404"/>
      <c r="KUP404"/>
      <c r="KUQ404"/>
      <c r="KUR404"/>
      <c r="KUS404"/>
      <c r="KUT404"/>
      <c r="KUU404"/>
      <c r="KUV404"/>
      <c r="KUW404"/>
      <c r="KUX404"/>
      <c r="KUY404"/>
      <c r="KUZ404"/>
      <c r="KVA404"/>
      <c r="KVB404"/>
      <c r="KVC404"/>
      <c r="KVD404"/>
      <c r="KVE404"/>
      <c r="KVF404"/>
      <c r="KVG404"/>
      <c r="KVH404"/>
      <c r="KVI404"/>
      <c r="KVJ404"/>
      <c r="KVK404"/>
      <c r="KVL404"/>
      <c r="KVM404"/>
      <c r="KVN404"/>
      <c r="KVO404"/>
      <c r="KVP404"/>
      <c r="KVQ404"/>
      <c r="KVR404"/>
      <c r="KVS404"/>
      <c r="KVT404"/>
      <c r="KVU404"/>
      <c r="KVV404"/>
      <c r="KVW404"/>
      <c r="KVX404"/>
      <c r="KVY404"/>
      <c r="KVZ404"/>
      <c r="KWA404"/>
      <c r="KWB404"/>
      <c r="KWC404"/>
      <c r="KWD404"/>
      <c r="KWE404"/>
      <c r="KWF404"/>
      <c r="KWG404"/>
      <c r="KWH404"/>
      <c r="KWI404"/>
      <c r="KWJ404"/>
      <c r="KWK404"/>
      <c r="KWL404"/>
      <c r="KWM404"/>
      <c r="KWN404"/>
      <c r="KWO404"/>
      <c r="KWP404"/>
      <c r="KWQ404"/>
      <c r="KWR404"/>
      <c r="KWS404"/>
      <c r="KWT404"/>
      <c r="KWU404"/>
      <c r="KWV404"/>
      <c r="KWW404"/>
      <c r="KWX404"/>
      <c r="KWY404"/>
      <c r="KWZ404"/>
      <c r="KXA404"/>
      <c r="KXB404"/>
      <c r="KXC404"/>
      <c r="KXD404"/>
      <c r="KXE404"/>
      <c r="KXF404"/>
      <c r="KXG404"/>
      <c r="KXH404"/>
      <c r="KXI404"/>
      <c r="KXJ404"/>
      <c r="KXK404"/>
      <c r="KXL404"/>
      <c r="KXM404"/>
      <c r="KXN404"/>
      <c r="KXO404"/>
      <c r="KXP404"/>
      <c r="KXQ404"/>
      <c r="KXR404"/>
      <c r="KXS404"/>
      <c r="KXT404"/>
      <c r="KXU404"/>
      <c r="KXV404"/>
      <c r="KXW404"/>
      <c r="KXX404"/>
      <c r="KXY404"/>
      <c r="KXZ404"/>
      <c r="KYA404"/>
      <c r="KYB404"/>
      <c r="KYC404"/>
      <c r="KYD404"/>
      <c r="KYE404"/>
      <c r="KYF404"/>
      <c r="KYG404"/>
      <c r="KYH404"/>
      <c r="KYI404"/>
      <c r="KYJ404"/>
      <c r="KYK404"/>
      <c r="KYL404"/>
      <c r="KYM404"/>
      <c r="KYN404"/>
      <c r="KYO404"/>
      <c r="KYP404"/>
      <c r="KYQ404"/>
      <c r="KYR404"/>
      <c r="KYS404"/>
      <c r="KYT404"/>
      <c r="KYU404"/>
      <c r="KYV404"/>
      <c r="KYW404"/>
      <c r="KYX404"/>
      <c r="KYY404"/>
      <c r="KYZ404"/>
      <c r="KZA404"/>
      <c r="KZB404"/>
      <c r="KZC404"/>
      <c r="KZD404"/>
      <c r="KZE404"/>
      <c r="KZF404"/>
      <c r="KZG404"/>
      <c r="KZH404"/>
      <c r="KZI404"/>
      <c r="KZJ404"/>
      <c r="KZK404"/>
      <c r="KZL404"/>
      <c r="KZM404"/>
      <c r="KZN404"/>
      <c r="KZO404"/>
      <c r="KZP404"/>
      <c r="KZQ404"/>
      <c r="KZR404"/>
      <c r="KZS404"/>
      <c r="KZT404"/>
      <c r="KZU404"/>
      <c r="KZV404"/>
      <c r="KZW404"/>
      <c r="KZX404"/>
      <c r="KZY404"/>
      <c r="KZZ404"/>
      <c r="LAA404"/>
      <c r="LAB404"/>
      <c r="LAC404"/>
      <c r="LAD404"/>
      <c r="LAE404"/>
      <c r="LAF404"/>
      <c r="LAG404"/>
      <c r="LAH404"/>
      <c r="LAI404"/>
      <c r="LAJ404"/>
      <c r="LAK404"/>
      <c r="LAL404"/>
      <c r="LAM404"/>
      <c r="LAN404"/>
      <c r="LAO404"/>
      <c r="LAP404"/>
      <c r="LAQ404"/>
      <c r="LAR404"/>
      <c r="LAS404"/>
      <c r="LAT404"/>
      <c r="LAU404"/>
      <c r="LAV404"/>
      <c r="LAW404"/>
      <c r="LAX404"/>
      <c r="LAY404"/>
      <c r="LAZ404"/>
      <c r="LBA404"/>
      <c r="LBB404"/>
      <c r="LBC404"/>
      <c r="LBD404"/>
      <c r="LBE404"/>
      <c r="LBF404"/>
      <c r="LBG404"/>
      <c r="LBH404"/>
      <c r="LBI404"/>
      <c r="LBJ404"/>
      <c r="LBK404"/>
      <c r="LBL404"/>
      <c r="LBM404"/>
      <c r="LBN404"/>
      <c r="LBO404"/>
      <c r="LBP404"/>
      <c r="LBQ404"/>
      <c r="LBR404"/>
      <c r="LBS404"/>
      <c r="LBT404"/>
      <c r="LBU404"/>
      <c r="LBV404"/>
      <c r="LBW404"/>
      <c r="LBX404"/>
      <c r="LBY404"/>
      <c r="LBZ404"/>
      <c r="LCA404"/>
      <c r="LCB404"/>
      <c r="LCC404"/>
      <c r="LCD404"/>
      <c r="LCE404"/>
      <c r="LCF404"/>
      <c r="LCG404"/>
      <c r="LCH404"/>
      <c r="LCI404"/>
      <c r="LCJ404"/>
      <c r="LCK404"/>
      <c r="LCL404"/>
      <c r="LCM404"/>
      <c r="LCN404"/>
      <c r="LCO404"/>
      <c r="LCP404"/>
      <c r="LCQ404"/>
      <c r="LCR404"/>
      <c r="LCS404"/>
      <c r="LCT404"/>
      <c r="LCU404"/>
      <c r="LCV404"/>
      <c r="LCW404"/>
      <c r="LCX404"/>
      <c r="LCY404"/>
      <c r="LCZ404"/>
      <c r="LDA404"/>
      <c r="LDB404"/>
      <c r="LDC404"/>
      <c r="LDD404"/>
      <c r="LDE404"/>
      <c r="LDF404"/>
      <c r="LDG404"/>
      <c r="LDH404"/>
      <c r="LDI404"/>
      <c r="LDJ404"/>
      <c r="LDK404"/>
      <c r="LDL404"/>
      <c r="LDM404"/>
      <c r="LDN404"/>
      <c r="LDO404"/>
      <c r="LDP404"/>
      <c r="LDQ404"/>
      <c r="LDR404"/>
      <c r="LDS404"/>
      <c r="LDT404"/>
      <c r="LDU404"/>
      <c r="LDV404"/>
      <c r="LDW404"/>
      <c r="LDX404"/>
      <c r="LDY404"/>
      <c r="LDZ404"/>
      <c r="LEA404"/>
      <c r="LEB404"/>
      <c r="LEC404"/>
      <c r="LED404"/>
      <c r="LEE404"/>
      <c r="LEF404"/>
      <c r="LEG404"/>
      <c r="LEH404"/>
      <c r="LEI404"/>
      <c r="LEJ404"/>
      <c r="LEK404"/>
      <c r="LEL404"/>
      <c r="LEM404"/>
      <c r="LEN404"/>
      <c r="LEO404"/>
      <c r="LEP404"/>
      <c r="LEQ404"/>
      <c r="LER404"/>
      <c r="LES404"/>
      <c r="LET404"/>
      <c r="LEU404"/>
      <c r="LEV404"/>
      <c r="LEW404"/>
      <c r="LEX404"/>
      <c r="LEY404"/>
      <c r="LEZ404"/>
      <c r="LFA404"/>
      <c r="LFB404"/>
      <c r="LFC404"/>
      <c r="LFD404"/>
      <c r="LFE404"/>
      <c r="LFF404"/>
      <c r="LFG404"/>
      <c r="LFH404"/>
      <c r="LFI404"/>
      <c r="LFJ404"/>
      <c r="LFK404"/>
      <c r="LFL404"/>
      <c r="LFM404"/>
      <c r="LFN404"/>
      <c r="LFO404"/>
      <c r="LFP404"/>
      <c r="LFQ404"/>
      <c r="LFR404"/>
      <c r="LFS404"/>
      <c r="LFT404"/>
      <c r="LFU404"/>
      <c r="LFV404"/>
      <c r="LFW404"/>
      <c r="LFX404"/>
      <c r="LFY404"/>
      <c r="LFZ404"/>
      <c r="LGA404"/>
      <c r="LGB404"/>
      <c r="LGC404"/>
      <c r="LGD404"/>
      <c r="LGE404"/>
      <c r="LGF404"/>
      <c r="LGG404"/>
      <c r="LGH404"/>
      <c r="LGI404"/>
      <c r="LGJ404"/>
      <c r="LGK404"/>
      <c r="LGL404"/>
      <c r="LGM404"/>
      <c r="LGN404"/>
      <c r="LGO404"/>
      <c r="LGP404"/>
      <c r="LGQ404"/>
      <c r="LGR404"/>
      <c r="LGS404"/>
      <c r="LGT404"/>
      <c r="LGU404"/>
      <c r="LGV404"/>
      <c r="LGW404"/>
      <c r="LGX404"/>
      <c r="LGY404"/>
      <c r="LGZ404"/>
      <c r="LHA404"/>
      <c r="LHB404"/>
      <c r="LHC404"/>
      <c r="LHD404"/>
      <c r="LHE404"/>
      <c r="LHF404"/>
      <c r="LHG404"/>
      <c r="LHH404"/>
      <c r="LHI404"/>
      <c r="LHJ404"/>
      <c r="LHK404"/>
      <c r="LHL404"/>
      <c r="LHM404"/>
      <c r="LHN404"/>
      <c r="LHO404"/>
      <c r="LHP404"/>
      <c r="LHQ404"/>
      <c r="LHR404"/>
      <c r="LHS404"/>
      <c r="LHT404"/>
      <c r="LHU404"/>
      <c r="LHV404"/>
      <c r="LHW404"/>
      <c r="LHX404"/>
      <c r="LHY404"/>
      <c r="LHZ404"/>
      <c r="LIA404"/>
      <c r="LIB404"/>
      <c r="LIC404"/>
      <c r="LID404"/>
      <c r="LIE404"/>
      <c r="LIF404"/>
      <c r="LIG404"/>
      <c r="LIH404"/>
      <c r="LII404"/>
      <c r="LIJ404"/>
      <c r="LIK404"/>
      <c r="LIL404"/>
      <c r="LIM404"/>
      <c r="LIN404"/>
      <c r="LIO404"/>
      <c r="LIP404"/>
      <c r="LIQ404"/>
      <c r="LIR404"/>
      <c r="LIS404"/>
      <c r="LIT404"/>
      <c r="LIU404"/>
      <c r="LIV404"/>
      <c r="LIW404"/>
      <c r="LIX404"/>
      <c r="LIY404"/>
      <c r="LIZ404"/>
      <c r="LJA404"/>
      <c r="LJB404"/>
      <c r="LJC404"/>
      <c r="LJD404"/>
      <c r="LJE404"/>
      <c r="LJF404"/>
      <c r="LJG404"/>
      <c r="LJH404"/>
      <c r="LJI404"/>
      <c r="LJJ404"/>
      <c r="LJK404"/>
      <c r="LJL404"/>
      <c r="LJM404"/>
      <c r="LJN404"/>
      <c r="LJO404"/>
      <c r="LJP404"/>
      <c r="LJQ404"/>
      <c r="LJR404"/>
      <c r="LJS404"/>
      <c r="LJT404"/>
      <c r="LJU404"/>
      <c r="LJV404"/>
      <c r="LJW404"/>
      <c r="LJX404"/>
      <c r="LJY404"/>
      <c r="LJZ404"/>
      <c r="LKA404"/>
      <c r="LKB404"/>
      <c r="LKC404"/>
      <c r="LKD404"/>
      <c r="LKE404"/>
      <c r="LKF404"/>
      <c r="LKG404"/>
      <c r="LKH404"/>
      <c r="LKI404"/>
      <c r="LKJ404"/>
      <c r="LKK404"/>
      <c r="LKL404"/>
      <c r="LKM404"/>
      <c r="LKN404"/>
      <c r="LKO404"/>
      <c r="LKP404"/>
      <c r="LKQ404"/>
      <c r="LKR404"/>
      <c r="LKS404"/>
      <c r="LKT404"/>
      <c r="LKU404"/>
      <c r="LKV404"/>
      <c r="LKW404"/>
      <c r="LKX404"/>
      <c r="LKY404"/>
      <c r="LKZ404"/>
      <c r="LLA404"/>
      <c r="LLB404"/>
      <c r="LLC404"/>
      <c r="LLD404"/>
      <c r="LLE404"/>
      <c r="LLF404"/>
      <c r="LLG404"/>
      <c r="LLH404"/>
      <c r="LLI404"/>
      <c r="LLJ404"/>
      <c r="LLK404"/>
      <c r="LLL404"/>
      <c r="LLM404"/>
      <c r="LLN404"/>
      <c r="LLO404"/>
      <c r="LLP404"/>
      <c r="LLQ404"/>
      <c r="LLR404"/>
      <c r="LLS404"/>
      <c r="LLT404"/>
      <c r="LLU404"/>
      <c r="LLV404"/>
      <c r="LLW404"/>
      <c r="LLX404"/>
      <c r="LLY404"/>
      <c r="LLZ404"/>
      <c r="LMA404"/>
      <c r="LMB404"/>
      <c r="LMC404"/>
      <c r="LMD404"/>
      <c r="LME404"/>
      <c r="LMF404"/>
      <c r="LMG404"/>
      <c r="LMH404"/>
      <c r="LMI404"/>
      <c r="LMJ404"/>
      <c r="LMK404"/>
      <c r="LML404"/>
      <c r="LMM404"/>
      <c r="LMN404"/>
      <c r="LMO404"/>
      <c r="LMP404"/>
      <c r="LMQ404"/>
      <c r="LMR404"/>
      <c r="LMS404"/>
      <c r="LMT404"/>
      <c r="LMU404"/>
      <c r="LMV404"/>
      <c r="LMW404"/>
      <c r="LMX404"/>
      <c r="LMY404"/>
      <c r="LMZ404"/>
      <c r="LNA404"/>
      <c r="LNB404"/>
      <c r="LNC404"/>
      <c r="LND404"/>
      <c r="LNE404"/>
      <c r="LNF404"/>
      <c r="LNG404"/>
      <c r="LNH404"/>
      <c r="LNI404"/>
      <c r="LNJ404"/>
      <c r="LNK404"/>
      <c r="LNL404"/>
      <c r="LNM404"/>
      <c r="LNN404"/>
      <c r="LNO404"/>
      <c r="LNP404"/>
      <c r="LNQ404"/>
      <c r="LNR404"/>
      <c r="LNS404"/>
      <c r="LNT404"/>
      <c r="LNU404"/>
      <c r="LNV404"/>
      <c r="LNW404"/>
      <c r="LNX404"/>
      <c r="LNY404"/>
      <c r="LNZ404"/>
      <c r="LOA404"/>
      <c r="LOB404"/>
      <c r="LOC404"/>
      <c r="LOD404"/>
      <c r="LOE404"/>
      <c r="LOF404"/>
      <c r="LOG404"/>
      <c r="LOH404"/>
      <c r="LOI404"/>
      <c r="LOJ404"/>
      <c r="LOK404"/>
      <c r="LOL404"/>
      <c r="LOM404"/>
      <c r="LON404"/>
      <c r="LOO404"/>
      <c r="LOP404"/>
      <c r="LOQ404"/>
      <c r="LOR404"/>
      <c r="LOS404"/>
      <c r="LOT404"/>
      <c r="LOU404"/>
      <c r="LOV404"/>
      <c r="LOW404"/>
      <c r="LOX404"/>
      <c r="LOY404"/>
      <c r="LOZ404"/>
      <c r="LPA404"/>
      <c r="LPB404"/>
      <c r="LPC404"/>
      <c r="LPD404"/>
      <c r="LPE404"/>
      <c r="LPF404"/>
      <c r="LPG404"/>
      <c r="LPH404"/>
      <c r="LPI404"/>
      <c r="LPJ404"/>
      <c r="LPK404"/>
      <c r="LPL404"/>
      <c r="LPM404"/>
      <c r="LPN404"/>
      <c r="LPO404"/>
      <c r="LPP404"/>
      <c r="LPQ404"/>
      <c r="LPR404"/>
      <c r="LPS404"/>
      <c r="LPT404"/>
      <c r="LPU404"/>
      <c r="LPV404"/>
      <c r="LPW404"/>
      <c r="LPX404"/>
      <c r="LPY404"/>
      <c r="LPZ404"/>
      <c r="LQA404"/>
      <c r="LQB404"/>
      <c r="LQC404"/>
      <c r="LQD404"/>
      <c r="LQE404"/>
      <c r="LQF404"/>
      <c r="LQG404"/>
      <c r="LQH404"/>
      <c r="LQI404"/>
      <c r="LQJ404"/>
      <c r="LQK404"/>
      <c r="LQL404"/>
      <c r="LQM404"/>
      <c r="LQN404"/>
      <c r="LQO404"/>
      <c r="LQP404"/>
      <c r="LQQ404"/>
      <c r="LQR404"/>
      <c r="LQS404"/>
      <c r="LQT404"/>
      <c r="LQU404"/>
      <c r="LQV404"/>
      <c r="LQW404"/>
      <c r="LQX404"/>
      <c r="LQY404"/>
      <c r="LQZ404"/>
      <c r="LRA404"/>
      <c r="LRB404"/>
      <c r="LRC404"/>
      <c r="LRD404"/>
      <c r="LRE404"/>
      <c r="LRF404"/>
      <c r="LRG404"/>
      <c r="LRH404"/>
      <c r="LRI404"/>
      <c r="LRJ404"/>
      <c r="LRK404"/>
      <c r="LRL404"/>
      <c r="LRM404"/>
      <c r="LRN404"/>
      <c r="LRO404"/>
      <c r="LRP404"/>
      <c r="LRQ404"/>
      <c r="LRR404"/>
      <c r="LRS404"/>
      <c r="LRT404"/>
      <c r="LRU404"/>
      <c r="LRV404"/>
      <c r="LRW404"/>
      <c r="LRX404"/>
      <c r="LRY404"/>
      <c r="LRZ404"/>
      <c r="LSA404"/>
      <c r="LSB404"/>
      <c r="LSC404"/>
      <c r="LSD404"/>
      <c r="LSE404"/>
      <c r="LSF404"/>
      <c r="LSG404"/>
      <c r="LSH404"/>
      <c r="LSI404"/>
      <c r="LSJ404"/>
      <c r="LSK404"/>
      <c r="LSL404"/>
      <c r="LSM404"/>
      <c r="LSN404"/>
      <c r="LSO404"/>
      <c r="LSP404"/>
      <c r="LSQ404"/>
      <c r="LSR404"/>
      <c r="LSS404"/>
      <c r="LST404"/>
      <c r="LSU404"/>
      <c r="LSV404"/>
      <c r="LSW404"/>
      <c r="LSX404"/>
      <c r="LSY404"/>
      <c r="LSZ404"/>
      <c r="LTA404"/>
      <c r="LTB404"/>
      <c r="LTC404"/>
      <c r="LTD404"/>
      <c r="LTE404"/>
      <c r="LTF404"/>
      <c r="LTG404"/>
      <c r="LTH404"/>
      <c r="LTI404"/>
      <c r="LTJ404"/>
      <c r="LTK404"/>
      <c r="LTL404"/>
      <c r="LTM404"/>
      <c r="LTN404"/>
      <c r="LTO404"/>
      <c r="LTP404"/>
      <c r="LTQ404"/>
      <c r="LTR404"/>
      <c r="LTS404"/>
      <c r="LTT404"/>
      <c r="LTU404"/>
      <c r="LTV404"/>
      <c r="LTW404"/>
      <c r="LTX404"/>
      <c r="LTY404"/>
      <c r="LTZ404"/>
      <c r="LUA404"/>
      <c r="LUB404"/>
      <c r="LUC404"/>
      <c r="LUD404"/>
      <c r="LUE404"/>
      <c r="LUF404"/>
      <c r="LUG404"/>
      <c r="LUH404"/>
      <c r="LUI404"/>
      <c r="LUJ404"/>
      <c r="LUK404"/>
      <c r="LUL404"/>
      <c r="LUM404"/>
      <c r="LUN404"/>
      <c r="LUO404"/>
      <c r="LUP404"/>
      <c r="LUQ404"/>
      <c r="LUR404"/>
      <c r="LUS404"/>
      <c r="LUT404"/>
      <c r="LUU404"/>
      <c r="LUV404"/>
      <c r="LUW404"/>
      <c r="LUX404"/>
      <c r="LUY404"/>
      <c r="LUZ404"/>
      <c r="LVA404"/>
      <c r="LVB404"/>
      <c r="LVC404"/>
      <c r="LVD404"/>
      <c r="LVE404"/>
      <c r="LVF404"/>
      <c r="LVG404"/>
      <c r="LVH404"/>
      <c r="LVI404"/>
      <c r="LVJ404"/>
      <c r="LVK404"/>
      <c r="LVL404"/>
      <c r="LVM404"/>
      <c r="LVN404"/>
      <c r="LVO404"/>
      <c r="LVP404"/>
      <c r="LVQ404"/>
      <c r="LVR404"/>
      <c r="LVS404"/>
      <c r="LVT404"/>
      <c r="LVU404"/>
      <c r="LVV404"/>
      <c r="LVW404"/>
      <c r="LVX404"/>
      <c r="LVY404"/>
      <c r="LVZ404"/>
      <c r="LWA404"/>
      <c r="LWB404"/>
      <c r="LWC404"/>
      <c r="LWD404"/>
      <c r="LWE404"/>
      <c r="LWF404"/>
      <c r="LWG404"/>
      <c r="LWH404"/>
      <c r="LWI404"/>
      <c r="LWJ404"/>
      <c r="LWK404"/>
      <c r="LWL404"/>
      <c r="LWM404"/>
      <c r="LWN404"/>
      <c r="LWO404"/>
      <c r="LWP404"/>
      <c r="LWQ404"/>
      <c r="LWR404"/>
      <c r="LWS404"/>
      <c r="LWT404"/>
      <c r="LWU404"/>
      <c r="LWV404"/>
      <c r="LWW404"/>
      <c r="LWX404"/>
      <c r="LWY404"/>
      <c r="LWZ404"/>
      <c r="LXA404"/>
      <c r="LXB404"/>
      <c r="LXC404"/>
      <c r="LXD404"/>
      <c r="LXE404"/>
      <c r="LXF404"/>
      <c r="LXG404"/>
      <c r="LXH404"/>
      <c r="LXI404"/>
      <c r="LXJ404"/>
      <c r="LXK404"/>
      <c r="LXL404"/>
      <c r="LXM404"/>
      <c r="LXN404"/>
      <c r="LXO404"/>
      <c r="LXP404"/>
      <c r="LXQ404"/>
      <c r="LXR404"/>
      <c r="LXS404"/>
      <c r="LXT404"/>
      <c r="LXU404"/>
      <c r="LXV404"/>
      <c r="LXW404"/>
      <c r="LXX404"/>
      <c r="LXY404"/>
      <c r="LXZ404"/>
      <c r="LYA404"/>
      <c r="LYB404"/>
      <c r="LYC404"/>
      <c r="LYD404"/>
      <c r="LYE404"/>
      <c r="LYF404"/>
      <c r="LYG404"/>
      <c r="LYH404"/>
      <c r="LYI404"/>
      <c r="LYJ404"/>
      <c r="LYK404"/>
      <c r="LYL404"/>
      <c r="LYM404"/>
      <c r="LYN404"/>
      <c r="LYO404"/>
      <c r="LYP404"/>
      <c r="LYQ404"/>
      <c r="LYR404"/>
      <c r="LYS404"/>
      <c r="LYT404"/>
      <c r="LYU404"/>
      <c r="LYV404"/>
      <c r="LYW404"/>
      <c r="LYX404"/>
      <c r="LYY404"/>
      <c r="LYZ404"/>
      <c r="LZA404"/>
      <c r="LZB404"/>
      <c r="LZC404"/>
      <c r="LZD404"/>
      <c r="LZE404"/>
      <c r="LZF404"/>
      <c r="LZG404"/>
      <c r="LZH404"/>
      <c r="LZI404"/>
      <c r="LZJ404"/>
      <c r="LZK404"/>
      <c r="LZL404"/>
      <c r="LZM404"/>
      <c r="LZN404"/>
      <c r="LZO404"/>
      <c r="LZP404"/>
      <c r="LZQ404"/>
      <c r="LZR404"/>
      <c r="LZS404"/>
      <c r="LZT404"/>
      <c r="LZU404"/>
      <c r="LZV404"/>
      <c r="LZW404"/>
      <c r="LZX404"/>
      <c r="LZY404"/>
      <c r="LZZ404"/>
      <c r="MAA404"/>
      <c r="MAB404"/>
      <c r="MAC404"/>
      <c r="MAD404"/>
      <c r="MAE404"/>
      <c r="MAF404"/>
      <c r="MAG404"/>
      <c r="MAH404"/>
      <c r="MAI404"/>
      <c r="MAJ404"/>
      <c r="MAK404"/>
      <c r="MAL404"/>
      <c r="MAM404"/>
      <c r="MAN404"/>
      <c r="MAO404"/>
      <c r="MAP404"/>
      <c r="MAQ404"/>
      <c r="MAR404"/>
      <c r="MAS404"/>
      <c r="MAT404"/>
      <c r="MAU404"/>
      <c r="MAV404"/>
      <c r="MAW404"/>
      <c r="MAX404"/>
      <c r="MAY404"/>
      <c r="MAZ404"/>
      <c r="MBA404"/>
      <c r="MBB404"/>
      <c r="MBC404"/>
      <c r="MBD404"/>
      <c r="MBE404"/>
      <c r="MBF404"/>
      <c r="MBG404"/>
      <c r="MBH404"/>
      <c r="MBI404"/>
      <c r="MBJ404"/>
      <c r="MBK404"/>
      <c r="MBL404"/>
      <c r="MBM404"/>
      <c r="MBN404"/>
      <c r="MBO404"/>
      <c r="MBP404"/>
      <c r="MBQ404"/>
      <c r="MBR404"/>
      <c r="MBS404"/>
      <c r="MBT404"/>
      <c r="MBU404"/>
      <c r="MBV404"/>
      <c r="MBW404"/>
      <c r="MBX404"/>
      <c r="MBY404"/>
      <c r="MBZ404"/>
      <c r="MCA404"/>
      <c r="MCB404"/>
      <c r="MCC404"/>
      <c r="MCD404"/>
      <c r="MCE404"/>
      <c r="MCF404"/>
      <c r="MCG404"/>
      <c r="MCH404"/>
      <c r="MCI404"/>
      <c r="MCJ404"/>
      <c r="MCK404"/>
      <c r="MCL404"/>
      <c r="MCM404"/>
      <c r="MCN404"/>
      <c r="MCO404"/>
      <c r="MCP404"/>
      <c r="MCQ404"/>
      <c r="MCR404"/>
      <c r="MCS404"/>
      <c r="MCT404"/>
      <c r="MCU404"/>
      <c r="MCV404"/>
      <c r="MCW404"/>
      <c r="MCX404"/>
      <c r="MCY404"/>
      <c r="MCZ404"/>
      <c r="MDA404"/>
      <c r="MDB404"/>
      <c r="MDC404"/>
      <c r="MDD404"/>
      <c r="MDE404"/>
      <c r="MDF404"/>
      <c r="MDG404"/>
      <c r="MDH404"/>
      <c r="MDI404"/>
      <c r="MDJ404"/>
      <c r="MDK404"/>
      <c r="MDL404"/>
      <c r="MDM404"/>
      <c r="MDN404"/>
      <c r="MDO404"/>
      <c r="MDP404"/>
      <c r="MDQ404"/>
      <c r="MDR404"/>
      <c r="MDS404"/>
      <c r="MDT404"/>
      <c r="MDU404"/>
      <c r="MDV404"/>
      <c r="MDW404"/>
      <c r="MDX404"/>
      <c r="MDY404"/>
      <c r="MDZ404"/>
      <c r="MEA404"/>
      <c r="MEB404"/>
      <c r="MEC404"/>
      <c r="MED404"/>
      <c r="MEE404"/>
      <c r="MEF404"/>
      <c r="MEG404"/>
      <c r="MEH404"/>
      <c r="MEI404"/>
      <c r="MEJ404"/>
      <c r="MEK404"/>
      <c r="MEL404"/>
      <c r="MEM404"/>
      <c r="MEN404"/>
      <c r="MEO404"/>
      <c r="MEP404"/>
      <c r="MEQ404"/>
      <c r="MER404"/>
      <c r="MES404"/>
      <c r="MET404"/>
      <c r="MEU404"/>
      <c r="MEV404"/>
      <c r="MEW404"/>
      <c r="MEX404"/>
      <c r="MEY404"/>
      <c r="MEZ404"/>
      <c r="MFA404"/>
      <c r="MFB404"/>
      <c r="MFC404"/>
      <c r="MFD404"/>
      <c r="MFE404"/>
      <c r="MFF404"/>
      <c r="MFG404"/>
      <c r="MFH404"/>
      <c r="MFI404"/>
      <c r="MFJ404"/>
      <c r="MFK404"/>
      <c r="MFL404"/>
      <c r="MFM404"/>
      <c r="MFN404"/>
      <c r="MFO404"/>
      <c r="MFP404"/>
      <c r="MFQ404"/>
      <c r="MFR404"/>
      <c r="MFS404"/>
      <c r="MFT404"/>
      <c r="MFU404"/>
      <c r="MFV404"/>
      <c r="MFW404"/>
      <c r="MFX404"/>
      <c r="MFY404"/>
      <c r="MFZ404"/>
      <c r="MGA404"/>
      <c r="MGB404"/>
      <c r="MGC404"/>
      <c r="MGD404"/>
      <c r="MGE404"/>
      <c r="MGF404"/>
      <c r="MGG404"/>
      <c r="MGH404"/>
      <c r="MGI404"/>
      <c r="MGJ404"/>
      <c r="MGK404"/>
      <c r="MGL404"/>
      <c r="MGM404"/>
      <c r="MGN404"/>
      <c r="MGO404"/>
      <c r="MGP404"/>
      <c r="MGQ404"/>
      <c r="MGR404"/>
      <c r="MGS404"/>
      <c r="MGT404"/>
      <c r="MGU404"/>
      <c r="MGV404"/>
      <c r="MGW404"/>
      <c r="MGX404"/>
      <c r="MGY404"/>
      <c r="MGZ404"/>
      <c r="MHA404"/>
      <c r="MHB404"/>
      <c r="MHC404"/>
      <c r="MHD404"/>
      <c r="MHE404"/>
      <c r="MHF404"/>
      <c r="MHG404"/>
      <c r="MHH404"/>
      <c r="MHI404"/>
      <c r="MHJ404"/>
      <c r="MHK404"/>
      <c r="MHL404"/>
      <c r="MHM404"/>
      <c r="MHN404"/>
      <c r="MHO404"/>
      <c r="MHP404"/>
      <c r="MHQ404"/>
      <c r="MHR404"/>
      <c r="MHS404"/>
      <c r="MHT404"/>
      <c r="MHU404"/>
      <c r="MHV404"/>
      <c r="MHW404"/>
      <c r="MHX404"/>
      <c r="MHY404"/>
      <c r="MHZ404"/>
      <c r="MIA404"/>
      <c r="MIB404"/>
      <c r="MIC404"/>
      <c r="MID404"/>
      <c r="MIE404"/>
      <c r="MIF404"/>
      <c r="MIG404"/>
      <c r="MIH404"/>
      <c r="MII404"/>
      <c r="MIJ404"/>
      <c r="MIK404"/>
      <c r="MIL404"/>
      <c r="MIM404"/>
      <c r="MIN404"/>
      <c r="MIO404"/>
      <c r="MIP404"/>
      <c r="MIQ404"/>
      <c r="MIR404"/>
      <c r="MIS404"/>
      <c r="MIT404"/>
      <c r="MIU404"/>
      <c r="MIV404"/>
      <c r="MIW404"/>
      <c r="MIX404"/>
      <c r="MIY404"/>
      <c r="MIZ404"/>
      <c r="MJA404"/>
      <c r="MJB404"/>
      <c r="MJC404"/>
      <c r="MJD404"/>
      <c r="MJE404"/>
      <c r="MJF404"/>
      <c r="MJG404"/>
      <c r="MJH404"/>
      <c r="MJI404"/>
      <c r="MJJ404"/>
      <c r="MJK404"/>
      <c r="MJL404"/>
      <c r="MJM404"/>
      <c r="MJN404"/>
      <c r="MJO404"/>
      <c r="MJP404"/>
      <c r="MJQ404"/>
      <c r="MJR404"/>
      <c r="MJS404"/>
      <c r="MJT404"/>
      <c r="MJU404"/>
      <c r="MJV404"/>
      <c r="MJW404"/>
      <c r="MJX404"/>
      <c r="MJY404"/>
      <c r="MJZ404"/>
      <c r="MKA404"/>
      <c r="MKB404"/>
      <c r="MKC404"/>
      <c r="MKD404"/>
      <c r="MKE404"/>
      <c r="MKF404"/>
      <c r="MKG404"/>
      <c r="MKH404"/>
      <c r="MKI404"/>
      <c r="MKJ404"/>
      <c r="MKK404"/>
      <c r="MKL404"/>
      <c r="MKM404"/>
      <c r="MKN404"/>
      <c r="MKO404"/>
      <c r="MKP404"/>
      <c r="MKQ404"/>
      <c r="MKR404"/>
      <c r="MKS404"/>
      <c r="MKT404"/>
      <c r="MKU404"/>
      <c r="MKV404"/>
      <c r="MKW404"/>
      <c r="MKX404"/>
      <c r="MKY404"/>
      <c r="MKZ404"/>
      <c r="MLA404"/>
      <c r="MLB404"/>
      <c r="MLC404"/>
      <c r="MLD404"/>
      <c r="MLE404"/>
      <c r="MLF404"/>
      <c r="MLG404"/>
      <c r="MLH404"/>
      <c r="MLI404"/>
      <c r="MLJ404"/>
      <c r="MLK404"/>
      <c r="MLL404"/>
      <c r="MLM404"/>
      <c r="MLN404"/>
      <c r="MLO404"/>
      <c r="MLP404"/>
      <c r="MLQ404"/>
      <c r="MLR404"/>
      <c r="MLS404"/>
      <c r="MLT404"/>
      <c r="MLU404"/>
      <c r="MLV404"/>
      <c r="MLW404"/>
      <c r="MLX404"/>
      <c r="MLY404"/>
      <c r="MLZ404"/>
      <c r="MMA404"/>
      <c r="MMB404"/>
      <c r="MMC404"/>
      <c r="MMD404"/>
      <c r="MME404"/>
      <c r="MMF404"/>
      <c r="MMG404"/>
      <c r="MMH404"/>
      <c r="MMI404"/>
      <c r="MMJ404"/>
      <c r="MMK404"/>
      <c r="MML404"/>
      <c r="MMM404"/>
      <c r="MMN404"/>
      <c r="MMO404"/>
      <c r="MMP404"/>
      <c r="MMQ404"/>
      <c r="MMR404"/>
      <c r="MMS404"/>
      <c r="MMT404"/>
      <c r="MMU404"/>
      <c r="MMV404"/>
      <c r="MMW404"/>
      <c r="MMX404"/>
      <c r="MMY404"/>
      <c r="MMZ404"/>
      <c r="MNA404"/>
      <c r="MNB404"/>
      <c r="MNC404"/>
      <c r="MND404"/>
      <c r="MNE404"/>
      <c r="MNF404"/>
      <c r="MNG404"/>
      <c r="MNH404"/>
      <c r="MNI404"/>
      <c r="MNJ404"/>
      <c r="MNK404"/>
      <c r="MNL404"/>
      <c r="MNM404"/>
      <c r="MNN404"/>
      <c r="MNO404"/>
      <c r="MNP404"/>
      <c r="MNQ404"/>
      <c r="MNR404"/>
      <c r="MNS404"/>
      <c r="MNT404"/>
      <c r="MNU404"/>
      <c r="MNV404"/>
      <c r="MNW404"/>
      <c r="MNX404"/>
      <c r="MNY404"/>
      <c r="MNZ404"/>
      <c r="MOA404"/>
      <c r="MOB404"/>
      <c r="MOC404"/>
      <c r="MOD404"/>
      <c r="MOE404"/>
      <c r="MOF404"/>
      <c r="MOG404"/>
      <c r="MOH404"/>
      <c r="MOI404"/>
      <c r="MOJ404"/>
      <c r="MOK404"/>
      <c r="MOL404"/>
      <c r="MOM404"/>
      <c r="MON404"/>
      <c r="MOO404"/>
      <c r="MOP404"/>
      <c r="MOQ404"/>
      <c r="MOR404"/>
      <c r="MOS404"/>
      <c r="MOT404"/>
      <c r="MOU404"/>
      <c r="MOV404"/>
      <c r="MOW404"/>
      <c r="MOX404"/>
      <c r="MOY404"/>
      <c r="MOZ404"/>
      <c r="MPA404"/>
      <c r="MPB404"/>
      <c r="MPC404"/>
      <c r="MPD404"/>
      <c r="MPE404"/>
      <c r="MPF404"/>
      <c r="MPG404"/>
      <c r="MPH404"/>
      <c r="MPI404"/>
      <c r="MPJ404"/>
      <c r="MPK404"/>
      <c r="MPL404"/>
      <c r="MPM404"/>
      <c r="MPN404"/>
      <c r="MPO404"/>
      <c r="MPP404"/>
      <c r="MPQ404"/>
      <c r="MPR404"/>
      <c r="MPS404"/>
      <c r="MPT404"/>
      <c r="MPU404"/>
      <c r="MPV404"/>
      <c r="MPW404"/>
      <c r="MPX404"/>
      <c r="MPY404"/>
      <c r="MPZ404"/>
      <c r="MQA404"/>
      <c r="MQB404"/>
      <c r="MQC404"/>
      <c r="MQD404"/>
      <c r="MQE404"/>
      <c r="MQF404"/>
      <c r="MQG404"/>
      <c r="MQH404"/>
      <c r="MQI404"/>
      <c r="MQJ404"/>
      <c r="MQK404"/>
      <c r="MQL404"/>
      <c r="MQM404"/>
      <c r="MQN404"/>
      <c r="MQO404"/>
      <c r="MQP404"/>
      <c r="MQQ404"/>
      <c r="MQR404"/>
      <c r="MQS404"/>
      <c r="MQT404"/>
      <c r="MQU404"/>
      <c r="MQV404"/>
      <c r="MQW404"/>
      <c r="MQX404"/>
      <c r="MQY404"/>
      <c r="MQZ404"/>
      <c r="MRA404"/>
      <c r="MRB404"/>
      <c r="MRC404"/>
      <c r="MRD404"/>
      <c r="MRE404"/>
      <c r="MRF404"/>
      <c r="MRG404"/>
      <c r="MRH404"/>
      <c r="MRI404"/>
      <c r="MRJ404"/>
      <c r="MRK404"/>
      <c r="MRL404"/>
      <c r="MRM404"/>
      <c r="MRN404"/>
      <c r="MRO404"/>
      <c r="MRP404"/>
      <c r="MRQ404"/>
      <c r="MRR404"/>
      <c r="MRS404"/>
      <c r="MRT404"/>
      <c r="MRU404"/>
      <c r="MRV404"/>
      <c r="MRW404"/>
      <c r="MRX404"/>
      <c r="MRY404"/>
      <c r="MRZ404"/>
      <c r="MSA404"/>
      <c r="MSB404"/>
      <c r="MSC404"/>
      <c r="MSD404"/>
      <c r="MSE404"/>
      <c r="MSF404"/>
      <c r="MSG404"/>
      <c r="MSH404"/>
      <c r="MSI404"/>
      <c r="MSJ404"/>
      <c r="MSK404"/>
      <c r="MSL404"/>
      <c r="MSM404"/>
      <c r="MSN404"/>
      <c r="MSO404"/>
      <c r="MSP404"/>
      <c r="MSQ404"/>
      <c r="MSR404"/>
      <c r="MSS404"/>
      <c r="MST404"/>
      <c r="MSU404"/>
      <c r="MSV404"/>
      <c r="MSW404"/>
      <c r="MSX404"/>
      <c r="MSY404"/>
      <c r="MSZ404"/>
      <c r="MTA404"/>
      <c r="MTB404"/>
      <c r="MTC404"/>
      <c r="MTD404"/>
      <c r="MTE404"/>
      <c r="MTF404"/>
      <c r="MTG404"/>
      <c r="MTH404"/>
      <c r="MTI404"/>
      <c r="MTJ404"/>
      <c r="MTK404"/>
      <c r="MTL404"/>
      <c r="MTM404"/>
      <c r="MTN404"/>
      <c r="MTO404"/>
      <c r="MTP404"/>
      <c r="MTQ404"/>
      <c r="MTR404"/>
      <c r="MTS404"/>
      <c r="MTT404"/>
      <c r="MTU404"/>
      <c r="MTV404"/>
      <c r="MTW404"/>
      <c r="MTX404"/>
      <c r="MTY404"/>
      <c r="MTZ404"/>
      <c r="MUA404"/>
      <c r="MUB404"/>
      <c r="MUC404"/>
      <c r="MUD404"/>
      <c r="MUE404"/>
      <c r="MUF404"/>
      <c r="MUG404"/>
      <c r="MUH404"/>
      <c r="MUI404"/>
      <c r="MUJ404"/>
      <c r="MUK404"/>
      <c r="MUL404"/>
      <c r="MUM404"/>
      <c r="MUN404"/>
      <c r="MUO404"/>
      <c r="MUP404"/>
      <c r="MUQ404"/>
      <c r="MUR404"/>
      <c r="MUS404"/>
      <c r="MUT404"/>
      <c r="MUU404"/>
      <c r="MUV404"/>
      <c r="MUW404"/>
      <c r="MUX404"/>
      <c r="MUY404"/>
      <c r="MUZ404"/>
      <c r="MVA404"/>
      <c r="MVB404"/>
      <c r="MVC404"/>
      <c r="MVD404"/>
      <c r="MVE404"/>
      <c r="MVF404"/>
      <c r="MVG404"/>
      <c r="MVH404"/>
      <c r="MVI404"/>
      <c r="MVJ404"/>
      <c r="MVK404"/>
      <c r="MVL404"/>
      <c r="MVM404"/>
      <c r="MVN404"/>
      <c r="MVO404"/>
      <c r="MVP404"/>
      <c r="MVQ404"/>
      <c r="MVR404"/>
      <c r="MVS404"/>
      <c r="MVT404"/>
      <c r="MVU404"/>
      <c r="MVV404"/>
      <c r="MVW404"/>
      <c r="MVX404"/>
      <c r="MVY404"/>
      <c r="MVZ404"/>
      <c r="MWA404"/>
      <c r="MWB404"/>
      <c r="MWC404"/>
      <c r="MWD404"/>
      <c r="MWE404"/>
      <c r="MWF404"/>
      <c r="MWG404"/>
      <c r="MWH404"/>
      <c r="MWI404"/>
      <c r="MWJ404"/>
      <c r="MWK404"/>
      <c r="MWL404"/>
      <c r="MWM404"/>
      <c r="MWN404"/>
      <c r="MWO404"/>
      <c r="MWP404"/>
      <c r="MWQ404"/>
      <c r="MWR404"/>
      <c r="MWS404"/>
      <c r="MWT404"/>
      <c r="MWU404"/>
      <c r="MWV404"/>
      <c r="MWW404"/>
      <c r="MWX404"/>
      <c r="MWY404"/>
      <c r="MWZ404"/>
      <c r="MXA404"/>
      <c r="MXB404"/>
      <c r="MXC404"/>
      <c r="MXD404"/>
      <c r="MXE404"/>
      <c r="MXF404"/>
      <c r="MXG404"/>
      <c r="MXH404"/>
      <c r="MXI404"/>
      <c r="MXJ404"/>
      <c r="MXK404"/>
      <c r="MXL404"/>
      <c r="MXM404"/>
      <c r="MXN404"/>
      <c r="MXO404"/>
      <c r="MXP404"/>
      <c r="MXQ404"/>
      <c r="MXR404"/>
      <c r="MXS404"/>
      <c r="MXT404"/>
      <c r="MXU404"/>
      <c r="MXV404"/>
      <c r="MXW404"/>
      <c r="MXX404"/>
      <c r="MXY404"/>
      <c r="MXZ404"/>
      <c r="MYA404"/>
      <c r="MYB404"/>
      <c r="MYC404"/>
      <c r="MYD404"/>
      <c r="MYE404"/>
      <c r="MYF404"/>
      <c r="MYG404"/>
      <c r="MYH404"/>
      <c r="MYI404"/>
      <c r="MYJ404"/>
      <c r="MYK404"/>
      <c r="MYL404"/>
      <c r="MYM404"/>
      <c r="MYN404"/>
      <c r="MYO404"/>
      <c r="MYP404"/>
      <c r="MYQ404"/>
      <c r="MYR404"/>
      <c r="MYS404"/>
      <c r="MYT404"/>
      <c r="MYU404"/>
      <c r="MYV404"/>
      <c r="MYW404"/>
      <c r="MYX404"/>
      <c r="MYY404"/>
      <c r="MYZ404"/>
      <c r="MZA404"/>
      <c r="MZB404"/>
      <c r="MZC404"/>
      <c r="MZD404"/>
      <c r="MZE404"/>
      <c r="MZF404"/>
      <c r="MZG404"/>
      <c r="MZH404"/>
      <c r="MZI404"/>
      <c r="MZJ404"/>
      <c r="MZK404"/>
      <c r="MZL404"/>
      <c r="MZM404"/>
      <c r="MZN404"/>
      <c r="MZO404"/>
      <c r="MZP404"/>
      <c r="MZQ404"/>
      <c r="MZR404"/>
      <c r="MZS404"/>
      <c r="MZT404"/>
      <c r="MZU404"/>
      <c r="MZV404"/>
      <c r="MZW404"/>
      <c r="MZX404"/>
      <c r="MZY404"/>
      <c r="MZZ404"/>
      <c r="NAA404"/>
      <c r="NAB404"/>
      <c r="NAC404"/>
      <c r="NAD404"/>
      <c r="NAE404"/>
      <c r="NAF404"/>
      <c r="NAG404"/>
      <c r="NAH404"/>
      <c r="NAI404"/>
      <c r="NAJ404"/>
      <c r="NAK404"/>
      <c r="NAL404"/>
      <c r="NAM404"/>
      <c r="NAN404"/>
      <c r="NAO404"/>
      <c r="NAP404"/>
      <c r="NAQ404"/>
      <c r="NAR404"/>
      <c r="NAS404"/>
      <c r="NAT404"/>
      <c r="NAU404"/>
      <c r="NAV404"/>
      <c r="NAW404"/>
      <c r="NAX404"/>
      <c r="NAY404"/>
      <c r="NAZ404"/>
      <c r="NBA404"/>
      <c r="NBB404"/>
      <c r="NBC404"/>
      <c r="NBD404"/>
      <c r="NBE404"/>
      <c r="NBF404"/>
      <c r="NBG404"/>
      <c r="NBH404"/>
      <c r="NBI404"/>
      <c r="NBJ404"/>
      <c r="NBK404"/>
      <c r="NBL404"/>
      <c r="NBM404"/>
      <c r="NBN404"/>
      <c r="NBO404"/>
      <c r="NBP404"/>
      <c r="NBQ404"/>
      <c r="NBR404"/>
      <c r="NBS404"/>
      <c r="NBT404"/>
      <c r="NBU404"/>
      <c r="NBV404"/>
      <c r="NBW404"/>
      <c r="NBX404"/>
      <c r="NBY404"/>
      <c r="NBZ404"/>
      <c r="NCA404"/>
      <c r="NCB404"/>
      <c r="NCC404"/>
      <c r="NCD404"/>
      <c r="NCE404"/>
      <c r="NCF404"/>
      <c r="NCG404"/>
      <c r="NCH404"/>
      <c r="NCI404"/>
      <c r="NCJ404"/>
      <c r="NCK404"/>
      <c r="NCL404"/>
      <c r="NCM404"/>
      <c r="NCN404"/>
      <c r="NCO404"/>
      <c r="NCP404"/>
      <c r="NCQ404"/>
      <c r="NCR404"/>
      <c r="NCS404"/>
      <c r="NCT404"/>
      <c r="NCU404"/>
      <c r="NCV404"/>
      <c r="NCW404"/>
      <c r="NCX404"/>
      <c r="NCY404"/>
      <c r="NCZ404"/>
      <c r="NDA404"/>
      <c r="NDB404"/>
      <c r="NDC404"/>
      <c r="NDD404"/>
      <c r="NDE404"/>
      <c r="NDF404"/>
      <c r="NDG404"/>
      <c r="NDH404"/>
      <c r="NDI404"/>
      <c r="NDJ404"/>
      <c r="NDK404"/>
      <c r="NDL404"/>
      <c r="NDM404"/>
      <c r="NDN404"/>
      <c r="NDO404"/>
      <c r="NDP404"/>
      <c r="NDQ404"/>
      <c r="NDR404"/>
      <c r="NDS404"/>
      <c r="NDT404"/>
      <c r="NDU404"/>
      <c r="NDV404"/>
      <c r="NDW404"/>
      <c r="NDX404"/>
      <c r="NDY404"/>
      <c r="NDZ404"/>
      <c r="NEA404"/>
      <c r="NEB404"/>
      <c r="NEC404"/>
      <c r="NED404"/>
      <c r="NEE404"/>
      <c r="NEF404"/>
      <c r="NEG404"/>
      <c r="NEH404"/>
      <c r="NEI404"/>
      <c r="NEJ404"/>
      <c r="NEK404"/>
      <c r="NEL404"/>
      <c r="NEM404"/>
      <c r="NEN404"/>
      <c r="NEO404"/>
      <c r="NEP404"/>
      <c r="NEQ404"/>
      <c r="NER404"/>
      <c r="NES404"/>
      <c r="NET404"/>
      <c r="NEU404"/>
      <c r="NEV404"/>
      <c r="NEW404"/>
      <c r="NEX404"/>
      <c r="NEY404"/>
      <c r="NEZ404"/>
      <c r="NFA404"/>
      <c r="NFB404"/>
      <c r="NFC404"/>
      <c r="NFD404"/>
      <c r="NFE404"/>
      <c r="NFF404"/>
      <c r="NFG404"/>
      <c r="NFH404"/>
      <c r="NFI404"/>
      <c r="NFJ404"/>
      <c r="NFK404"/>
      <c r="NFL404"/>
      <c r="NFM404"/>
      <c r="NFN404"/>
      <c r="NFO404"/>
      <c r="NFP404"/>
      <c r="NFQ404"/>
      <c r="NFR404"/>
      <c r="NFS404"/>
      <c r="NFT404"/>
      <c r="NFU404"/>
      <c r="NFV404"/>
      <c r="NFW404"/>
      <c r="NFX404"/>
      <c r="NFY404"/>
      <c r="NFZ404"/>
      <c r="NGA404"/>
      <c r="NGB404"/>
      <c r="NGC404"/>
      <c r="NGD404"/>
      <c r="NGE404"/>
      <c r="NGF404"/>
      <c r="NGG404"/>
      <c r="NGH404"/>
      <c r="NGI404"/>
      <c r="NGJ404"/>
      <c r="NGK404"/>
      <c r="NGL404"/>
      <c r="NGM404"/>
      <c r="NGN404"/>
      <c r="NGO404"/>
      <c r="NGP404"/>
      <c r="NGQ404"/>
      <c r="NGR404"/>
      <c r="NGS404"/>
      <c r="NGT404"/>
      <c r="NGU404"/>
      <c r="NGV404"/>
      <c r="NGW404"/>
      <c r="NGX404"/>
      <c r="NGY404"/>
      <c r="NGZ404"/>
      <c r="NHA404"/>
      <c r="NHB404"/>
      <c r="NHC404"/>
      <c r="NHD404"/>
      <c r="NHE404"/>
      <c r="NHF404"/>
      <c r="NHG404"/>
      <c r="NHH404"/>
      <c r="NHI404"/>
      <c r="NHJ404"/>
      <c r="NHK404"/>
      <c r="NHL404"/>
      <c r="NHM404"/>
      <c r="NHN404"/>
      <c r="NHO404"/>
      <c r="NHP404"/>
      <c r="NHQ404"/>
      <c r="NHR404"/>
      <c r="NHS404"/>
      <c r="NHT404"/>
      <c r="NHU404"/>
      <c r="NHV404"/>
      <c r="NHW404"/>
      <c r="NHX404"/>
      <c r="NHY404"/>
      <c r="NHZ404"/>
      <c r="NIA404"/>
      <c r="NIB404"/>
      <c r="NIC404"/>
      <c r="NID404"/>
      <c r="NIE404"/>
      <c r="NIF404"/>
      <c r="NIG404"/>
      <c r="NIH404"/>
      <c r="NII404"/>
      <c r="NIJ404"/>
      <c r="NIK404"/>
      <c r="NIL404"/>
      <c r="NIM404"/>
      <c r="NIN404"/>
      <c r="NIO404"/>
      <c r="NIP404"/>
      <c r="NIQ404"/>
      <c r="NIR404"/>
      <c r="NIS404"/>
      <c r="NIT404"/>
      <c r="NIU404"/>
      <c r="NIV404"/>
      <c r="NIW404"/>
      <c r="NIX404"/>
      <c r="NIY404"/>
      <c r="NIZ404"/>
      <c r="NJA404"/>
      <c r="NJB404"/>
      <c r="NJC404"/>
      <c r="NJD404"/>
      <c r="NJE404"/>
      <c r="NJF404"/>
      <c r="NJG404"/>
      <c r="NJH404"/>
      <c r="NJI404"/>
      <c r="NJJ404"/>
      <c r="NJK404"/>
      <c r="NJL404"/>
      <c r="NJM404"/>
      <c r="NJN404"/>
      <c r="NJO404"/>
      <c r="NJP404"/>
      <c r="NJQ404"/>
      <c r="NJR404"/>
      <c r="NJS404"/>
      <c r="NJT404"/>
      <c r="NJU404"/>
      <c r="NJV404"/>
      <c r="NJW404"/>
      <c r="NJX404"/>
      <c r="NJY404"/>
      <c r="NJZ404"/>
      <c r="NKA404"/>
      <c r="NKB404"/>
      <c r="NKC404"/>
      <c r="NKD404"/>
      <c r="NKE404"/>
      <c r="NKF404"/>
      <c r="NKG404"/>
      <c r="NKH404"/>
      <c r="NKI404"/>
      <c r="NKJ404"/>
      <c r="NKK404"/>
      <c r="NKL404"/>
      <c r="NKM404"/>
      <c r="NKN404"/>
      <c r="NKO404"/>
      <c r="NKP404"/>
      <c r="NKQ404"/>
      <c r="NKR404"/>
      <c r="NKS404"/>
      <c r="NKT404"/>
      <c r="NKU404"/>
      <c r="NKV404"/>
      <c r="NKW404"/>
      <c r="NKX404"/>
      <c r="NKY404"/>
      <c r="NKZ404"/>
      <c r="NLA404"/>
      <c r="NLB404"/>
      <c r="NLC404"/>
      <c r="NLD404"/>
      <c r="NLE404"/>
      <c r="NLF404"/>
      <c r="NLG404"/>
      <c r="NLH404"/>
      <c r="NLI404"/>
      <c r="NLJ404"/>
      <c r="NLK404"/>
      <c r="NLL404"/>
      <c r="NLM404"/>
      <c r="NLN404"/>
      <c r="NLO404"/>
      <c r="NLP404"/>
      <c r="NLQ404"/>
      <c r="NLR404"/>
      <c r="NLS404"/>
      <c r="NLT404"/>
      <c r="NLU404"/>
      <c r="NLV404"/>
      <c r="NLW404"/>
      <c r="NLX404"/>
      <c r="NLY404"/>
      <c r="NLZ404"/>
      <c r="NMA404"/>
      <c r="NMB404"/>
      <c r="NMC404"/>
      <c r="NMD404"/>
      <c r="NME404"/>
      <c r="NMF404"/>
      <c r="NMG404"/>
      <c r="NMH404"/>
      <c r="NMI404"/>
      <c r="NMJ404"/>
      <c r="NMK404"/>
      <c r="NML404"/>
      <c r="NMM404"/>
      <c r="NMN404"/>
      <c r="NMO404"/>
      <c r="NMP404"/>
      <c r="NMQ404"/>
      <c r="NMR404"/>
      <c r="NMS404"/>
      <c r="NMT404"/>
      <c r="NMU404"/>
      <c r="NMV404"/>
      <c r="NMW404"/>
      <c r="NMX404"/>
      <c r="NMY404"/>
      <c r="NMZ404"/>
      <c r="NNA404"/>
      <c r="NNB404"/>
      <c r="NNC404"/>
      <c r="NND404"/>
      <c r="NNE404"/>
      <c r="NNF404"/>
      <c r="NNG404"/>
      <c r="NNH404"/>
      <c r="NNI404"/>
      <c r="NNJ404"/>
      <c r="NNK404"/>
      <c r="NNL404"/>
      <c r="NNM404"/>
      <c r="NNN404"/>
      <c r="NNO404"/>
      <c r="NNP404"/>
      <c r="NNQ404"/>
      <c r="NNR404"/>
      <c r="NNS404"/>
      <c r="NNT404"/>
      <c r="NNU404"/>
      <c r="NNV404"/>
      <c r="NNW404"/>
      <c r="NNX404"/>
      <c r="NNY404"/>
      <c r="NNZ404"/>
      <c r="NOA404"/>
      <c r="NOB404"/>
      <c r="NOC404"/>
      <c r="NOD404"/>
      <c r="NOE404"/>
      <c r="NOF404"/>
      <c r="NOG404"/>
      <c r="NOH404"/>
      <c r="NOI404"/>
      <c r="NOJ404"/>
      <c r="NOK404"/>
      <c r="NOL404"/>
      <c r="NOM404"/>
      <c r="NON404"/>
      <c r="NOO404"/>
      <c r="NOP404"/>
      <c r="NOQ404"/>
      <c r="NOR404"/>
      <c r="NOS404"/>
      <c r="NOT404"/>
      <c r="NOU404"/>
      <c r="NOV404"/>
      <c r="NOW404"/>
      <c r="NOX404"/>
      <c r="NOY404"/>
      <c r="NOZ404"/>
      <c r="NPA404"/>
      <c r="NPB404"/>
      <c r="NPC404"/>
      <c r="NPD404"/>
      <c r="NPE404"/>
      <c r="NPF404"/>
      <c r="NPG404"/>
      <c r="NPH404"/>
      <c r="NPI404"/>
      <c r="NPJ404"/>
      <c r="NPK404"/>
      <c r="NPL404"/>
      <c r="NPM404"/>
      <c r="NPN404"/>
      <c r="NPO404"/>
      <c r="NPP404"/>
      <c r="NPQ404"/>
      <c r="NPR404"/>
      <c r="NPS404"/>
      <c r="NPT404"/>
      <c r="NPU404"/>
      <c r="NPV404"/>
      <c r="NPW404"/>
      <c r="NPX404"/>
      <c r="NPY404"/>
      <c r="NPZ404"/>
      <c r="NQA404"/>
      <c r="NQB404"/>
      <c r="NQC404"/>
      <c r="NQD404"/>
      <c r="NQE404"/>
      <c r="NQF404"/>
      <c r="NQG404"/>
      <c r="NQH404"/>
      <c r="NQI404"/>
      <c r="NQJ404"/>
      <c r="NQK404"/>
      <c r="NQL404"/>
      <c r="NQM404"/>
      <c r="NQN404"/>
      <c r="NQO404"/>
      <c r="NQP404"/>
      <c r="NQQ404"/>
      <c r="NQR404"/>
      <c r="NQS404"/>
      <c r="NQT404"/>
      <c r="NQU404"/>
      <c r="NQV404"/>
      <c r="NQW404"/>
      <c r="NQX404"/>
      <c r="NQY404"/>
      <c r="NQZ404"/>
      <c r="NRA404"/>
      <c r="NRB404"/>
      <c r="NRC404"/>
      <c r="NRD404"/>
      <c r="NRE404"/>
      <c r="NRF404"/>
      <c r="NRG404"/>
      <c r="NRH404"/>
      <c r="NRI404"/>
      <c r="NRJ404"/>
      <c r="NRK404"/>
      <c r="NRL404"/>
      <c r="NRM404"/>
      <c r="NRN404"/>
      <c r="NRO404"/>
      <c r="NRP404"/>
      <c r="NRQ404"/>
      <c r="NRR404"/>
      <c r="NRS404"/>
      <c r="NRT404"/>
      <c r="NRU404"/>
      <c r="NRV404"/>
      <c r="NRW404"/>
      <c r="NRX404"/>
      <c r="NRY404"/>
      <c r="NRZ404"/>
      <c r="NSA404"/>
      <c r="NSB404"/>
      <c r="NSC404"/>
      <c r="NSD404"/>
      <c r="NSE404"/>
      <c r="NSF404"/>
      <c r="NSG404"/>
      <c r="NSH404"/>
      <c r="NSI404"/>
      <c r="NSJ404"/>
      <c r="NSK404"/>
      <c r="NSL404"/>
      <c r="NSM404"/>
      <c r="NSN404"/>
      <c r="NSO404"/>
      <c r="NSP404"/>
      <c r="NSQ404"/>
      <c r="NSR404"/>
      <c r="NSS404"/>
      <c r="NST404"/>
      <c r="NSU404"/>
      <c r="NSV404"/>
      <c r="NSW404"/>
      <c r="NSX404"/>
      <c r="NSY404"/>
      <c r="NSZ404"/>
      <c r="NTA404"/>
      <c r="NTB404"/>
      <c r="NTC404"/>
      <c r="NTD404"/>
      <c r="NTE404"/>
      <c r="NTF404"/>
      <c r="NTG404"/>
      <c r="NTH404"/>
      <c r="NTI404"/>
      <c r="NTJ404"/>
      <c r="NTK404"/>
      <c r="NTL404"/>
      <c r="NTM404"/>
      <c r="NTN404"/>
      <c r="NTO404"/>
      <c r="NTP404"/>
      <c r="NTQ404"/>
      <c r="NTR404"/>
      <c r="NTS404"/>
      <c r="NTT404"/>
      <c r="NTU404"/>
      <c r="NTV404"/>
      <c r="NTW404"/>
      <c r="NTX404"/>
      <c r="NTY404"/>
      <c r="NTZ404"/>
      <c r="NUA404"/>
      <c r="NUB404"/>
      <c r="NUC404"/>
      <c r="NUD404"/>
      <c r="NUE404"/>
      <c r="NUF404"/>
      <c r="NUG404"/>
      <c r="NUH404"/>
      <c r="NUI404"/>
      <c r="NUJ404"/>
      <c r="NUK404"/>
      <c r="NUL404"/>
      <c r="NUM404"/>
      <c r="NUN404"/>
      <c r="NUO404"/>
      <c r="NUP404"/>
      <c r="NUQ404"/>
      <c r="NUR404"/>
      <c r="NUS404"/>
      <c r="NUT404"/>
      <c r="NUU404"/>
      <c r="NUV404"/>
      <c r="NUW404"/>
      <c r="NUX404"/>
      <c r="NUY404"/>
      <c r="NUZ404"/>
      <c r="NVA404"/>
      <c r="NVB404"/>
      <c r="NVC404"/>
      <c r="NVD404"/>
      <c r="NVE404"/>
      <c r="NVF404"/>
      <c r="NVG404"/>
      <c r="NVH404"/>
      <c r="NVI404"/>
      <c r="NVJ404"/>
      <c r="NVK404"/>
      <c r="NVL404"/>
      <c r="NVM404"/>
      <c r="NVN404"/>
      <c r="NVO404"/>
      <c r="NVP404"/>
      <c r="NVQ404"/>
      <c r="NVR404"/>
      <c r="NVS404"/>
      <c r="NVT404"/>
      <c r="NVU404"/>
      <c r="NVV404"/>
      <c r="NVW404"/>
      <c r="NVX404"/>
      <c r="NVY404"/>
      <c r="NVZ404"/>
      <c r="NWA404"/>
      <c r="NWB404"/>
      <c r="NWC404"/>
      <c r="NWD404"/>
      <c r="NWE404"/>
      <c r="NWF404"/>
      <c r="NWG404"/>
      <c r="NWH404"/>
      <c r="NWI404"/>
      <c r="NWJ404"/>
      <c r="NWK404"/>
      <c r="NWL404"/>
      <c r="NWM404"/>
      <c r="NWN404"/>
      <c r="NWO404"/>
      <c r="NWP404"/>
      <c r="NWQ404"/>
      <c r="NWR404"/>
      <c r="NWS404"/>
      <c r="NWT404"/>
      <c r="NWU404"/>
      <c r="NWV404"/>
      <c r="NWW404"/>
      <c r="NWX404"/>
      <c r="NWY404"/>
      <c r="NWZ404"/>
      <c r="NXA404"/>
      <c r="NXB404"/>
      <c r="NXC404"/>
      <c r="NXD404"/>
      <c r="NXE404"/>
      <c r="NXF404"/>
      <c r="NXG404"/>
      <c r="NXH404"/>
      <c r="NXI404"/>
      <c r="NXJ404"/>
      <c r="NXK404"/>
      <c r="NXL404"/>
      <c r="NXM404"/>
      <c r="NXN404"/>
      <c r="NXO404"/>
      <c r="NXP404"/>
      <c r="NXQ404"/>
      <c r="NXR404"/>
      <c r="NXS404"/>
      <c r="NXT404"/>
      <c r="NXU404"/>
      <c r="NXV404"/>
      <c r="NXW404"/>
      <c r="NXX404"/>
      <c r="NXY404"/>
      <c r="NXZ404"/>
      <c r="NYA404"/>
      <c r="NYB404"/>
      <c r="NYC404"/>
      <c r="NYD404"/>
      <c r="NYE404"/>
      <c r="NYF404"/>
      <c r="NYG404"/>
      <c r="NYH404"/>
      <c r="NYI404"/>
      <c r="NYJ404"/>
      <c r="NYK404"/>
      <c r="NYL404"/>
      <c r="NYM404"/>
      <c r="NYN404"/>
      <c r="NYO404"/>
      <c r="NYP404"/>
      <c r="NYQ404"/>
      <c r="NYR404"/>
      <c r="NYS404"/>
      <c r="NYT404"/>
      <c r="NYU404"/>
      <c r="NYV404"/>
      <c r="NYW404"/>
      <c r="NYX404"/>
      <c r="NYY404"/>
      <c r="NYZ404"/>
      <c r="NZA404"/>
      <c r="NZB404"/>
      <c r="NZC404"/>
      <c r="NZD404"/>
      <c r="NZE404"/>
      <c r="NZF404"/>
      <c r="NZG404"/>
      <c r="NZH404"/>
      <c r="NZI404"/>
      <c r="NZJ404"/>
      <c r="NZK404"/>
      <c r="NZL404"/>
      <c r="NZM404"/>
      <c r="NZN404"/>
      <c r="NZO404"/>
      <c r="NZP404"/>
      <c r="NZQ404"/>
      <c r="NZR404"/>
      <c r="NZS404"/>
      <c r="NZT404"/>
      <c r="NZU404"/>
      <c r="NZV404"/>
      <c r="NZW404"/>
      <c r="NZX404"/>
      <c r="NZY404"/>
      <c r="NZZ404"/>
      <c r="OAA404"/>
      <c r="OAB404"/>
      <c r="OAC404"/>
      <c r="OAD404"/>
      <c r="OAE404"/>
      <c r="OAF404"/>
      <c r="OAG404"/>
      <c r="OAH404"/>
      <c r="OAI404"/>
      <c r="OAJ404"/>
      <c r="OAK404"/>
      <c r="OAL404"/>
      <c r="OAM404"/>
      <c r="OAN404"/>
      <c r="OAO404"/>
      <c r="OAP404"/>
      <c r="OAQ404"/>
      <c r="OAR404"/>
      <c r="OAS404"/>
      <c r="OAT404"/>
      <c r="OAU404"/>
      <c r="OAV404"/>
      <c r="OAW404"/>
      <c r="OAX404"/>
      <c r="OAY404"/>
      <c r="OAZ404"/>
      <c r="OBA404"/>
      <c r="OBB404"/>
      <c r="OBC404"/>
      <c r="OBD404"/>
      <c r="OBE404"/>
      <c r="OBF404"/>
      <c r="OBG404"/>
      <c r="OBH404"/>
      <c r="OBI404"/>
      <c r="OBJ404"/>
      <c r="OBK404"/>
      <c r="OBL404"/>
      <c r="OBM404"/>
      <c r="OBN404"/>
      <c r="OBO404"/>
      <c r="OBP404"/>
      <c r="OBQ404"/>
      <c r="OBR404"/>
      <c r="OBS404"/>
      <c r="OBT404"/>
      <c r="OBU404"/>
      <c r="OBV404"/>
      <c r="OBW404"/>
      <c r="OBX404"/>
      <c r="OBY404"/>
      <c r="OBZ404"/>
      <c r="OCA404"/>
      <c r="OCB404"/>
      <c r="OCC404"/>
      <c r="OCD404"/>
      <c r="OCE404"/>
      <c r="OCF404"/>
      <c r="OCG404"/>
      <c r="OCH404"/>
      <c r="OCI404"/>
      <c r="OCJ404"/>
      <c r="OCK404"/>
      <c r="OCL404"/>
      <c r="OCM404"/>
      <c r="OCN404"/>
      <c r="OCO404"/>
      <c r="OCP404"/>
      <c r="OCQ404"/>
      <c r="OCR404"/>
      <c r="OCS404"/>
      <c r="OCT404"/>
      <c r="OCU404"/>
      <c r="OCV404"/>
      <c r="OCW404"/>
      <c r="OCX404"/>
      <c r="OCY404"/>
      <c r="OCZ404"/>
      <c r="ODA404"/>
      <c r="ODB404"/>
      <c r="ODC404"/>
      <c r="ODD404"/>
      <c r="ODE404"/>
      <c r="ODF404"/>
      <c r="ODG404"/>
      <c r="ODH404"/>
      <c r="ODI404"/>
      <c r="ODJ404"/>
      <c r="ODK404"/>
      <c r="ODL404"/>
      <c r="ODM404"/>
      <c r="ODN404"/>
      <c r="ODO404"/>
      <c r="ODP404"/>
      <c r="ODQ404"/>
      <c r="ODR404"/>
      <c r="ODS404"/>
      <c r="ODT404"/>
      <c r="ODU404"/>
      <c r="ODV404"/>
      <c r="ODW404"/>
      <c r="ODX404"/>
      <c r="ODY404"/>
      <c r="ODZ404"/>
      <c r="OEA404"/>
      <c r="OEB404"/>
      <c r="OEC404"/>
      <c r="OED404"/>
      <c r="OEE404"/>
      <c r="OEF404"/>
      <c r="OEG404"/>
      <c r="OEH404"/>
      <c r="OEI404"/>
      <c r="OEJ404"/>
      <c r="OEK404"/>
      <c r="OEL404"/>
      <c r="OEM404"/>
      <c r="OEN404"/>
      <c r="OEO404"/>
      <c r="OEP404"/>
      <c r="OEQ404"/>
      <c r="OER404"/>
      <c r="OES404"/>
      <c r="OET404"/>
      <c r="OEU404"/>
      <c r="OEV404"/>
      <c r="OEW404"/>
      <c r="OEX404"/>
      <c r="OEY404"/>
      <c r="OEZ404"/>
      <c r="OFA404"/>
      <c r="OFB404"/>
      <c r="OFC404"/>
      <c r="OFD404"/>
      <c r="OFE404"/>
      <c r="OFF404"/>
      <c r="OFG404"/>
      <c r="OFH404"/>
      <c r="OFI404"/>
      <c r="OFJ404"/>
      <c r="OFK404"/>
      <c r="OFL404"/>
      <c r="OFM404"/>
      <c r="OFN404"/>
      <c r="OFO404"/>
      <c r="OFP404"/>
      <c r="OFQ404"/>
      <c r="OFR404"/>
      <c r="OFS404"/>
      <c r="OFT404"/>
      <c r="OFU404"/>
      <c r="OFV404"/>
      <c r="OFW404"/>
      <c r="OFX404"/>
      <c r="OFY404"/>
      <c r="OFZ404"/>
      <c r="OGA404"/>
      <c r="OGB404"/>
      <c r="OGC404"/>
      <c r="OGD404"/>
      <c r="OGE404"/>
      <c r="OGF404"/>
      <c r="OGG404"/>
      <c r="OGH404"/>
      <c r="OGI404"/>
      <c r="OGJ404"/>
      <c r="OGK404"/>
      <c r="OGL404"/>
      <c r="OGM404"/>
      <c r="OGN404"/>
      <c r="OGO404"/>
      <c r="OGP404"/>
      <c r="OGQ404"/>
      <c r="OGR404"/>
      <c r="OGS404"/>
      <c r="OGT404"/>
      <c r="OGU404"/>
      <c r="OGV404"/>
      <c r="OGW404"/>
      <c r="OGX404"/>
      <c r="OGY404"/>
      <c r="OGZ404"/>
      <c r="OHA404"/>
      <c r="OHB404"/>
      <c r="OHC404"/>
      <c r="OHD404"/>
      <c r="OHE404"/>
      <c r="OHF404"/>
      <c r="OHG404"/>
      <c r="OHH404"/>
      <c r="OHI404"/>
      <c r="OHJ404"/>
      <c r="OHK404"/>
      <c r="OHL404"/>
      <c r="OHM404"/>
      <c r="OHN404"/>
      <c r="OHO404"/>
      <c r="OHP404"/>
      <c r="OHQ404"/>
      <c r="OHR404"/>
      <c r="OHS404"/>
      <c r="OHT404"/>
      <c r="OHU404"/>
      <c r="OHV404"/>
      <c r="OHW404"/>
      <c r="OHX404"/>
      <c r="OHY404"/>
      <c r="OHZ404"/>
      <c r="OIA404"/>
      <c r="OIB404"/>
      <c r="OIC404"/>
      <c r="OID404"/>
      <c r="OIE404"/>
      <c r="OIF404"/>
      <c r="OIG404"/>
      <c r="OIH404"/>
      <c r="OII404"/>
      <c r="OIJ404"/>
      <c r="OIK404"/>
      <c r="OIL404"/>
      <c r="OIM404"/>
      <c r="OIN404"/>
      <c r="OIO404"/>
      <c r="OIP404"/>
      <c r="OIQ404"/>
      <c r="OIR404"/>
      <c r="OIS404"/>
      <c r="OIT404"/>
      <c r="OIU404"/>
      <c r="OIV404"/>
      <c r="OIW404"/>
      <c r="OIX404"/>
      <c r="OIY404"/>
      <c r="OIZ404"/>
      <c r="OJA404"/>
      <c r="OJB404"/>
      <c r="OJC404"/>
      <c r="OJD404"/>
      <c r="OJE404"/>
      <c r="OJF404"/>
      <c r="OJG404"/>
      <c r="OJH404"/>
      <c r="OJI404"/>
      <c r="OJJ404"/>
      <c r="OJK404"/>
      <c r="OJL404"/>
      <c r="OJM404"/>
      <c r="OJN404"/>
      <c r="OJO404"/>
      <c r="OJP404"/>
      <c r="OJQ404"/>
      <c r="OJR404"/>
      <c r="OJS404"/>
      <c r="OJT404"/>
      <c r="OJU404"/>
      <c r="OJV404"/>
      <c r="OJW404"/>
      <c r="OJX404"/>
      <c r="OJY404"/>
      <c r="OJZ404"/>
      <c r="OKA404"/>
      <c r="OKB404"/>
      <c r="OKC404"/>
      <c r="OKD404"/>
      <c r="OKE404"/>
      <c r="OKF404"/>
      <c r="OKG404"/>
      <c r="OKH404"/>
      <c r="OKI404"/>
      <c r="OKJ404"/>
      <c r="OKK404"/>
      <c r="OKL404"/>
      <c r="OKM404"/>
      <c r="OKN404"/>
      <c r="OKO404"/>
      <c r="OKP404"/>
      <c r="OKQ404"/>
      <c r="OKR404"/>
      <c r="OKS404"/>
      <c r="OKT404"/>
      <c r="OKU404"/>
      <c r="OKV404"/>
      <c r="OKW404"/>
      <c r="OKX404"/>
      <c r="OKY404"/>
      <c r="OKZ404"/>
      <c r="OLA404"/>
      <c r="OLB404"/>
      <c r="OLC404"/>
      <c r="OLD404"/>
      <c r="OLE404"/>
      <c r="OLF404"/>
      <c r="OLG404"/>
      <c r="OLH404"/>
      <c r="OLI404"/>
      <c r="OLJ404"/>
      <c r="OLK404"/>
      <c r="OLL404"/>
      <c r="OLM404"/>
      <c r="OLN404"/>
      <c r="OLO404"/>
      <c r="OLP404"/>
      <c r="OLQ404"/>
      <c r="OLR404"/>
      <c r="OLS404"/>
      <c r="OLT404"/>
      <c r="OLU404"/>
      <c r="OLV404"/>
      <c r="OLW404"/>
      <c r="OLX404"/>
      <c r="OLY404"/>
      <c r="OLZ404"/>
      <c r="OMA404"/>
      <c r="OMB404"/>
      <c r="OMC404"/>
      <c r="OMD404"/>
      <c r="OME404"/>
      <c r="OMF404"/>
      <c r="OMG404"/>
      <c r="OMH404"/>
      <c r="OMI404"/>
      <c r="OMJ404"/>
      <c r="OMK404"/>
      <c r="OML404"/>
      <c r="OMM404"/>
      <c r="OMN404"/>
      <c r="OMO404"/>
      <c r="OMP404"/>
      <c r="OMQ404"/>
      <c r="OMR404"/>
      <c r="OMS404"/>
      <c r="OMT404"/>
      <c r="OMU404"/>
      <c r="OMV404"/>
      <c r="OMW404"/>
      <c r="OMX404"/>
      <c r="OMY404"/>
      <c r="OMZ404"/>
      <c r="ONA404"/>
      <c r="ONB404"/>
      <c r="ONC404"/>
      <c r="OND404"/>
      <c r="ONE404"/>
      <c r="ONF404"/>
      <c r="ONG404"/>
      <c r="ONH404"/>
      <c r="ONI404"/>
      <c r="ONJ404"/>
      <c r="ONK404"/>
      <c r="ONL404"/>
      <c r="ONM404"/>
      <c r="ONN404"/>
      <c r="ONO404"/>
      <c r="ONP404"/>
      <c r="ONQ404"/>
      <c r="ONR404"/>
      <c r="ONS404"/>
      <c r="ONT404"/>
      <c r="ONU404"/>
      <c r="ONV404"/>
      <c r="ONW404"/>
      <c r="ONX404"/>
      <c r="ONY404"/>
      <c r="ONZ404"/>
      <c r="OOA404"/>
      <c r="OOB404"/>
      <c r="OOC404"/>
      <c r="OOD404"/>
      <c r="OOE404"/>
      <c r="OOF404"/>
      <c r="OOG404"/>
      <c r="OOH404"/>
      <c r="OOI404"/>
      <c r="OOJ404"/>
      <c r="OOK404"/>
      <c r="OOL404"/>
      <c r="OOM404"/>
      <c r="OON404"/>
      <c r="OOO404"/>
      <c r="OOP404"/>
      <c r="OOQ404"/>
      <c r="OOR404"/>
      <c r="OOS404"/>
      <c r="OOT404"/>
      <c r="OOU404"/>
      <c r="OOV404"/>
      <c r="OOW404"/>
      <c r="OOX404"/>
      <c r="OOY404"/>
      <c r="OOZ404"/>
      <c r="OPA404"/>
      <c r="OPB404"/>
      <c r="OPC404"/>
      <c r="OPD404"/>
      <c r="OPE404"/>
      <c r="OPF404"/>
      <c r="OPG404"/>
      <c r="OPH404"/>
      <c r="OPI404"/>
      <c r="OPJ404"/>
      <c r="OPK404"/>
      <c r="OPL404"/>
      <c r="OPM404"/>
      <c r="OPN404"/>
      <c r="OPO404"/>
      <c r="OPP404"/>
      <c r="OPQ404"/>
      <c r="OPR404"/>
      <c r="OPS404"/>
      <c r="OPT404"/>
      <c r="OPU404"/>
      <c r="OPV404"/>
      <c r="OPW404"/>
      <c r="OPX404"/>
      <c r="OPY404"/>
      <c r="OPZ404"/>
      <c r="OQA404"/>
      <c r="OQB404"/>
      <c r="OQC404"/>
      <c r="OQD404"/>
      <c r="OQE404"/>
      <c r="OQF404"/>
      <c r="OQG404"/>
      <c r="OQH404"/>
      <c r="OQI404"/>
      <c r="OQJ404"/>
      <c r="OQK404"/>
      <c r="OQL404"/>
      <c r="OQM404"/>
      <c r="OQN404"/>
      <c r="OQO404"/>
      <c r="OQP404"/>
      <c r="OQQ404"/>
      <c r="OQR404"/>
      <c r="OQS404"/>
      <c r="OQT404"/>
      <c r="OQU404"/>
      <c r="OQV404"/>
      <c r="OQW404"/>
      <c r="OQX404"/>
      <c r="OQY404"/>
      <c r="OQZ404"/>
      <c r="ORA404"/>
      <c r="ORB404"/>
      <c r="ORC404"/>
      <c r="ORD404"/>
      <c r="ORE404"/>
      <c r="ORF404"/>
      <c r="ORG404"/>
      <c r="ORH404"/>
      <c r="ORI404"/>
      <c r="ORJ404"/>
      <c r="ORK404"/>
      <c r="ORL404"/>
      <c r="ORM404"/>
      <c r="ORN404"/>
      <c r="ORO404"/>
      <c r="ORP404"/>
      <c r="ORQ404"/>
      <c r="ORR404"/>
      <c r="ORS404"/>
      <c r="ORT404"/>
      <c r="ORU404"/>
      <c r="ORV404"/>
      <c r="ORW404"/>
      <c r="ORX404"/>
      <c r="ORY404"/>
      <c r="ORZ404"/>
      <c r="OSA404"/>
      <c r="OSB404"/>
      <c r="OSC404"/>
      <c r="OSD404"/>
      <c r="OSE404"/>
      <c r="OSF404"/>
      <c r="OSG404"/>
      <c r="OSH404"/>
      <c r="OSI404"/>
      <c r="OSJ404"/>
      <c r="OSK404"/>
      <c r="OSL404"/>
      <c r="OSM404"/>
      <c r="OSN404"/>
      <c r="OSO404"/>
      <c r="OSP404"/>
      <c r="OSQ404"/>
      <c r="OSR404"/>
      <c r="OSS404"/>
      <c r="OST404"/>
      <c r="OSU404"/>
      <c r="OSV404"/>
      <c r="OSW404"/>
      <c r="OSX404"/>
      <c r="OSY404"/>
      <c r="OSZ404"/>
      <c r="OTA404"/>
      <c r="OTB404"/>
      <c r="OTC404"/>
      <c r="OTD404"/>
      <c r="OTE404"/>
      <c r="OTF404"/>
      <c r="OTG404"/>
      <c r="OTH404"/>
      <c r="OTI404"/>
      <c r="OTJ404"/>
      <c r="OTK404"/>
      <c r="OTL404"/>
      <c r="OTM404"/>
      <c r="OTN404"/>
      <c r="OTO404"/>
      <c r="OTP404"/>
      <c r="OTQ404"/>
      <c r="OTR404"/>
      <c r="OTS404"/>
      <c r="OTT404"/>
      <c r="OTU404"/>
      <c r="OTV404"/>
      <c r="OTW404"/>
      <c r="OTX404"/>
      <c r="OTY404"/>
      <c r="OTZ404"/>
      <c r="OUA404"/>
      <c r="OUB404"/>
      <c r="OUC404"/>
      <c r="OUD404"/>
      <c r="OUE404"/>
      <c r="OUF404"/>
      <c r="OUG404"/>
      <c r="OUH404"/>
      <c r="OUI404"/>
      <c r="OUJ404"/>
      <c r="OUK404"/>
      <c r="OUL404"/>
      <c r="OUM404"/>
      <c r="OUN404"/>
      <c r="OUO404"/>
      <c r="OUP404"/>
      <c r="OUQ404"/>
      <c r="OUR404"/>
      <c r="OUS404"/>
      <c r="OUT404"/>
      <c r="OUU404"/>
      <c r="OUV404"/>
      <c r="OUW404"/>
      <c r="OUX404"/>
      <c r="OUY404"/>
      <c r="OUZ404"/>
      <c r="OVA404"/>
      <c r="OVB404"/>
      <c r="OVC404"/>
      <c r="OVD404"/>
      <c r="OVE404"/>
      <c r="OVF404"/>
      <c r="OVG404"/>
      <c r="OVH404"/>
      <c r="OVI404"/>
      <c r="OVJ404"/>
      <c r="OVK404"/>
      <c r="OVL404"/>
      <c r="OVM404"/>
      <c r="OVN404"/>
      <c r="OVO404"/>
      <c r="OVP404"/>
      <c r="OVQ404"/>
      <c r="OVR404"/>
      <c r="OVS404"/>
      <c r="OVT404"/>
      <c r="OVU404"/>
      <c r="OVV404"/>
      <c r="OVW404"/>
      <c r="OVX404"/>
      <c r="OVY404"/>
      <c r="OVZ404"/>
      <c r="OWA404"/>
      <c r="OWB404"/>
      <c r="OWC404"/>
      <c r="OWD404"/>
      <c r="OWE404"/>
      <c r="OWF404"/>
      <c r="OWG404"/>
      <c r="OWH404"/>
      <c r="OWI404"/>
      <c r="OWJ404"/>
      <c r="OWK404"/>
      <c r="OWL404"/>
      <c r="OWM404"/>
      <c r="OWN404"/>
      <c r="OWO404"/>
      <c r="OWP404"/>
      <c r="OWQ404"/>
      <c r="OWR404"/>
      <c r="OWS404"/>
      <c r="OWT404"/>
      <c r="OWU404"/>
      <c r="OWV404"/>
      <c r="OWW404"/>
      <c r="OWX404"/>
      <c r="OWY404"/>
      <c r="OWZ404"/>
      <c r="OXA404"/>
      <c r="OXB404"/>
      <c r="OXC404"/>
      <c r="OXD404"/>
      <c r="OXE404"/>
      <c r="OXF404"/>
      <c r="OXG404"/>
      <c r="OXH404"/>
      <c r="OXI404"/>
      <c r="OXJ404"/>
      <c r="OXK404"/>
      <c r="OXL404"/>
      <c r="OXM404"/>
      <c r="OXN404"/>
      <c r="OXO404"/>
      <c r="OXP404"/>
      <c r="OXQ404"/>
      <c r="OXR404"/>
      <c r="OXS404"/>
      <c r="OXT404"/>
      <c r="OXU404"/>
      <c r="OXV404"/>
      <c r="OXW404"/>
      <c r="OXX404"/>
      <c r="OXY404"/>
      <c r="OXZ404"/>
      <c r="OYA404"/>
      <c r="OYB404"/>
      <c r="OYC404"/>
      <c r="OYD404"/>
      <c r="OYE404"/>
      <c r="OYF404"/>
      <c r="OYG404"/>
      <c r="OYH404"/>
      <c r="OYI404"/>
      <c r="OYJ404"/>
      <c r="OYK404"/>
      <c r="OYL404"/>
      <c r="OYM404"/>
      <c r="OYN404"/>
      <c r="OYO404"/>
      <c r="OYP404"/>
      <c r="OYQ404"/>
      <c r="OYR404"/>
      <c r="OYS404"/>
      <c r="OYT404"/>
      <c r="OYU404"/>
      <c r="OYV404"/>
      <c r="OYW404"/>
      <c r="OYX404"/>
      <c r="OYY404"/>
      <c r="OYZ404"/>
      <c r="OZA404"/>
      <c r="OZB404"/>
      <c r="OZC404"/>
      <c r="OZD404"/>
      <c r="OZE404"/>
      <c r="OZF404"/>
      <c r="OZG404"/>
      <c r="OZH404"/>
      <c r="OZI404"/>
      <c r="OZJ404"/>
      <c r="OZK404"/>
      <c r="OZL404"/>
      <c r="OZM404"/>
      <c r="OZN404"/>
      <c r="OZO404"/>
      <c r="OZP404"/>
      <c r="OZQ404"/>
      <c r="OZR404"/>
      <c r="OZS404"/>
      <c r="OZT404"/>
      <c r="OZU404"/>
      <c r="OZV404"/>
      <c r="OZW404"/>
      <c r="OZX404"/>
      <c r="OZY404"/>
      <c r="OZZ404"/>
      <c r="PAA404"/>
      <c r="PAB404"/>
      <c r="PAC404"/>
      <c r="PAD404"/>
      <c r="PAE404"/>
      <c r="PAF404"/>
      <c r="PAG404"/>
      <c r="PAH404"/>
      <c r="PAI404"/>
      <c r="PAJ404"/>
      <c r="PAK404"/>
      <c r="PAL404"/>
      <c r="PAM404"/>
      <c r="PAN404"/>
      <c r="PAO404"/>
      <c r="PAP404"/>
      <c r="PAQ404"/>
      <c r="PAR404"/>
      <c r="PAS404"/>
      <c r="PAT404"/>
      <c r="PAU404"/>
      <c r="PAV404"/>
      <c r="PAW404"/>
      <c r="PAX404"/>
      <c r="PAY404"/>
      <c r="PAZ404"/>
      <c r="PBA404"/>
      <c r="PBB404"/>
      <c r="PBC404"/>
      <c r="PBD404"/>
      <c r="PBE404"/>
      <c r="PBF404"/>
      <c r="PBG404"/>
      <c r="PBH404"/>
      <c r="PBI404"/>
      <c r="PBJ404"/>
      <c r="PBK404"/>
      <c r="PBL404"/>
      <c r="PBM404"/>
      <c r="PBN404"/>
      <c r="PBO404"/>
      <c r="PBP404"/>
      <c r="PBQ404"/>
      <c r="PBR404"/>
      <c r="PBS404"/>
      <c r="PBT404"/>
      <c r="PBU404"/>
      <c r="PBV404"/>
      <c r="PBW404"/>
      <c r="PBX404"/>
      <c r="PBY404"/>
      <c r="PBZ404"/>
      <c r="PCA404"/>
      <c r="PCB404"/>
      <c r="PCC404"/>
      <c r="PCD404"/>
      <c r="PCE404"/>
      <c r="PCF404"/>
      <c r="PCG404"/>
      <c r="PCH404"/>
      <c r="PCI404"/>
      <c r="PCJ404"/>
      <c r="PCK404"/>
      <c r="PCL404"/>
      <c r="PCM404"/>
      <c r="PCN404"/>
      <c r="PCO404"/>
      <c r="PCP404"/>
      <c r="PCQ404"/>
      <c r="PCR404"/>
      <c r="PCS404"/>
      <c r="PCT404"/>
      <c r="PCU404"/>
      <c r="PCV404"/>
      <c r="PCW404"/>
      <c r="PCX404"/>
      <c r="PCY404"/>
      <c r="PCZ404"/>
      <c r="PDA404"/>
      <c r="PDB404"/>
      <c r="PDC404"/>
      <c r="PDD404"/>
      <c r="PDE404"/>
      <c r="PDF404"/>
      <c r="PDG404"/>
      <c r="PDH404"/>
      <c r="PDI404"/>
      <c r="PDJ404"/>
      <c r="PDK404"/>
      <c r="PDL404"/>
      <c r="PDM404"/>
      <c r="PDN404"/>
      <c r="PDO404"/>
      <c r="PDP404"/>
      <c r="PDQ404"/>
      <c r="PDR404"/>
      <c r="PDS404"/>
      <c r="PDT404"/>
      <c r="PDU404"/>
      <c r="PDV404"/>
      <c r="PDW404"/>
      <c r="PDX404"/>
      <c r="PDY404"/>
      <c r="PDZ404"/>
      <c r="PEA404"/>
      <c r="PEB404"/>
      <c r="PEC404"/>
      <c r="PED404"/>
      <c r="PEE404"/>
      <c r="PEF404"/>
      <c r="PEG404"/>
      <c r="PEH404"/>
      <c r="PEI404"/>
      <c r="PEJ404"/>
      <c r="PEK404"/>
      <c r="PEL404"/>
      <c r="PEM404"/>
      <c r="PEN404"/>
      <c r="PEO404"/>
      <c r="PEP404"/>
      <c r="PEQ404"/>
      <c r="PER404"/>
      <c r="PES404"/>
      <c r="PET404"/>
      <c r="PEU404"/>
      <c r="PEV404"/>
      <c r="PEW404"/>
      <c r="PEX404"/>
      <c r="PEY404"/>
      <c r="PEZ404"/>
      <c r="PFA404"/>
      <c r="PFB404"/>
      <c r="PFC404"/>
      <c r="PFD404"/>
      <c r="PFE404"/>
      <c r="PFF404"/>
      <c r="PFG404"/>
      <c r="PFH404"/>
      <c r="PFI404"/>
      <c r="PFJ404"/>
      <c r="PFK404"/>
      <c r="PFL404"/>
      <c r="PFM404"/>
      <c r="PFN404"/>
      <c r="PFO404"/>
      <c r="PFP404"/>
      <c r="PFQ404"/>
      <c r="PFR404"/>
      <c r="PFS404"/>
      <c r="PFT404"/>
      <c r="PFU404"/>
      <c r="PFV404"/>
      <c r="PFW404"/>
      <c r="PFX404"/>
      <c r="PFY404"/>
      <c r="PFZ404"/>
      <c r="PGA404"/>
      <c r="PGB404"/>
      <c r="PGC404"/>
      <c r="PGD404"/>
      <c r="PGE404"/>
      <c r="PGF404"/>
      <c r="PGG404"/>
      <c r="PGH404"/>
      <c r="PGI404"/>
      <c r="PGJ404"/>
      <c r="PGK404"/>
      <c r="PGL404"/>
      <c r="PGM404"/>
      <c r="PGN404"/>
      <c r="PGO404"/>
      <c r="PGP404"/>
      <c r="PGQ404"/>
      <c r="PGR404"/>
      <c r="PGS404"/>
      <c r="PGT404"/>
      <c r="PGU404"/>
      <c r="PGV404"/>
      <c r="PGW404"/>
      <c r="PGX404"/>
      <c r="PGY404"/>
      <c r="PGZ404"/>
      <c r="PHA404"/>
      <c r="PHB404"/>
      <c r="PHC404"/>
      <c r="PHD404"/>
      <c r="PHE404"/>
      <c r="PHF404"/>
      <c r="PHG404"/>
      <c r="PHH404"/>
      <c r="PHI404"/>
      <c r="PHJ404"/>
      <c r="PHK404"/>
      <c r="PHL404"/>
      <c r="PHM404"/>
      <c r="PHN404"/>
      <c r="PHO404"/>
      <c r="PHP404"/>
      <c r="PHQ404"/>
      <c r="PHR404"/>
      <c r="PHS404"/>
      <c r="PHT404"/>
      <c r="PHU404"/>
      <c r="PHV404"/>
      <c r="PHW404"/>
      <c r="PHX404"/>
      <c r="PHY404"/>
      <c r="PHZ404"/>
      <c r="PIA404"/>
      <c r="PIB404"/>
      <c r="PIC404"/>
      <c r="PID404"/>
      <c r="PIE404"/>
      <c r="PIF404"/>
      <c r="PIG404"/>
      <c r="PIH404"/>
      <c r="PII404"/>
      <c r="PIJ404"/>
      <c r="PIK404"/>
      <c r="PIL404"/>
      <c r="PIM404"/>
      <c r="PIN404"/>
      <c r="PIO404"/>
      <c r="PIP404"/>
      <c r="PIQ404"/>
      <c r="PIR404"/>
      <c r="PIS404"/>
      <c r="PIT404"/>
      <c r="PIU404"/>
      <c r="PIV404"/>
      <c r="PIW404"/>
      <c r="PIX404"/>
      <c r="PIY404"/>
      <c r="PIZ404"/>
      <c r="PJA404"/>
      <c r="PJB404"/>
      <c r="PJC404"/>
      <c r="PJD404"/>
      <c r="PJE404"/>
      <c r="PJF404"/>
      <c r="PJG404"/>
      <c r="PJH404"/>
      <c r="PJI404"/>
      <c r="PJJ404"/>
      <c r="PJK404"/>
      <c r="PJL404"/>
      <c r="PJM404"/>
      <c r="PJN404"/>
      <c r="PJO404"/>
      <c r="PJP404"/>
      <c r="PJQ404"/>
      <c r="PJR404"/>
      <c r="PJS404"/>
      <c r="PJT404"/>
      <c r="PJU404"/>
      <c r="PJV404"/>
      <c r="PJW404"/>
      <c r="PJX404"/>
      <c r="PJY404"/>
      <c r="PJZ404"/>
      <c r="PKA404"/>
      <c r="PKB404"/>
      <c r="PKC404"/>
      <c r="PKD404"/>
      <c r="PKE404"/>
      <c r="PKF404"/>
      <c r="PKG404"/>
      <c r="PKH404"/>
      <c r="PKI404"/>
      <c r="PKJ404"/>
      <c r="PKK404"/>
      <c r="PKL404"/>
      <c r="PKM404"/>
      <c r="PKN404"/>
      <c r="PKO404"/>
      <c r="PKP404"/>
      <c r="PKQ404"/>
      <c r="PKR404"/>
      <c r="PKS404"/>
      <c r="PKT404"/>
      <c r="PKU404"/>
      <c r="PKV404"/>
      <c r="PKW404"/>
      <c r="PKX404"/>
      <c r="PKY404"/>
      <c r="PKZ404"/>
      <c r="PLA404"/>
      <c r="PLB404"/>
      <c r="PLC404"/>
      <c r="PLD404"/>
      <c r="PLE404"/>
      <c r="PLF404"/>
      <c r="PLG404"/>
      <c r="PLH404"/>
      <c r="PLI404"/>
      <c r="PLJ404"/>
      <c r="PLK404"/>
      <c r="PLL404"/>
      <c r="PLM404"/>
      <c r="PLN404"/>
      <c r="PLO404"/>
      <c r="PLP404"/>
      <c r="PLQ404"/>
      <c r="PLR404"/>
      <c r="PLS404"/>
      <c r="PLT404"/>
      <c r="PLU404"/>
      <c r="PLV404"/>
      <c r="PLW404"/>
      <c r="PLX404"/>
      <c r="PLY404"/>
      <c r="PLZ404"/>
      <c r="PMA404"/>
      <c r="PMB404"/>
      <c r="PMC404"/>
      <c r="PMD404"/>
      <c r="PME404"/>
      <c r="PMF404"/>
      <c r="PMG404"/>
      <c r="PMH404"/>
      <c r="PMI404"/>
      <c r="PMJ404"/>
      <c r="PMK404"/>
      <c r="PML404"/>
      <c r="PMM404"/>
      <c r="PMN404"/>
      <c r="PMO404"/>
      <c r="PMP404"/>
      <c r="PMQ404"/>
      <c r="PMR404"/>
      <c r="PMS404"/>
      <c r="PMT404"/>
      <c r="PMU404"/>
      <c r="PMV404"/>
      <c r="PMW404"/>
      <c r="PMX404"/>
      <c r="PMY404"/>
      <c r="PMZ404"/>
      <c r="PNA404"/>
      <c r="PNB404"/>
      <c r="PNC404"/>
      <c r="PND404"/>
      <c r="PNE404"/>
      <c r="PNF404"/>
      <c r="PNG404"/>
      <c r="PNH404"/>
      <c r="PNI404"/>
      <c r="PNJ404"/>
      <c r="PNK404"/>
      <c r="PNL404"/>
      <c r="PNM404"/>
      <c r="PNN404"/>
      <c r="PNO404"/>
      <c r="PNP404"/>
      <c r="PNQ404"/>
      <c r="PNR404"/>
      <c r="PNS404"/>
      <c r="PNT404"/>
      <c r="PNU404"/>
      <c r="PNV404"/>
      <c r="PNW404"/>
      <c r="PNX404"/>
      <c r="PNY404"/>
      <c r="PNZ404"/>
      <c r="POA404"/>
      <c r="POB404"/>
      <c r="POC404"/>
      <c r="POD404"/>
      <c r="POE404"/>
      <c r="POF404"/>
      <c r="POG404"/>
      <c r="POH404"/>
      <c r="POI404"/>
      <c r="POJ404"/>
      <c r="POK404"/>
      <c r="POL404"/>
      <c r="POM404"/>
      <c r="PON404"/>
      <c r="POO404"/>
      <c r="POP404"/>
      <c r="POQ404"/>
      <c r="POR404"/>
      <c r="POS404"/>
      <c r="POT404"/>
      <c r="POU404"/>
      <c r="POV404"/>
      <c r="POW404"/>
      <c r="POX404"/>
      <c r="POY404"/>
      <c r="POZ404"/>
      <c r="PPA404"/>
      <c r="PPB404"/>
      <c r="PPC404"/>
      <c r="PPD404"/>
      <c r="PPE404"/>
      <c r="PPF404"/>
      <c r="PPG404"/>
      <c r="PPH404"/>
      <c r="PPI404"/>
      <c r="PPJ404"/>
      <c r="PPK404"/>
      <c r="PPL404"/>
      <c r="PPM404"/>
      <c r="PPN404"/>
      <c r="PPO404"/>
      <c r="PPP404"/>
      <c r="PPQ404"/>
      <c r="PPR404"/>
      <c r="PPS404"/>
      <c r="PPT404"/>
      <c r="PPU404"/>
      <c r="PPV404"/>
      <c r="PPW404"/>
      <c r="PPX404"/>
      <c r="PPY404"/>
      <c r="PPZ404"/>
      <c r="PQA404"/>
      <c r="PQB404"/>
      <c r="PQC404"/>
      <c r="PQD404"/>
      <c r="PQE404"/>
      <c r="PQF404"/>
      <c r="PQG404"/>
      <c r="PQH404"/>
      <c r="PQI404"/>
      <c r="PQJ404"/>
      <c r="PQK404"/>
      <c r="PQL404"/>
      <c r="PQM404"/>
      <c r="PQN404"/>
      <c r="PQO404"/>
      <c r="PQP404"/>
      <c r="PQQ404"/>
      <c r="PQR404"/>
      <c r="PQS404"/>
      <c r="PQT404"/>
      <c r="PQU404"/>
      <c r="PQV404"/>
      <c r="PQW404"/>
      <c r="PQX404"/>
      <c r="PQY404"/>
      <c r="PQZ404"/>
      <c r="PRA404"/>
      <c r="PRB404"/>
      <c r="PRC404"/>
      <c r="PRD404"/>
      <c r="PRE404"/>
      <c r="PRF404"/>
      <c r="PRG404"/>
      <c r="PRH404"/>
      <c r="PRI404"/>
      <c r="PRJ404"/>
      <c r="PRK404"/>
      <c r="PRL404"/>
      <c r="PRM404"/>
      <c r="PRN404"/>
      <c r="PRO404"/>
      <c r="PRP404"/>
      <c r="PRQ404"/>
      <c r="PRR404"/>
      <c r="PRS404"/>
      <c r="PRT404"/>
      <c r="PRU404"/>
      <c r="PRV404"/>
      <c r="PRW404"/>
      <c r="PRX404"/>
      <c r="PRY404"/>
      <c r="PRZ404"/>
      <c r="PSA404"/>
      <c r="PSB404"/>
      <c r="PSC404"/>
      <c r="PSD404"/>
      <c r="PSE404"/>
      <c r="PSF404"/>
      <c r="PSG404"/>
      <c r="PSH404"/>
      <c r="PSI404"/>
      <c r="PSJ404"/>
      <c r="PSK404"/>
      <c r="PSL404"/>
      <c r="PSM404"/>
      <c r="PSN404"/>
      <c r="PSO404"/>
      <c r="PSP404"/>
      <c r="PSQ404"/>
      <c r="PSR404"/>
      <c r="PSS404"/>
      <c r="PST404"/>
      <c r="PSU404"/>
      <c r="PSV404"/>
      <c r="PSW404"/>
      <c r="PSX404"/>
      <c r="PSY404"/>
      <c r="PSZ404"/>
      <c r="PTA404"/>
      <c r="PTB404"/>
      <c r="PTC404"/>
      <c r="PTD404"/>
      <c r="PTE404"/>
      <c r="PTF404"/>
      <c r="PTG404"/>
      <c r="PTH404"/>
      <c r="PTI404"/>
      <c r="PTJ404"/>
      <c r="PTK404"/>
      <c r="PTL404"/>
      <c r="PTM404"/>
      <c r="PTN404"/>
      <c r="PTO404"/>
      <c r="PTP404"/>
      <c r="PTQ404"/>
      <c r="PTR404"/>
      <c r="PTS404"/>
      <c r="PTT404"/>
      <c r="PTU404"/>
      <c r="PTV404"/>
      <c r="PTW404"/>
      <c r="PTX404"/>
      <c r="PTY404"/>
      <c r="PTZ404"/>
      <c r="PUA404"/>
      <c r="PUB404"/>
      <c r="PUC404"/>
      <c r="PUD404"/>
      <c r="PUE404"/>
      <c r="PUF404"/>
      <c r="PUG404"/>
      <c r="PUH404"/>
      <c r="PUI404"/>
      <c r="PUJ404"/>
      <c r="PUK404"/>
      <c r="PUL404"/>
      <c r="PUM404"/>
      <c r="PUN404"/>
      <c r="PUO404"/>
      <c r="PUP404"/>
      <c r="PUQ404"/>
      <c r="PUR404"/>
      <c r="PUS404"/>
      <c r="PUT404"/>
      <c r="PUU404"/>
      <c r="PUV404"/>
      <c r="PUW404"/>
      <c r="PUX404"/>
      <c r="PUY404"/>
      <c r="PUZ404"/>
      <c r="PVA404"/>
      <c r="PVB404"/>
      <c r="PVC404"/>
      <c r="PVD404"/>
      <c r="PVE404"/>
      <c r="PVF404"/>
      <c r="PVG404"/>
      <c r="PVH404"/>
      <c r="PVI404"/>
      <c r="PVJ404"/>
      <c r="PVK404"/>
      <c r="PVL404"/>
      <c r="PVM404"/>
      <c r="PVN404"/>
      <c r="PVO404"/>
      <c r="PVP404"/>
      <c r="PVQ404"/>
      <c r="PVR404"/>
      <c r="PVS404"/>
      <c r="PVT404"/>
      <c r="PVU404"/>
      <c r="PVV404"/>
      <c r="PVW404"/>
      <c r="PVX404"/>
      <c r="PVY404"/>
      <c r="PVZ404"/>
      <c r="PWA404"/>
      <c r="PWB404"/>
      <c r="PWC404"/>
      <c r="PWD404"/>
      <c r="PWE404"/>
      <c r="PWF404"/>
      <c r="PWG404"/>
      <c r="PWH404"/>
      <c r="PWI404"/>
      <c r="PWJ404"/>
      <c r="PWK404"/>
      <c r="PWL404"/>
      <c r="PWM404"/>
      <c r="PWN404"/>
      <c r="PWO404"/>
      <c r="PWP404"/>
      <c r="PWQ404"/>
      <c r="PWR404"/>
      <c r="PWS404"/>
      <c r="PWT404"/>
      <c r="PWU404"/>
      <c r="PWV404"/>
      <c r="PWW404"/>
      <c r="PWX404"/>
      <c r="PWY404"/>
      <c r="PWZ404"/>
      <c r="PXA404"/>
      <c r="PXB404"/>
      <c r="PXC404"/>
      <c r="PXD404"/>
      <c r="PXE404"/>
      <c r="PXF404"/>
      <c r="PXG404"/>
      <c r="PXH404"/>
      <c r="PXI404"/>
      <c r="PXJ404"/>
      <c r="PXK404"/>
      <c r="PXL404"/>
      <c r="PXM404"/>
      <c r="PXN404"/>
      <c r="PXO404"/>
      <c r="PXP404"/>
      <c r="PXQ404"/>
      <c r="PXR404"/>
      <c r="PXS404"/>
      <c r="PXT404"/>
      <c r="PXU404"/>
      <c r="PXV404"/>
      <c r="PXW404"/>
      <c r="PXX404"/>
      <c r="PXY404"/>
      <c r="PXZ404"/>
      <c r="PYA404"/>
      <c r="PYB404"/>
      <c r="PYC404"/>
      <c r="PYD404"/>
      <c r="PYE404"/>
      <c r="PYF404"/>
      <c r="PYG404"/>
      <c r="PYH404"/>
      <c r="PYI404"/>
      <c r="PYJ404"/>
      <c r="PYK404"/>
      <c r="PYL404"/>
      <c r="PYM404"/>
      <c r="PYN404"/>
      <c r="PYO404"/>
      <c r="PYP404"/>
      <c r="PYQ404"/>
      <c r="PYR404"/>
      <c r="PYS404"/>
      <c r="PYT404"/>
      <c r="PYU404"/>
      <c r="PYV404"/>
      <c r="PYW404"/>
      <c r="PYX404"/>
      <c r="PYY404"/>
      <c r="PYZ404"/>
      <c r="PZA404"/>
      <c r="PZB404"/>
      <c r="PZC404"/>
      <c r="PZD404"/>
      <c r="PZE404"/>
      <c r="PZF404"/>
      <c r="PZG404"/>
      <c r="PZH404"/>
      <c r="PZI404"/>
      <c r="PZJ404"/>
      <c r="PZK404"/>
      <c r="PZL404"/>
      <c r="PZM404"/>
      <c r="PZN404"/>
      <c r="PZO404"/>
      <c r="PZP404"/>
      <c r="PZQ404"/>
      <c r="PZR404"/>
      <c r="PZS404"/>
      <c r="PZT404"/>
      <c r="PZU404"/>
      <c r="PZV404"/>
      <c r="PZW404"/>
      <c r="PZX404"/>
      <c r="PZY404"/>
      <c r="PZZ404"/>
      <c r="QAA404"/>
      <c r="QAB404"/>
      <c r="QAC404"/>
      <c r="QAD404"/>
      <c r="QAE404"/>
      <c r="QAF404"/>
      <c r="QAG404"/>
      <c r="QAH404"/>
      <c r="QAI404"/>
      <c r="QAJ404"/>
      <c r="QAK404"/>
      <c r="QAL404"/>
      <c r="QAM404"/>
      <c r="QAN404"/>
      <c r="QAO404"/>
      <c r="QAP404"/>
      <c r="QAQ404"/>
      <c r="QAR404"/>
      <c r="QAS404"/>
      <c r="QAT404"/>
      <c r="QAU404"/>
      <c r="QAV404"/>
      <c r="QAW404"/>
      <c r="QAX404"/>
      <c r="QAY404"/>
      <c r="QAZ404"/>
      <c r="QBA404"/>
      <c r="QBB404"/>
      <c r="QBC404"/>
      <c r="QBD404"/>
      <c r="QBE404"/>
      <c r="QBF404"/>
      <c r="QBG404"/>
      <c r="QBH404"/>
      <c r="QBI404"/>
      <c r="QBJ404"/>
      <c r="QBK404"/>
      <c r="QBL404"/>
      <c r="QBM404"/>
      <c r="QBN404"/>
      <c r="QBO404"/>
      <c r="QBP404"/>
      <c r="QBQ404"/>
      <c r="QBR404"/>
      <c r="QBS404"/>
      <c r="QBT404"/>
      <c r="QBU404"/>
      <c r="QBV404"/>
      <c r="QBW404"/>
      <c r="QBX404"/>
      <c r="QBY404"/>
      <c r="QBZ404"/>
      <c r="QCA404"/>
      <c r="QCB404"/>
      <c r="QCC404"/>
      <c r="QCD404"/>
      <c r="QCE404"/>
      <c r="QCF404"/>
      <c r="QCG404"/>
      <c r="QCH404"/>
      <c r="QCI404"/>
      <c r="QCJ404"/>
      <c r="QCK404"/>
      <c r="QCL404"/>
      <c r="QCM404"/>
      <c r="QCN404"/>
      <c r="QCO404"/>
      <c r="QCP404"/>
      <c r="QCQ404"/>
      <c r="QCR404"/>
      <c r="QCS404"/>
      <c r="QCT404"/>
      <c r="QCU404"/>
      <c r="QCV404"/>
      <c r="QCW404"/>
      <c r="QCX404"/>
      <c r="QCY404"/>
      <c r="QCZ404"/>
      <c r="QDA404"/>
      <c r="QDB404"/>
      <c r="QDC404"/>
      <c r="QDD404"/>
      <c r="QDE404"/>
      <c r="QDF404"/>
      <c r="QDG404"/>
      <c r="QDH404"/>
      <c r="QDI404"/>
      <c r="QDJ404"/>
      <c r="QDK404"/>
      <c r="QDL404"/>
      <c r="QDM404"/>
      <c r="QDN404"/>
      <c r="QDO404"/>
      <c r="QDP404"/>
      <c r="QDQ404"/>
      <c r="QDR404"/>
      <c r="QDS404"/>
      <c r="QDT404"/>
      <c r="QDU404"/>
      <c r="QDV404"/>
      <c r="QDW404"/>
      <c r="QDX404"/>
      <c r="QDY404"/>
      <c r="QDZ404"/>
      <c r="QEA404"/>
      <c r="QEB404"/>
      <c r="QEC404"/>
      <c r="QED404"/>
      <c r="QEE404"/>
      <c r="QEF404"/>
      <c r="QEG404"/>
      <c r="QEH404"/>
      <c r="QEI404"/>
      <c r="QEJ404"/>
      <c r="QEK404"/>
      <c r="QEL404"/>
      <c r="QEM404"/>
      <c r="QEN404"/>
      <c r="QEO404"/>
      <c r="QEP404"/>
      <c r="QEQ404"/>
      <c r="QER404"/>
      <c r="QES404"/>
      <c r="QET404"/>
      <c r="QEU404"/>
      <c r="QEV404"/>
      <c r="QEW404"/>
      <c r="QEX404"/>
      <c r="QEY404"/>
      <c r="QEZ404"/>
      <c r="QFA404"/>
      <c r="QFB404"/>
      <c r="QFC404"/>
      <c r="QFD404"/>
      <c r="QFE404"/>
      <c r="QFF404"/>
      <c r="QFG404"/>
      <c r="QFH404"/>
      <c r="QFI404"/>
      <c r="QFJ404"/>
      <c r="QFK404"/>
      <c r="QFL404"/>
      <c r="QFM404"/>
      <c r="QFN404"/>
      <c r="QFO404"/>
      <c r="QFP404"/>
      <c r="QFQ404"/>
      <c r="QFR404"/>
      <c r="QFS404"/>
      <c r="QFT404"/>
      <c r="QFU404"/>
      <c r="QFV404"/>
      <c r="QFW404"/>
      <c r="QFX404"/>
      <c r="QFY404"/>
      <c r="QFZ404"/>
      <c r="QGA404"/>
      <c r="QGB404"/>
      <c r="QGC404"/>
      <c r="QGD404"/>
      <c r="QGE404"/>
      <c r="QGF404"/>
      <c r="QGG404"/>
      <c r="QGH404"/>
      <c r="QGI404"/>
      <c r="QGJ404"/>
      <c r="QGK404"/>
      <c r="QGL404"/>
      <c r="QGM404"/>
      <c r="QGN404"/>
      <c r="QGO404"/>
      <c r="QGP404"/>
      <c r="QGQ404"/>
      <c r="QGR404"/>
      <c r="QGS404"/>
      <c r="QGT404"/>
      <c r="QGU404"/>
      <c r="QGV404"/>
      <c r="QGW404"/>
      <c r="QGX404"/>
      <c r="QGY404"/>
      <c r="QGZ404"/>
      <c r="QHA404"/>
      <c r="QHB404"/>
      <c r="QHC404"/>
      <c r="QHD404"/>
      <c r="QHE404"/>
      <c r="QHF404"/>
      <c r="QHG404"/>
      <c r="QHH404"/>
      <c r="QHI404"/>
      <c r="QHJ404"/>
      <c r="QHK404"/>
      <c r="QHL404"/>
      <c r="QHM404"/>
      <c r="QHN404"/>
      <c r="QHO404"/>
      <c r="QHP404"/>
      <c r="QHQ404"/>
      <c r="QHR404"/>
      <c r="QHS404"/>
      <c r="QHT404"/>
      <c r="QHU404"/>
      <c r="QHV404"/>
      <c r="QHW404"/>
      <c r="QHX404"/>
      <c r="QHY404"/>
      <c r="QHZ404"/>
      <c r="QIA404"/>
      <c r="QIB404"/>
      <c r="QIC404"/>
      <c r="QID404"/>
      <c r="QIE404"/>
      <c r="QIF404"/>
      <c r="QIG404"/>
      <c r="QIH404"/>
      <c r="QII404"/>
      <c r="QIJ404"/>
      <c r="QIK404"/>
      <c r="QIL404"/>
      <c r="QIM404"/>
      <c r="QIN404"/>
      <c r="QIO404"/>
      <c r="QIP404"/>
      <c r="QIQ404"/>
      <c r="QIR404"/>
      <c r="QIS404"/>
      <c r="QIT404"/>
      <c r="QIU404"/>
      <c r="QIV404"/>
      <c r="QIW404"/>
      <c r="QIX404"/>
      <c r="QIY404"/>
      <c r="QIZ404"/>
      <c r="QJA404"/>
      <c r="QJB404"/>
      <c r="QJC404"/>
      <c r="QJD404"/>
      <c r="QJE404"/>
      <c r="QJF404"/>
      <c r="QJG404"/>
      <c r="QJH404"/>
      <c r="QJI404"/>
      <c r="QJJ404"/>
      <c r="QJK404"/>
      <c r="QJL404"/>
      <c r="QJM404"/>
      <c r="QJN404"/>
      <c r="QJO404"/>
      <c r="QJP404"/>
      <c r="QJQ404"/>
      <c r="QJR404"/>
      <c r="QJS404"/>
      <c r="QJT404"/>
      <c r="QJU404"/>
      <c r="QJV404"/>
      <c r="QJW404"/>
      <c r="QJX404"/>
      <c r="QJY404"/>
      <c r="QJZ404"/>
      <c r="QKA404"/>
      <c r="QKB404"/>
      <c r="QKC404"/>
      <c r="QKD404"/>
      <c r="QKE404"/>
      <c r="QKF404"/>
      <c r="QKG404"/>
      <c r="QKH404"/>
      <c r="QKI404"/>
      <c r="QKJ404"/>
      <c r="QKK404"/>
      <c r="QKL404"/>
      <c r="QKM404"/>
      <c r="QKN404"/>
      <c r="QKO404"/>
      <c r="QKP404"/>
      <c r="QKQ404"/>
      <c r="QKR404"/>
      <c r="QKS404"/>
      <c r="QKT404"/>
      <c r="QKU404"/>
      <c r="QKV404"/>
      <c r="QKW404"/>
      <c r="QKX404"/>
      <c r="QKY404"/>
      <c r="QKZ404"/>
      <c r="QLA404"/>
      <c r="QLB404"/>
      <c r="QLC404"/>
      <c r="QLD404"/>
      <c r="QLE404"/>
      <c r="QLF404"/>
      <c r="QLG404"/>
      <c r="QLH404"/>
      <c r="QLI404"/>
      <c r="QLJ404"/>
      <c r="QLK404"/>
      <c r="QLL404"/>
      <c r="QLM404"/>
      <c r="QLN404"/>
      <c r="QLO404"/>
      <c r="QLP404"/>
      <c r="QLQ404"/>
      <c r="QLR404"/>
      <c r="QLS404"/>
      <c r="QLT404"/>
      <c r="QLU404"/>
      <c r="QLV404"/>
      <c r="QLW404"/>
      <c r="QLX404"/>
      <c r="QLY404"/>
      <c r="QLZ404"/>
      <c r="QMA404"/>
      <c r="QMB404"/>
      <c r="QMC404"/>
      <c r="QMD404"/>
      <c r="QME404"/>
      <c r="QMF404"/>
      <c r="QMG404"/>
      <c r="QMH404"/>
      <c r="QMI404"/>
      <c r="QMJ404"/>
      <c r="QMK404"/>
      <c r="QML404"/>
      <c r="QMM404"/>
      <c r="QMN404"/>
      <c r="QMO404"/>
      <c r="QMP404"/>
      <c r="QMQ404"/>
      <c r="QMR404"/>
      <c r="QMS404"/>
      <c r="QMT404"/>
      <c r="QMU404"/>
      <c r="QMV404"/>
      <c r="QMW404"/>
      <c r="QMX404"/>
      <c r="QMY404"/>
      <c r="QMZ404"/>
      <c r="QNA404"/>
      <c r="QNB404"/>
      <c r="QNC404"/>
      <c r="QND404"/>
      <c r="QNE404"/>
      <c r="QNF404"/>
      <c r="QNG404"/>
      <c r="QNH404"/>
      <c r="QNI404"/>
      <c r="QNJ404"/>
      <c r="QNK404"/>
      <c r="QNL404"/>
      <c r="QNM404"/>
      <c r="QNN404"/>
      <c r="QNO404"/>
      <c r="QNP404"/>
      <c r="QNQ404"/>
      <c r="QNR404"/>
      <c r="QNS404"/>
      <c r="QNT404"/>
      <c r="QNU404"/>
      <c r="QNV404"/>
      <c r="QNW404"/>
      <c r="QNX404"/>
      <c r="QNY404"/>
      <c r="QNZ404"/>
      <c r="QOA404"/>
      <c r="QOB404"/>
      <c r="QOC404"/>
      <c r="QOD404"/>
      <c r="QOE404"/>
      <c r="QOF404"/>
      <c r="QOG404"/>
      <c r="QOH404"/>
      <c r="QOI404"/>
      <c r="QOJ404"/>
      <c r="QOK404"/>
      <c r="QOL404"/>
      <c r="QOM404"/>
      <c r="QON404"/>
      <c r="QOO404"/>
      <c r="QOP404"/>
      <c r="QOQ404"/>
      <c r="QOR404"/>
      <c r="QOS404"/>
      <c r="QOT404"/>
      <c r="QOU404"/>
      <c r="QOV404"/>
      <c r="QOW404"/>
      <c r="QOX404"/>
      <c r="QOY404"/>
      <c r="QOZ404"/>
      <c r="QPA404"/>
      <c r="QPB404"/>
      <c r="QPC404"/>
      <c r="QPD404"/>
      <c r="QPE404"/>
      <c r="QPF404"/>
      <c r="QPG404"/>
      <c r="QPH404"/>
      <c r="QPI404"/>
      <c r="QPJ404"/>
      <c r="QPK404"/>
      <c r="QPL404"/>
      <c r="QPM404"/>
      <c r="QPN404"/>
      <c r="QPO404"/>
      <c r="QPP404"/>
      <c r="QPQ404"/>
      <c r="QPR404"/>
      <c r="QPS404"/>
      <c r="QPT404"/>
      <c r="QPU404"/>
      <c r="QPV404"/>
      <c r="QPW404"/>
      <c r="QPX404"/>
      <c r="QPY404"/>
      <c r="QPZ404"/>
      <c r="QQA404"/>
      <c r="QQB404"/>
      <c r="QQC404"/>
      <c r="QQD404"/>
      <c r="QQE404"/>
      <c r="QQF404"/>
      <c r="QQG404"/>
      <c r="QQH404"/>
      <c r="QQI404"/>
      <c r="QQJ404"/>
      <c r="QQK404"/>
      <c r="QQL404"/>
      <c r="QQM404"/>
      <c r="QQN404"/>
      <c r="QQO404"/>
      <c r="QQP404"/>
      <c r="QQQ404"/>
      <c r="QQR404"/>
      <c r="QQS404"/>
      <c r="QQT404"/>
      <c r="QQU404"/>
      <c r="QQV404"/>
      <c r="QQW404"/>
      <c r="QQX404"/>
      <c r="QQY404"/>
      <c r="QQZ404"/>
      <c r="QRA404"/>
      <c r="QRB404"/>
      <c r="QRC404"/>
      <c r="QRD404"/>
      <c r="QRE404"/>
      <c r="QRF404"/>
      <c r="QRG404"/>
      <c r="QRH404"/>
      <c r="QRI404"/>
      <c r="QRJ404"/>
      <c r="QRK404"/>
      <c r="QRL404"/>
      <c r="QRM404"/>
      <c r="QRN404"/>
      <c r="QRO404"/>
      <c r="QRP404"/>
      <c r="QRQ404"/>
      <c r="QRR404"/>
      <c r="QRS404"/>
      <c r="QRT404"/>
      <c r="QRU404"/>
      <c r="QRV404"/>
      <c r="QRW404"/>
      <c r="QRX404"/>
      <c r="QRY404"/>
      <c r="QRZ404"/>
      <c r="QSA404"/>
      <c r="QSB404"/>
      <c r="QSC404"/>
      <c r="QSD404"/>
      <c r="QSE404"/>
      <c r="QSF404"/>
      <c r="QSG404"/>
      <c r="QSH404"/>
      <c r="QSI404"/>
      <c r="QSJ404"/>
      <c r="QSK404"/>
      <c r="QSL404"/>
      <c r="QSM404"/>
      <c r="QSN404"/>
      <c r="QSO404"/>
      <c r="QSP404"/>
      <c r="QSQ404"/>
      <c r="QSR404"/>
      <c r="QSS404"/>
      <c r="QST404"/>
      <c r="QSU404"/>
      <c r="QSV404"/>
      <c r="QSW404"/>
      <c r="QSX404"/>
      <c r="QSY404"/>
      <c r="QSZ404"/>
      <c r="QTA404"/>
      <c r="QTB404"/>
      <c r="QTC404"/>
      <c r="QTD404"/>
      <c r="QTE404"/>
      <c r="QTF404"/>
      <c r="QTG404"/>
      <c r="QTH404"/>
      <c r="QTI404"/>
      <c r="QTJ404"/>
      <c r="QTK404"/>
      <c r="QTL404"/>
      <c r="QTM404"/>
      <c r="QTN404"/>
      <c r="QTO404"/>
      <c r="QTP404"/>
      <c r="QTQ404"/>
      <c r="QTR404"/>
      <c r="QTS404"/>
      <c r="QTT404"/>
      <c r="QTU404"/>
      <c r="QTV404"/>
      <c r="QTW404"/>
      <c r="QTX404"/>
      <c r="QTY404"/>
      <c r="QTZ404"/>
      <c r="QUA404"/>
      <c r="QUB404"/>
      <c r="QUC404"/>
      <c r="QUD404"/>
      <c r="QUE404"/>
      <c r="QUF404"/>
      <c r="QUG404"/>
      <c r="QUH404"/>
      <c r="QUI404"/>
      <c r="QUJ404"/>
      <c r="QUK404"/>
      <c r="QUL404"/>
      <c r="QUM404"/>
      <c r="QUN404"/>
      <c r="QUO404"/>
      <c r="QUP404"/>
      <c r="QUQ404"/>
      <c r="QUR404"/>
      <c r="QUS404"/>
      <c r="QUT404"/>
      <c r="QUU404"/>
      <c r="QUV404"/>
      <c r="QUW404"/>
      <c r="QUX404"/>
      <c r="QUY404"/>
      <c r="QUZ404"/>
      <c r="QVA404"/>
      <c r="QVB404"/>
      <c r="QVC404"/>
      <c r="QVD404"/>
      <c r="QVE404"/>
      <c r="QVF404"/>
      <c r="QVG404"/>
      <c r="QVH404"/>
      <c r="QVI404"/>
      <c r="QVJ404"/>
      <c r="QVK404"/>
      <c r="QVL404"/>
      <c r="QVM404"/>
      <c r="QVN404"/>
      <c r="QVO404"/>
      <c r="QVP404"/>
      <c r="QVQ404"/>
      <c r="QVR404"/>
      <c r="QVS404"/>
      <c r="QVT404"/>
      <c r="QVU404"/>
      <c r="QVV404"/>
      <c r="QVW404"/>
      <c r="QVX404"/>
      <c r="QVY404"/>
      <c r="QVZ404"/>
      <c r="QWA404"/>
      <c r="QWB404"/>
      <c r="QWC404"/>
      <c r="QWD404"/>
      <c r="QWE404"/>
      <c r="QWF404"/>
      <c r="QWG404"/>
      <c r="QWH404"/>
      <c r="QWI404"/>
      <c r="QWJ404"/>
      <c r="QWK404"/>
      <c r="QWL404"/>
      <c r="QWM404"/>
      <c r="QWN404"/>
      <c r="QWO404"/>
      <c r="QWP404"/>
      <c r="QWQ404"/>
      <c r="QWR404"/>
      <c r="QWS404"/>
      <c r="QWT404"/>
      <c r="QWU404"/>
      <c r="QWV404"/>
      <c r="QWW404"/>
      <c r="QWX404"/>
      <c r="QWY404"/>
      <c r="QWZ404"/>
      <c r="QXA404"/>
      <c r="QXB404"/>
      <c r="QXC404"/>
      <c r="QXD404"/>
      <c r="QXE404"/>
      <c r="QXF404"/>
      <c r="QXG404"/>
      <c r="QXH404"/>
      <c r="QXI404"/>
      <c r="QXJ404"/>
      <c r="QXK404"/>
      <c r="QXL404"/>
      <c r="QXM404"/>
      <c r="QXN404"/>
      <c r="QXO404"/>
      <c r="QXP404"/>
      <c r="QXQ404"/>
      <c r="QXR404"/>
      <c r="QXS404"/>
      <c r="QXT404"/>
      <c r="QXU404"/>
      <c r="QXV404"/>
      <c r="QXW404"/>
      <c r="QXX404"/>
      <c r="QXY404"/>
      <c r="QXZ404"/>
      <c r="QYA404"/>
      <c r="QYB404"/>
      <c r="QYC404"/>
      <c r="QYD404"/>
      <c r="QYE404"/>
      <c r="QYF404"/>
      <c r="QYG404"/>
      <c r="QYH404"/>
      <c r="QYI404"/>
      <c r="QYJ404"/>
      <c r="QYK404"/>
      <c r="QYL404"/>
      <c r="QYM404"/>
      <c r="QYN404"/>
      <c r="QYO404"/>
      <c r="QYP404"/>
      <c r="QYQ404"/>
      <c r="QYR404"/>
      <c r="QYS404"/>
      <c r="QYT404"/>
      <c r="QYU404"/>
      <c r="QYV404"/>
      <c r="QYW404"/>
      <c r="QYX404"/>
      <c r="QYY404"/>
      <c r="QYZ404"/>
      <c r="QZA404"/>
      <c r="QZB404"/>
      <c r="QZC404"/>
      <c r="QZD404"/>
      <c r="QZE404"/>
      <c r="QZF404"/>
      <c r="QZG404"/>
      <c r="QZH404"/>
      <c r="QZI404"/>
      <c r="QZJ404"/>
      <c r="QZK404"/>
      <c r="QZL404"/>
      <c r="QZM404"/>
      <c r="QZN404"/>
      <c r="QZO404"/>
      <c r="QZP404"/>
      <c r="QZQ404"/>
      <c r="QZR404"/>
      <c r="QZS404"/>
      <c r="QZT404"/>
      <c r="QZU404"/>
      <c r="QZV404"/>
      <c r="QZW404"/>
      <c r="QZX404"/>
      <c r="QZY404"/>
      <c r="QZZ404"/>
      <c r="RAA404"/>
      <c r="RAB404"/>
      <c r="RAC404"/>
      <c r="RAD404"/>
      <c r="RAE404"/>
      <c r="RAF404"/>
      <c r="RAG404"/>
      <c r="RAH404"/>
      <c r="RAI404"/>
      <c r="RAJ404"/>
      <c r="RAK404"/>
      <c r="RAL404"/>
      <c r="RAM404"/>
      <c r="RAN404"/>
      <c r="RAO404"/>
      <c r="RAP404"/>
      <c r="RAQ404"/>
      <c r="RAR404"/>
      <c r="RAS404"/>
      <c r="RAT404"/>
      <c r="RAU404"/>
      <c r="RAV404"/>
      <c r="RAW404"/>
      <c r="RAX404"/>
      <c r="RAY404"/>
      <c r="RAZ404"/>
      <c r="RBA404"/>
      <c r="RBB404"/>
      <c r="RBC404"/>
      <c r="RBD404"/>
      <c r="RBE404"/>
      <c r="RBF404"/>
      <c r="RBG404"/>
      <c r="RBH404"/>
      <c r="RBI404"/>
      <c r="RBJ404"/>
      <c r="RBK404"/>
      <c r="RBL404"/>
      <c r="RBM404"/>
      <c r="RBN404"/>
      <c r="RBO404"/>
      <c r="RBP404"/>
      <c r="RBQ404"/>
      <c r="RBR404"/>
      <c r="RBS404"/>
      <c r="RBT404"/>
      <c r="RBU404"/>
      <c r="RBV404"/>
      <c r="RBW404"/>
      <c r="RBX404"/>
      <c r="RBY404"/>
      <c r="RBZ404"/>
      <c r="RCA404"/>
      <c r="RCB404"/>
      <c r="RCC404"/>
      <c r="RCD404"/>
      <c r="RCE404"/>
      <c r="RCF404"/>
      <c r="RCG404"/>
      <c r="RCH404"/>
      <c r="RCI404"/>
      <c r="RCJ404"/>
      <c r="RCK404"/>
      <c r="RCL404"/>
      <c r="RCM404"/>
      <c r="RCN404"/>
      <c r="RCO404"/>
      <c r="RCP404"/>
      <c r="RCQ404"/>
      <c r="RCR404"/>
      <c r="RCS404"/>
      <c r="RCT404"/>
      <c r="RCU404"/>
      <c r="RCV404"/>
      <c r="RCW404"/>
      <c r="RCX404"/>
      <c r="RCY404"/>
      <c r="RCZ404"/>
      <c r="RDA404"/>
      <c r="RDB404"/>
      <c r="RDC404"/>
      <c r="RDD404"/>
      <c r="RDE404"/>
      <c r="RDF404"/>
      <c r="RDG404"/>
      <c r="RDH404"/>
      <c r="RDI404"/>
      <c r="RDJ404"/>
      <c r="RDK404"/>
      <c r="RDL404"/>
      <c r="RDM404"/>
      <c r="RDN404"/>
      <c r="RDO404"/>
      <c r="RDP404"/>
      <c r="RDQ404"/>
      <c r="RDR404"/>
      <c r="RDS404"/>
      <c r="RDT404"/>
      <c r="RDU404"/>
      <c r="RDV404"/>
      <c r="RDW404"/>
      <c r="RDX404"/>
      <c r="RDY404"/>
      <c r="RDZ404"/>
      <c r="REA404"/>
      <c r="REB404"/>
      <c r="REC404"/>
      <c r="RED404"/>
      <c r="REE404"/>
      <c r="REF404"/>
      <c r="REG404"/>
      <c r="REH404"/>
      <c r="REI404"/>
      <c r="REJ404"/>
      <c r="REK404"/>
      <c r="REL404"/>
      <c r="REM404"/>
      <c r="REN404"/>
      <c r="REO404"/>
      <c r="REP404"/>
      <c r="REQ404"/>
      <c r="RER404"/>
      <c r="RES404"/>
      <c r="RET404"/>
      <c r="REU404"/>
      <c r="REV404"/>
      <c r="REW404"/>
      <c r="REX404"/>
      <c r="REY404"/>
      <c r="REZ404"/>
      <c r="RFA404"/>
      <c r="RFB404"/>
      <c r="RFC404"/>
      <c r="RFD404"/>
      <c r="RFE404"/>
      <c r="RFF404"/>
      <c r="RFG404"/>
      <c r="RFH404"/>
      <c r="RFI404"/>
      <c r="RFJ404"/>
      <c r="RFK404"/>
      <c r="RFL404"/>
      <c r="RFM404"/>
      <c r="RFN404"/>
      <c r="RFO404"/>
      <c r="RFP404"/>
      <c r="RFQ404"/>
      <c r="RFR404"/>
      <c r="RFS404"/>
      <c r="RFT404"/>
      <c r="RFU404"/>
      <c r="RFV404"/>
      <c r="RFW404"/>
      <c r="RFX404"/>
      <c r="RFY404"/>
      <c r="RFZ404"/>
      <c r="RGA404"/>
      <c r="RGB404"/>
      <c r="RGC404"/>
      <c r="RGD404"/>
      <c r="RGE404"/>
      <c r="RGF404"/>
      <c r="RGG404"/>
      <c r="RGH404"/>
      <c r="RGI404"/>
      <c r="RGJ404"/>
      <c r="RGK404"/>
      <c r="RGL404"/>
      <c r="RGM404"/>
      <c r="RGN404"/>
      <c r="RGO404"/>
      <c r="RGP404"/>
      <c r="RGQ404"/>
      <c r="RGR404"/>
      <c r="RGS404"/>
      <c r="RGT404"/>
      <c r="RGU404"/>
      <c r="RGV404"/>
      <c r="RGW404"/>
      <c r="RGX404"/>
      <c r="RGY404"/>
      <c r="RGZ404"/>
      <c r="RHA404"/>
      <c r="RHB404"/>
      <c r="RHC404"/>
      <c r="RHD404"/>
      <c r="RHE404"/>
      <c r="RHF404"/>
      <c r="RHG404"/>
      <c r="RHH404"/>
      <c r="RHI404"/>
      <c r="RHJ404"/>
      <c r="RHK404"/>
      <c r="RHL404"/>
      <c r="RHM404"/>
      <c r="RHN404"/>
      <c r="RHO404"/>
      <c r="RHP404"/>
      <c r="RHQ404"/>
      <c r="RHR404"/>
      <c r="RHS404"/>
      <c r="RHT404"/>
      <c r="RHU404"/>
      <c r="RHV404"/>
      <c r="RHW404"/>
      <c r="RHX404"/>
      <c r="RHY404"/>
      <c r="RHZ404"/>
      <c r="RIA404"/>
      <c r="RIB404"/>
      <c r="RIC404"/>
      <c r="RID404"/>
      <c r="RIE404"/>
      <c r="RIF404"/>
      <c r="RIG404"/>
      <c r="RIH404"/>
      <c r="RII404"/>
      <c r="RIJ404"/>
      <c r="RIK404"/>
      <c r="RIL404"/>
      <c r="RIM404"/>
      <c r="RIN404"/>
      <c r="RIO404"/>
      <c r="RIP404"/>
      <c r="RIQ404"/>
      <c r="RIR404"/>
      <c r="RIS404"/>
      <c r="RIT404"/>
      <c r="RIU404"/>
      <c r="RIV404"/>
      <c r="RIW404"/>
      <c r="RIX404"/>
      <c r="RIY404"/>
      <c r="RIZ404"/>
      <c r="RJA404"/>
      <c r="RJB404"/>
      <c r="RJC404"/>
      <c r="RJD404"/>
      <c r="RJE404"/>
      <c r="RJF404"/>
      <c r="RJG404"/>
      <c r="RJH404"/>
      <c r="RJI404"/>
      <c r="RJJ404"/>
      <c r="RJK404"/>
      <c r="RJL404"/>
      <c r="RJM404"/>
      <c r="RJN404"/>
      <c r="RJO404"/>
      <c r="RJP404"/>
      <c r="RJQ404"/>
      <c r="RJR404"/>
      <c r="RJS404"/>
      <c r="RJT404"/>
      <c r="RJU404"/>
      <c r="RJV404"/>
      <c r="RJW404"/>
      <c r="RJX404"/>
      <c r="RJY404"/>
      <c r="RJZ404"/>
      <c r="RKA404"/>
      <c r="RKB404"/>
      <c r="RKC404"/>
      <c r="RKD404"/>
      <c r="RKE404"/>
      <c r="RKF404"/>
      <c r="RKG404"/>
      <c r="RKH404"/>
      <c r="RKI404"/>
      <c r="RKJ404"/>
      <c r="RKK404"/>
      <c r="RKL404"/>
      <c r="RKM404"/>
      <c r="RKN404"/>
      <c r="RKO404"/>
      <c r="RKP404"/>
      <c r="RKQ404"/>
      <c r="RKR404"/>
      <c r="RKS404"/>
      <c r="RKT404"/>
      <c r="RKU404"/>
      <c r="RKV404"/>
      <c r="RKW404"/>
      <c r="RKX404"/>
      <c r="RKY404"/>
      <c r="RKZ404"/>
      <c r="RLA404"/>
      <c r="RLB404"/>
      <c r="RLC404"/>
      <c r="RLD404"/>
      <c r="RLE404"/>
      <c r="RLF404"/>
      <c r="RLG404"/>
      <c r="RLH404"/>
      <c r="RLI404"/>
      <c r="RLJ404"/>
      <c r="RLK404"/>
      <c r="RLL404"/>
      <c r="RLM404"/>
      <c r="RLN404"/>
      <c r="RLO404"/>
      <c r="RLP404"/>
      <c r="RLQ404"/>
      <c r="RLR404"/>
      <c r="RLS404"/>
      <c r="RLT404"/>
      <c r="RLU404"/>
      <c r="RLV404"/>
      <c r="RLW404"/>
      <c r="RLX404"/>
      <c r="RLY404"/>
      <c r="RLZ404"/>
      <c r="RMA404"/>
      <c r="RMB404"/>
      <c r="RMC404"/>
      <c r="RMD404"/>
      <c r="RME404"/>
      <c r="RMF404"/>
      <c r="RMG404"/>
      <c r="RMH404"/>
      <c r="RMI404"/>
      <c r="RMJ404"/>
      <c r="RMK404"/>
      <c r="RML404"/>
      <c r="RMM404"/>
      <c r="RMN404"/>
      <c r="RMO404"/>
      <c r="RMP404"/>
      <c r="RMQ404"/>
      <c r="RMR404"/>
      <c r="RMS404"/>
      <c r="RMT404"/>
      <c r="RMU404"/>
      <c r="RMV404"/>
      <c r="RMW404"/>
      <c r="RMX404"/>
      <c r="RMY404"/>
      <c r="RMZ404"/>
      <c r="RNA404"/>
      <c r="RNB404"/>
      <c r="RNC404"/>
      <c r="RND404"/>
      <c r="RNE404"/>
      <c r="RNF404"/>
      <c r="RNG404"/>
      <c r="RNH404"/>
      <c r="RNI404"/>
      <c r="RNJ404"/>
      <c r="RNK404"/>
      <c r="RNL404"/>
      <c r="RNM404"/>
      <c r="RNN404"/>
      <c r="RNO404"/>
      <c r="RNP404"/>
      <c r="RNQ404"/>
      <c r="RNR404"/>
      <c r="RNS404"/>
      <c r="RNT404"/>
      <c r="RNU404"/>
      <c r="RNV404"/>
      <c r="RNW404"/>
      <c r="RNX404"/>
      <c r="RNY404"/>
      <c r="RNZ404"/>
      <c r="ROA404"/>
      <c r="ROB404"/>
      <c r="ROC404"/>
      <c r="ROD404"/>
      <c r="ROE404"/>
      <c r="ROF404"/>
      <c r="ROG404"/>
      <c r="ROH404"/>
      <c r="ROI404"/>
      <c r="ROJ404"/>
      <c r="ROK404"/>
      <c r="ROL404"/>
      <c r="ROM404"/>
      <c r="RON404"/>
      <c r="ROO404"/>
      <c r="ROP404"/>
      <c r="ROQ404"/>
      <c r="ROR404"/>
      <c r="ROS404"/>
      <c r="ROT404"/>
      <c r="ROU404"/>
      <c r="ROV404"/>
      <c r="ROW404"/>
      <c r="ROX404"/>
      <c r="ROY404"/>
      <c r="ROZ404"/>
      <c r="RPA404"/>
      <c r="RPB404"/>
      <c r="RPC404"/>
      <c r="RPD404"/>
      <c r="RPE404"/>
      <c r="RPF404"/>
      <c r="RPG404"/>
      <c r="RPH404"/>
      <c r="RPI404"/>
      <c r="RPJ404"/>
      <c r="RPK404"/>
      <c r="RPL404"/>
      <c r="RPM404"/>
      <c r="RPN404"/>
      <c r="RPO404"/>
      <c r="RPP404"/>
      <c r="RPQ404"/>
      <c r="RPR404"/>
      <c r="RPS404"/>
      <c r="RPT404"/>
      <c r="RPU404"/>
      <c r="RPV404"/>
      <c r="RPW404"/>
      <c r="RPX404"/>
      <c r="RPY404"/>
      <c r="RPZ404"/>
      <c r="RQA404"/>
      <c r="RQB404"/>
      <c r="RQC404"/>
      <c r="RQD404"/>
      <c r="RQE404"/>
      <c r="RQF404"/>
      <c r="RQG404"/>
      <c r="RQH404"/>
      <c r="RQI404"/>
      <c r="RQJ404"/>
      <c r="RQK404"/>
      <c r="RQL404"/>
      <c r="RQM404"/>
      <c r="RQN404"/>
      <c r="RQO404"/>
      <c r="RQP404"/>
      <c r="RQQ404"/>
      <c r="RQR404"/>
      <c r="RQS404"/>
      <c r="RQT404"/>
      <c r="RQU404"/>
      <c r="RQV404"/>
      <c r="RQW404"/>
      <c r="RQX404"/>
      <c r="RQY404"/>
      <c r="RQZ404"/>
      <c r="RRA404"/>
      <c r="RRB404"/>
      <c r="RRC404"/>
      <c r="RRD404"/>
      <c r="RRE404"/>
      <c r="RRF404"/>
      <c r="RRG404"/>
      <c r="RRH404"/>
      <c r="RRI404"/>
      <c r="RRJ404"/>
      <c r="RRK404"/>
      <c r="RRL404"/>
      <c r="RRM404"/>
      <c r="RRN404"/>
      <c r="RRO404"/>
      <c r="RRP404"/>
      <c r="RRQ404"/>
      <c r="RRR404"/>
      <c r="RRS404"/>
      <c r="RRT404"/>
      <c r="RRU404"/>
      <c r="RRV404"/>
      <c r="RRW404"/>
      <c r="RRX404"/>
      <c r="RRY404"/>
      <c r="RRZ404"/>
      <c r="RSA404"/>
      <c r="RSB404"/>
      <c r="RSC404"/>
      <c r="RSD404"/>
      <c r="RSE404"/>
      <c r="RSF404"/>
      <c r="RSG404"/>
      <c r="RSH404"/>
      <c r="RSI404"/>
      <c r="RSJ404"/>
      <c r="RSK404"/>
      <c r="RSL404"/>
      <c r="RSM404"/>
      <c r="RSN404"/>
      <c r="RSO404"/>
      <c r="RSP404"/>
      <c r="RSQ404"/>
      <c r="RSR404"/>
      <c r="RSS404"/>
      <c r="RST404"/>
      <c r="RSU404"/>
      <c r="RSV404"/>
      <c r="RSW404"/>
      <c r="RSX404"/>
      <c r="RSY404"/>
      <c r="RSZ404"/>
      <c r="RTA404"/>
      <c r="RTB404"/>
      <c r="RTC404"/>
      <c r="RTD404"/>
      <c r="RTE404"/>
      <c r="RTF404"/>
      <c r="RTG404"/>
      <c r="RTH404"/>
      <c r="RTI404"/>
      <c r="RTJ404"/>
      <c r="RTK404"/>
      <c r="RTL404"/>
      <c r="RTM404"/>
      <c r="RTN404"/>
      <c r="RTO404"/>
      <c r="RTP404"/>
      <c r="RTQ404"/>
      <c r="RTR404"/>
      <c r="RTS404"/>
      <c r="RTT404"/>
      <c r="RTU404"/>
      <c r="RTV404"/>
      <c r="RTW404"/>
      <c r="RTX404"/>
      <c r="RTY404"/>
      <c r="RTZ404"/>
      <c r="RUA404"/>
      <c r="RUB404"/>
      <c r="RUC404"/>
      <c r="RUD404"/>
      <c r="RUE404"/>
      <c r="RUF404"/>
      <c r="RUG404"/>
      <c r="RUH404"/>
      <c r="RUI404"/>
      <c r="RUJ404"/>
      <c r="RUK404"/>
      <c r="RUL404"/>
      <c r="RUM404"/>
      <c r="RUN404"/>
      <c r="RUO404"/>
      <c r="RUP404"/>
      <c r="RUQ404"/>
      <c r="RUR404"/>
      <c r="RUS404"/>
      <c r="RUT404"/>
      <c r="RUU404"/>
      <c r="RUV404"/>
      <c r="RUW404"/>
      <c r="RUX404"/>
      <c r="RUY404"/>
      <c r="RUZ404"/>
      <c r="RVA404"/>
      <c r="RVB404"/>
      <c r="RVC404"/>
      <c r="RVD404"/>
      <c r="RVE404"/>
      <c r="RVF404"/>
      <c r="RVG404"/>
      <c r="RVH404"/>
      <c r="RVI404"/>
      <c r="RVJ404"/>
      <c r="RVK404"/>
      <c r="RVL404"/>
      <c r="RVM404"/>
      <c r="RVN404"/>
      <c r="RVO404"/>
      <c r="RVP404"/>
      <c r="RVQ404"/>
      <c r="RVR404"/>
      <c r="RVS404"/>
      <c r="RVT404"/>
      <c r="RVU404"/>
      <c r="RVV404"/>
      <c r="RVW404"/>
      <c r="RVX404"/>
      <c r="RVY404"/>
      <c r="RVZ404"/>
      <c r="RWA404"/>
      <c r="RWB404"/>
      <c r="RWC404"/>
      <c r="RWD404"/>
      <c r="RWE404"/>
      <c r="RWF404"/>
      <c r="RWG404"/>
      <c r="RWH404"/>
      <c r="RWI404"/>
      <c r="RWJ404"/>
      <c r="RWK404"/>
      <c r="RWL404"/>
      <c r="RWM404"/>
      <c r="RWN404"/>
      <c r="RWO404"/>
      <c r="RWP404"/>
      <c r="RWQ404"/>
      <c r="RWR404"/>
      <c r="RWS404"/>
      <c r="RWT404"/>
      <c r="RWU404"/>
      <c r="RWV404"/>
      <c r="RWW404"/>
      <c r="RWX404"/>
      <c r="RWY404"/>
      <c r="RWZ404"/>
      <c r="RXA404"/>
      <c r="RXB404"/>
      <c r="RXC404"/>
      <c r="RXD404"/>
      <c r="RXE404"/>
      <c r="RXF404"/>
      <c r="RXG404"/>
      <c r="RXH404"/>
      <c r="RXI404"/>
      <c r="RXJ404"/>
      <c r="RXK404"/>
      <c r="RXL404"/>
      <c r="RXM404"/>
      <c r="RXN404"/>
      <c r="RXO404"/>
      <c r="RXP404"/>
      <c r="RXQ404"/>
      <c r="RXR404"/>
      <c r="RXS404"/>
      <c r="RXT404"/>
      <c r="RXU404"/>
      <c r="RXV404"/>
      <c r="RXW404"/>
      <c r="RXX404"/>
      <c r="RXY404"/>
      <c r="RXZ404"/>
      <c r="RYA404"/>
      <c r="RYB404"/>
      <c r="RYC404"/>
      <c r="RYD404"/>
      <c r="RYE404"/>
      <c r="RYF404"/>
      <c r="RYG404"/>
      <c r="RYH404"/>
      <c r="RYI404"/>
      <c r="RYJ404"/>
      <c r="RYK404"/>
      <c r="RYL404"/>
      <c r="RYM404"/>
      <c r="RYN404"/>
      <c r="RYO404"/>
      <c r="RYP404"/>
      <c r="RYQ404"/>
      <c r="RYR404"/>
      <c r="RYS404"/>
      <c r="RYT404"/>
      <c r="RYU404"/>
      <c r="RYV404"/>
      <c r="RYW404"/>
      <c r="RYX404"/>
      <c r="RYY404"/>
      <c r="RYZ404"/>
      <c r="RZA404"/>
      <c r="RZB404"/>
      <c r="RZC404"/>
      <c r="RZD404"/>
      <c r="RZE404"/>
      <c r="RZF404"/>
      <c r="RZG404"/>
      <c r="RZH404"/>
      <c r="RZI404"/>
      <c r="RZJ404"/>
      <c r="RZK404"/>
      <c r="RZL404"/>
      <c r="RZM404"/>
      <c r="RZN404"/>
      <c r="RZO404"/>
      <c r="RZP404"/>
      <c r="RZQ404"/>
      <c r="RZR404"/>
      <c r="RZS404"/>
      <c r="RZT404"/>
      <c r="RZU404"/>
      <c r="RZV404"/>
      <c r="RZW404"/>
      <c r="RZX404"/>
      <c r="RZY404"/>
      <c r="RZZ404"/>
      <c r="SAA404"/>
      <c r="SAB404"/>
      <c r="SAC404"/>
      <c r="SAD404"/>
      <c r="SAE404"/>
      <c r="SAF404"/>
      <c r="SAG404"/>
      <c r="SAH404"/>
      <c r="SAI404"/>
      <c r="SAJ404"/>
      <c r="SAK404"/>
      <c r="SAL404"/>
      <c r="SAM404"/>
      <c r="SAN404"/>
      <c r="SAO404"/>
      <c r="SAP404"/>
      <c r="SAQ404"/>
      <c r="SAR404"/>
      <c r="SAS404"/>
      <c r="SAT404"/>
      <c r="SAU404"/>
      <c r="SAV404"/>
      <c r="SAW404"/>
      <c r="SAX404"/>
      <c r="SAY404"/>
      <c r="SAZ404"/>
      <c r="SBA404"/>
      <c r="SBB404"/>
      <c r="SBC404"/>
      <c r="SBD404"/>
      <c r="SBE404"/>
      <c r="SBF404"/>
      <c r="SBG404"/>
      <c r="SBH404"/>
      <c r="SBI404"/>
      <c r="SBJ404"/>
      <c r="SBK404"/>
      <c r="SBL404"/>
      <c r="SBM404"/>
      <c r="SBN404"/>
      <c r="SBO404"/>
      <c r="SBP404"/>
      <c r="SBQ404"/>
      <c r="SBR404"/>
      <c r="SBS404"/>
      <c r="SBT404"/>
      <c r="SBU404"/>
      <c r="SBV404"/>
      <c r="SBW404"/>
      <c r="SBX404"/>
      <c r="SBY404"/>
      <c r="SBZ404"/>
      <c r="SCA404"/>
      <c r="SCB404"/>
      <c r="SCC404"/>
      <c r="SCD404"/>
      <c r="SCE404"/>
      <c r="SCF404"/>
      <c r="SCG404"/>
      <c r="SCH404"/>
      <c r="SCI404"/>
      <c r="SCJ404"/>
      <c r="SCK404"/>
      <c r="SCL404"/>
      <c r="SCM404"/>
      <c r="SCN404"/>
      <c r="SCO404"/>
      <c r="SCP404"/>
      <c r="SCQ404"/>
      <c r="SCR404"/>
      <c r="SCS404"/>
      <c r="SCT404"/>
      <c r="SCU404"/>
      <c r="SCV404"/>
      <c r="SCW404"/>
      <c r="SCX404"/>
      <c r="SCY404"/>
      <c r="SCZ404"/>
      <c r="SDA404"/>
      <c r="SDB404"/>
      <c r="SDC404"/>
      <c r="SDD404"/>
      <c r="SDE404"/>
      <c r="SDF404"/>
      <c r="SDG404"/>
      <c r="SDH404"/>
      <c r="SDI404"/>
      <c r="SDJ404"/>
      <c r="SDK404"/>
      <c r="SDL404"/>
      <c r="SDM404"/>
      <c r="SDN404"/>
      <c r="SDO404"/>
      <c r="SDP404"/>
      <c r="SDQ404"/>
      <c r="SDR404"/>
      <c r="SDS404"/>
      <c r="SDT404"/>
      <c r="SDU404"/>
      <c r="SDV404"/>
      <c r="SDW404"/>
      <c r="SDX404"/>
      <c r="SDY404"/>
      <c r="SDZ404"/>
      <c r="SEA404"/>
      <c r="SEB404"/>
      <c r="SEC404"/>
      <c r="SED404"/>
      <c r="SEE404"/>
      <c r="SEF404"/>
      <c r="SEG404"/>
      <c r="SEH404"/>
      <c r="SEI404"/>
      <c r="SEJ404"/>
      <c r="SEK404"/>
      <c r="SEL404"/>
      <c r="SEM404"/>
      <c r="SEN404"/>
      <c r="SEO404"/>
      <c r="SEP404"/>
      <c r="SEQ404"/>
      <c r="SER404"/>
      <c r="SES404"/>
      <c r="SET404"/>
      <c r="SEU404"/>
      <c r="SEV404"/>
      <c r="SEW404"/>
      <c r="SEX404"/>
      <c r="SEY404"/>
      <c r="SEZ404"/>
      <c r="SFA404"/>
      <c r="SFB404"/>
      <c r="SFC404"/>
      <c r="SFD404"/>
      <c r="SFE404"/>
      <c r="SFF404"/>
      <c r="SFG404"/>
      <c r="SFH404"/>
      <c r="SFI404"/>
      <c r="SFJ404"/>
      <c r="SFK404"/>
      <c r="SFL404"/>
      <c r="SFM404"/>
      <c r="SFN404"/>
      <c r="SFO404"/>
      <c r="SFP404"/>
      <c r="SFQ404"/>
      <c r="SFR404"/>
      <c r="SFS404"/>
      <c r="SFT404"/>
      <c r="SFU404"/>
      <c r="SFV404"/>
      <c r="SFW404"/>
      <c r="SFX404"/>
      <c r="SFY404"/>
      <c r="SFZ404"/>
      <c r="SGA404"/>
      <c r="SGB404"/>
      <c r="SGC404"/>
      <c r="SGD404"/>
      <c r="SGE404"/>
      <c r="SGF404"/>
      <c r="SGG404"/>
      <c r="SGH404"/>
      <c r="SGI404"/>
      <c r="SGJ404"/>
      <c r="SGK404"/>
      <c r="SGL404"/>
      <c r="SGM404"/>
      <c r="SGN404"/>
      <c r="SGO404"/>
      <c r="SGP404"/>
      <c r="SGQ404"/>
      <c r="SGR404"/>
      <c r="SGS404"/>
      <c r="SGT404"/>
      <c r="SGU404"/>
      <c r="SGV404"/>
      <c r="SGW404"/>
      <c r="SGX404"/>
      <c r="SGY404"/>
      <c r="SGZ404"/>
      <c r="SHA404"/>
      <c r="SHB404"/>
      <c r="SHC404"/>
      <c r="SHD404"/>
      <c r="SHE404"/>
      <c r="SHF404"/>
      <c r="SHG404"/>
      <c r="SHH404"/>
      <c r="SHI404"/>
      <c r="SHJ404"/>
      <c r="SHK404"/>
      <c r="SHL404"/>
      <c r="SHM404"/>
      <c r="SHN404"/>
      <c r="SHO404"/>
      <c r="SHP404"/>
      <c r="SHQ404"/>
      <c r="SHR404"/>
      <c r="SHS404"/>
      <c r="SHT404"/>
      <c r="SHU404"/>
      <c r="SHV404"/>
      <c r="SHW404"/>
      <c r="SHX404"/>
      <c r="SHY404"/>
      <c r="SHZ404"/>
      <c r="SIA404"/>
      <c r="SIB404"/>
      <c r="SIC404"/>
      <c r="SID404"/>
      <c r="SIE404"/>
      <c r="SIF404"/>
      <c r="SIG404"/>
      <c r="SIH404"/>
      <c r="SII404"/>
      <c r="SIJ404"/>
      <c r="SIK404"/>
      <c r="SIL404"/>
      <c r="SIM404"/>
      <c r="SIN404"/>
      <c r="SIO404"/>
      <c r="SIP404"/>
      <c r="SIQ404"/>
      <c r="SIR404"/>
      <c r="SIS404"/>
      <c r="SIT404"/>
      <c r="SIU404"/>
      <c r="SIV404"/>
      <c r="SIW404"/>
      <c r="SIX404"/>
      <c r="SIY404"/>
      <c r="SIZ404"/>
      <c r="SJA404"/>
      <c r="SJB404"/>
      <c r="SJC404"/>
      <c r="SJD404"/>
      <c r="SJE404"/>
      <c r="SJF404"/>
      <c r="SJG404"/>
      <c r="SJH404"/>
      <c r="SJI404"/>
      <c r="SJJ404"/>
      <c r="SJK404"/>
      <c r="SJL404"/>
      <c r="SJM404"/>
      <c r="SJN404"/>
      <c r="SJO404"/>
      <c r="SJP404"/>
      <c r="SJQ404"/>
      <c r="SJR404"/>
      <c r="SJS404"/>
      <c r="SJT404"/>
      <c r="SJU404"/>
      <c r="SJV404"/>
      <c r="SJW404"/>
      <c r="SJX404"/>
      <c r="SJY404"/>
      <c r="SJZ404"/>
      <c r="SKA404"/>
      <c r="SKB404"/>
      <c r="SKC404"/>
      <c r="SKD404"/>
      <c r="SKE404"/>
      <c r="SKF404"/>
      <c r="SKG404"/>
      <c r="SKH404"/>
      <c r="SKI404"/>
      <c r="SKJ404"/>
      <c r="SKK404"/>
      <c r="SKL404"/>
      <c r="SKM404"/>
      <c r="SKN404"/>
      <c r="SKO404"/>
      <c r="SKP404"/>
      <c r="SKQ404"/>
      <c r="SKR404"/>
      <c r="SKS404"/>
      <c r="SKT404"/>
      <c r="SKU404"/>
      <c r="SKV404"/>
      <c r="SKW404"/>
      <c r="SKX404"/>
      <c r="SKY404"/>
      <c r="SKZ404"/>
      <c r="SLA404"/>
      <c r="SLB404"/>
      <c r="SLC404"/>
      <c r="SLD404"/>
      <c r="SLE404"/>
      <c r="SLF404"/>
      <c r="SLG404"/>
      <c r="SLH404"/>
      <c r="SLI404"/>
      <c r="SLJ404"/>
      <c r="SLK404"/>
      <c r="SLL404"/>
      <c r="SLM404"/>
      <c r="SLN404"/>
      <c r="SLO404"/>
      <c r="SLP404"/>
      <c r="SLQ404"/>
      <c r="SLR404"/>
      <c r="SLS404"/>
      <c r="SLT404"/>
      <c r="SLU404"/>
      <c r="SLV404"/>
      <c r="SLW404"/>
      <c r="SLX404"/>
      <c r="SLY404"/>
      <c r="SLZ404"/>
      <c r="SMA404"/>
      <c r="SMB404"/>
      <c r="SMC404"/>
      <c r="SMD404"/>
      <c r="SME404"/>
      <c r="SMF404"/>
      <c r="SMG404"/>
      <c r="SMH404"/>
      <c r="SMI404"/>
      <c r="SMJ404"/>
      <c r="SMK404"/>
      <c r="SML404"/>
      <c r="SMM404"/>
      <c r="SMN404"/>
      <c r="SMO404"/>
      <c r="SMP404"/>
      <c r="SMQ404"/>
      <c r="SMR404"/>
      <c r="SMS404"/>
      <c r="SMT404"/>
      <c r="SMU404"/>
      <c r="SMV404"/>
      <c r="SMW404"/>
      <c r="SMX404"/>
      <c r="SMY404"/>
      <c r="SMZ404"/>
      <c r="SNA404"/>
      <c r="SNB404"/>
      <c r="SNC404"/>
      <c r="SND404"/>
      <c r="SNE404"/>
      <c r="SNF404"/>
      <c r="SNG404"/>
      <c r="SNH404"/>
      <c r="SNI404"/>
      <c r="SNJ404"/>
      <c r="SNK404"/>
      <c r="SNL404"/>
      <c r="SNM404"/>
      <c r="SNN404"/>
      <c r="SNO404"/>
      <c r="SNP404"/>
      <c r="SNQ404"/>
      <c r="SNR404"/>
      <c r="SNS404"/>
      <c r="SNT404"/>
      <c r="SNU404"/>
      <c r="SNV404"/>
      <c r="SNW404"/>
      <c r="SNX404"/>
      <c r="SNY404"/>
      <c r="SNZ404"/>
      <c r="SOA404"/>
      <c r="SOB404"/>
      <c r="SOC404"/>
      <c r="SOD404"/>
      <c r="SOE404"/>
      <c r="SOF404"/>
      <c r="SOG404"/>
      <c r="SOH404"/>
      <c r="SOI404"/>
      <c r="SOJ404"/>
      <c r="SOK404"/>
      <c r="SOL404"/>
      <c r="SOM404"/>
      <c r="SON404"/>
      <c r="SOO404"/>
      <c r="SOP404"/>
      <c r="SOQ404"/>
      <c r="SOR404"/>
      <c r="SOS404"/>
      <c r="SOT404"/>
      <c r="SOU404"/>
      <c r="SOV404"/>
      <c r="SOW404"/>
      <c r="SOX404"/>
      <c r="SOY404"/>
      <c r="SOZ404"/>
      <c r="SPA404"/>
      <c r="SPB404"/>
      <c r="SPC404"/>
      <c r="SPD404"/>
      <c r="SPE404"/>
      <c r="SPF404"/>
      <c r="SPG404"/>
      <c r="SPH404"/>
      <c r="SPI404"/>
      <c r="SPJ404"/>
      <c r="SPK404"/>
      <c r="SPL404"/>
      <c r="SPM404"/>
      <c r="SPN404"/>
      <c r="SPO404"/>
      <c r="SPP404"/>
      <c r="SPQ404"/>
      <c r="SPR404"/>
      <c r="SPS404"/>
      <c r="SPT404"/>
      <c r="SPU404"/>
      <c r="SPV404"/>
      <c r="SPW404"/>
      <c r="SPX404"/>
      <c r="SPY404"/>
      <c r="SPZ404"/>
      <c r="SQA404"/>
      <c r="SQB404"/>
      <c r="SQC404"/>
      <c r="SQD404"/>
      <c r="SQE404"/>
      <c r="SQF404"/>
      <c r="SQG404"/>
      <c r="SQH404"/>
      <c r="SQI404"/>
      <c r="SQJ404"/>
      <c r="SQK404"/>
      <c r="SQL404"/>
      <c r="SQM404"/>
      <c r="SQN404"/>
      <c r="SQO404"/>
      <c r="SQP404"/>
      <c r="SQQ404"/>
      <c r="SQR404"/>
      <c r="SQS404"/>
      <c r="SQT404"/>
      <c r="SQU404"/>
      <c r="SQV404"/>
      <c r="SQW404"/>
      <c r="SQX404"/>
      <c r="SQY404"/>
      <c r="SQZ404"/>
      <c r="SRA404"/>
      <c r="SRB404"/>
      <c r="SRC404"/>
      <c r="SRD404"/>
      <c r="SRE404"/>
      <c r="SRF404"/>
      <c r="SRG404"/>
      <c r="SRH404"/>
      <c r="SRI404"/>
      <c r="SRJ404"/>
      <c r="SRK404"/>
      <c r="SRL404"/>
      <c r="SRM404"/>
      <c r="SRN404"/>
      <c r="SRO404"/>
      <c r="SRP404"/>
      <c r="SRQ404"/>
      <c r="SRR404"/>
      <c r="SRS404"/>
      <c r="SRT404"/>
      <c r="SRU404"/>
      <c r="SRV404"/>
      <c r="SRW404"/>
      <c r="SRX404"/>
      <c r="SRY404"/>
      <c r="SRZ404"/>
      <c r="SSA404"/>
      <c r="SSB404"/>
      <c r="SSC404"/>
      <c r="SSD404"/>
      <c r="SSE404"/>
      <c r="SSF404"/>
      <c r="SSG404"/>
      <c r="SSH404"/>
      <c r="SSI404"/>
      <c r="SSJ404"/>
      <c r="SSK404"/>
      <c r="SSL404"/>
      <c r="SSM404"/>
      <c r="SSN404"/>
      <c r="SSO404"/>
      <c r="SSP404"/>
      <c r="SSQ404"/>
      <c r="SSR404"/>
      <c r="SSS404"/>
      <c r="SST404"/>
      <c r="SSU404"/>
      <c r="SSV404"/>
      <c r="SSW404"/>
      <c r="SSX404"/>
      <c r="SSY404"/>
      <c r="SSZ404"/>
      <c r="STA404"/>
      <c r="STB404"/>
      <c r="STC404"/>
      <c r="STD404"/>
      <c r="STE404"/>
      <c r="STF404"/>
      <c r="STG404"/>
      <c r="STH404"/>
      <c r="STI404"/>
      <c r="STJ404"/>
      <c r="STK404"/>
      <c r="STL404"/>
      <c r="STM404"/>
      <c r="STN404"/>
      <c r="STO404"/>
      <c r="STP404"/>
      <c r="STQ404"/>
      <c r="STR404"/>
      <c r="STS404"/>
      <c r="STT404"/>
      <c r="STU404"/>
      <c r="STV404"/>
      <c r="STW404"/>
      <c r="STX404"/>
      <c r="STY404"/>
      <c r="STZ404"/>
      <c r="SUA404"/>
      <c r="SUB404"/>
      <c r="SUC404"/>
      <c r="SUD404"/>
      <c r="SUE404"/>
      <c r="SUF404"/>
      <c r="SUG404"/>
      <c r="SUH404"/>
      <c r="SUI404"/>
      <c r="SUJ404"/>
      <c r="SUK404"/>
      <c r="SUL404"/>
      <c r="SUM404"/>
      <c r="SUN404"/>
      <c r="SUO404"/>
      <c r="SUP404"/>
      <c r="SUQ404"/>
      <c r="SUR404"/>
      <c r="SUS404"/>
      <c r="SUT404"/>
      <c r="SUU404"/>
      <c r="SUV404"/>
      <c r="SUW404"/>
      <c r="SUX404"/>
      <c r="SUY404"/>
      <c r="SUZ404"/>
      <c r="SVA404"/>
      <c r="SVB404"/>
      <c r="SVC404"/>
      <c r="SVD404"/>
      <c r="SVE404"/>
      <c r="SVF404"/>
      <c r="SVG404"/>
      <c r="SVH404"/>
      <c r="SVI404"/>
      <c r="SVJ404"/>
      <c r="SVK404"/>
      <c r="SVL404"/>
      <c r="SVM404"/>
      <c r="SVN404"/>
      <c r="SVO404"/>
      <c r="SVP404"/>
      <c r="SVQ404"/>
      <c r="SVR404"/>
      <c r="SVS404"/>
      <c r="SVT404"/>
      <c r="SVU404"/>
      <c r="SVV404"/>
      <c r="SVW404"/>
      <c r="SVX404"/>
      <c r="SVY404"/>
      <c r="SVZ404"/>
      <c r="SWA404"/>
      <c r="SWB404"/>
      <c r="SWC404"/>
      <c r="SWD404"/>
      <c r="SWE404"/>
      <c r="SWF404"/>
      <c r="SWG404"/>
      <c r="SWH404"/>
      <c r="SWI404"/>
      <c r="SWJ404"/>
      <c r="SWK404"/>
      <c r="SWL404"/>
      <c r="SWM404"/>
      <c r="SWN404"/>
      <c r="SWO404"/>
      <c r="SWP404"/>
      <c r="SWQ404"/>
      <c r="SWR404"/>
      <c r="SWS404"/>
      <c r="SWT404"/>
      <c r="SWU404"/>
      <c r="SWV404"/>
      <c r="SWW404"/>
      <c r="SWX404"/>
      <c r="SWY404"/>
      <c r="SWZ404"/>
      <c r="SXA404"/>
      <c r="SXB404"/>
      <c r="SXC404"/>
      <c r="SXD404"/>
      <c r="SXE404"/>
      <c r="SXF404"/>
      <c r="SXG404"/>
      <c r="SXH404"/>
      <c r="SXI404"/>
      <c r="SXJ404"/>
      <c r="SXK404"/>
      <c r="SXL404"/>
      <c r="SXM404"/>
      <c r="SXN404"/>
      <c r="SXO404"/>
      <c r="SXP404"/>
      <c r="SXQ404"/>
      <c r="SXR404"/>
      <c r="SXS404"/>
      <c r="SXT404"/>
      <c r="SXU404"/>
      <c r="SXV404"/>
      <c r="SXW404"/>
      <c r="SXX404"/>
      <c r="SXY404"/>
      <c r="SXZ404"/>
      <c r="SYA404"/>
      <c r="SYB404"/>
      <c r="SYC404"/>
      <c r="SYD404"/>
      <c r="SYE404"/>
      <c r="SYF404"/>
      <c r="SYG404"/>
      <c r="SYH404"/>
      <c r="SYI404"/>
      <c r="SYJ404"/>
      <c r="SYK404"/>
      <c r="SYL404"/>
      <c r="SYM404"/>
      <c r="SYN404"/>
      <c r="SYO404"/>
      <c r="SYP404"/>
      <c r="SYQ404"/>
      <c r="SYR404"/>
      <c r="SYS404"/>
      <c r="SYT404"/>
      <c r="SYU404"/>
      <c r="SYV404"/>
      <c r="SYW404"/>
      <c r="SYX404"/>
      <c r="SYY404"/>
      <c r="SYZ404"/>
      <c r="SZA404"/>
      <c r="SZB404"/>
      <c r="SZC404"/>
      <c r="SZD404"/>
      <c r="SZE404"/>
      <c r="SZF404"/>
      <c r="SZG404"/>
      <c r="SZH404"/>
      <c r="SZI404"/>
      <c r="SZJ404"/>
      <c r="SZK404"/>
      <c r="SZL404"/>
      <c r="SZM404"/>
      <c r="SZN404"/>
      <c r="SZO404"/>
      <c r="SZP404"/>
      <c r="SZQ404"/>
      <c r="SZR404"/>
      <c r="SZS404"/>
      <c r="SZT404"/>
      <c r="SZU404"/>
      <c r="SZV404"/>
      <c r="SZW404"/>
      <c r="SZX404"/>
      <c r="SZY404"/>
      <c r="SZZ404"/>
      <c r="TAA404"/>
      <c r="TAB404"/>
      <c r="TAC404"/>
      <c r="TAD404"/>
      <c r="TAE404"/>
      <c r="TAF404"/>
      <c r="TAG404"/>
      <c r="TAH404"/>
      <c r="TAI404"/>
      <c r="TAJ404"/>
      <c r="TAK404"/>
      <c r="TAL404"/>
      <c r="TAM404"/>
      <c r="TAN404"/>
      <c r="TAO404"/>
      <c r="TAP404"/>
      <c r="TAQ404"/>
      <c r="TAR404"/>
      <c r="TAS404"/>
      <c r="TAT404"/>
      <c r="TAU404"/>
      <c r="TAV404"/>
      <c r="TAW404"/>
      <c r="TAX404"/>
      <c r="TAY404"/>
      <c r="TAZ404"/>
      <c r="TBA404"/>
      <c r="TBB404"/>
      <c r="TBC404"/>
      <c r="TBD404"/>
      <c r="TBE404"/>
      <c r="TBF404"/>
      <c r="TBG404"/>
      <c r="TBH404"/>
      <c r="TBI404"/>
      <c r="TBJ404"/>
      <c r="TBK404"/>
      <c r="TBL404"/>
      <c r="TBM404"/>
      <c r="TBN404"/>
      <c r="TBO404"/>
      <c r="TBP404"/>
      <c r="TBQ404"/>
      <c r="TBR404"/>
      <c r="TBS404"/>
      <c r="TBT404"/>
      <c r="TBU404"/>
      <c r="TBV404"/>
      <c r="TBW404"/>
      <c r="TBX404"/>
      <c r="TBY404"/>
      <c r="TBZ404"/>
      <c r="TCA404"/>
      <c r="TCB404"/>
      <c r="TCC404"/>
      <c r="TCD404"/>
      <c r="TCE404"/>
      <c r="TCF404"/>
      <c r="TCG404"/>
      <c r="TCH404"/>
      <c r="TCI404"/>
      <c r="TCJ404"/>
      <c r="TCK404"/>
      <c r="TCL404"/>
      <c r="TCM404"/>
      <c r="TCN404"/>
      <c r="TCO404"/>
      <c r="TCP404"/>
      <c r="TCQ404"/>
      <c r="TCR404"/>
      <c r="TCS404"/>
      <c r="TCT404"/>
      <c r="TCU404"/>
      <c r="TCV404"/>
      <c r="TCW404"/>
      <c r="TCX404"/>
      <c r="TCY404"/>
      <c r="TCZ404"/>
      <c r="TDA404"/>
      <c r="TDB404"/>
      <c r="TDC404"/>
      <c r="TDD404"/>
      <c r="TDE404"/>
      <c r="TDF404"/>
      <c r="TDG404"/>
      <c r="TDH404"/>
      <c r="TDI404"/>
      <c r="TDJ404"/>
      <c r="TDK404"/>
      <c r="TDL404"/>
      <c r="TDM404"/>
      <c r="TDN404"/>
      <c r="TDO404"/>
      <c r="TDP404"/>
      <c r="TDQ404"/>
      <c r="TDR404"/>
      <c r="TDS404"/>
      <c r="TDT404"/>
      <c r="TDU404"/>
      <c r="TDV404"/>
      <c r="TDW404"/>
      <c r="TDX404"/>
      <c r="TDY404"/>
      <c r="TDZ404"/>
      <c r="TEA404"/>
      <c r="TEB404"/>
      <c r="TEC404"/>
      <c r="TED404"/>
      <c r="TEE404"/>
      <c r="TEF404"/>
      <c r="TEG404"/>
      <c r="TEH404"/>
      <c r="TEI404"/>
      <c r="TEJ404"/>
      <c r="TEK404"/>
      <c r="TEL404"/>
      <c r="TEM404"/>
      <c r="TEN404"/>
      <c r="TEO404"/>
      <c r="TEP404"/>
      <c r="TEQ404"/>
      <c r="TER404"/>
      <c r="TES404"/>
      <c r="TET404"/>
      <c r="TEU404"/>
      <c r="TEV404"/>
      <c r="TEW404"/>
      <c r="TEX404"/>
      <c r="TEY404"/>
      <c r="TEZ404"/>
      <c r="TFA404"/>
      <c r="TFB404"/>
      <c r="TFC404"/>
      <c r="TFD404"/>
      <c r="TFE404"/>
      <c r="TFF404"/>
      <c r="TFG404"/>
      <c r="TFH404"/>
      <c r="TFI404"/>
      <c r="TFJ404"/>
      <c r="TFK404"/>
      <c r="TFL404"/>
      <c r="TFM404"/>
      <c r="TFN404"/>
      <c r="TFO404"/>
      <c r="TFP404"/>
      <c r="TFQ404"/>
      <c r="TFR404"/>
      <c r="TFS404"/>
      <c r="TFT404"/>
      <c r="TFU404"/>
      <c r="TFV404"/>
      <c r="TFW404"/>
      <c r="TFX404"/>
      <c r="TFY404"/>
      <c r="TFZ404"/>
      <c r="TGA404"/>
      <c r="TGB404"/>
      <c r="TGC404"/>
      <c r="TGD404"/>
      <c r="TGE404"/>
      <c r="TGF404"/>
      <c r="TGG404"/>
      <c r="TGH404"/>
      <c r="TGI404"/>
      <c r="TGJ404"/>
      <c r="TGK404"/>
      <c r="TGL404"/>
      <c r="TGM404"/>
      <c r="TGN404"/>
      <c r="TGO404"/>
      <c r="TGP404"/>
      <c r="TGQ404"/>
      <c r="TGR404"/>
      <c r="TGS404"/>
      <c r="TGT404"/>
      <c r="TGU404"/>
      <c r="TGV404"/>
      <c r="TGW404"/>
      <c r="TGX404"/>
      <c r="TGY404"/>
      <c r="TGZ404"/>
      <c r="THA404"/>
      <c r="THB404"/>
      <c r="THC404"/>
      <c r="THD404"/>
      <c r="THE404"/>
      <c r="THF404"/>
      <c r="THG404"/>
      <c r="THH404"/>
      <c r="THI404"/>
      <c r="THJ404"/>
      <c r="THK404"/>
      <c r="THL404"/>
      <c r="THM404"/>
      <c r="THN404"/>
      <c r="THO404"/>
      <c r="THP404"/>
      <c r="THQ404"/>
      <c r="THR404"/>
      <c r="THS404"/>
      <c r="THT404"/>
      <c r="THU404"/>
      <c r="THV404"/>
      <c r="THW404"/>
      <c r="THX404"/>
      <c r="THY404"/>
      <c r="THZ404"/>
      <c r="TIA404"/>
      <c r="TIB404"/>
      <c r="TIC404"/>
      <c r="TID404"/>
      <c r="TIE404"/>
      <c r="TIF404"/>
      <c r="TIG404"/>
      <c r="TIH404"/>
      <c r="TII404"/>
      <c r="TIJ404"/>
      <c r="TIK404"/>
      <c r="TIL404"/>
      <c r="TIM404"/>
      <c r="TIN404"/>
      <c r="TIO404"/>
      <c r="TIP404"/>
      <c r="TIQ404"/>
      <c r="TIR404"/>
      <c r="TIS404"/>
      <c r="TIT404"/>
      <c r="TIU404"/>
      <c r="TIV404"/>
      <c r="TIW404"/>
      <c r="TIX404"/>
      <c r="TIY404"/>
      <c r="TIZ404"/>
      <c r="TJA404"/>
      <c r="TJB404"/>
      <c r="TJC404"/>
      <c r="TJD404"/>
      <c r="TJE404"/>
      <c r="TJF404"/>
      <c r="TJG404"/>
      <c r="TJH404"/>
      <c r="TJI404"/>
      <c r="TJJ404"/>
      <c r="TJK404"/>
      <c r="TJL404"/>
      <c r="TJM404"/>
      <c r="TJN404"/>
      <c r="TJO404"/>
      <c r="TJP404"/>
      <c r="TJQ404"/>
      <c r="TJR404"/>
      <c r="TJS404"/>
      <c r="TJT404"/>
      <c r="TJU404"/>
      <c r="TJV404"/>
      <c r="TJW404"/>
      <c r="TJX404"/>
      <c r="TJY404"/>
      <c r="TJZ404"/>
      <c r="TKA404"/>
      <c r="TKB404"/>
      <c r="TKC404"/>
      <c r="TKD404"/>
      <c r="TKE404"/>
      <c r="TKF404"/>
      <c r="TKG404"/>
      <c r="TKH404"/>
      <c r="TKI404"/>
      <c r="TKJ404"/>
      <c r="TKK404"/>
      <c r="TKL404"/>
      <c r="TKM404"/>
      <c r="TKN404"/>
      <c r="TKO404"/>
      <c r="TKP404"/>
      <c r="TKQ404"/>
      <c r="TKR404"/>
      <c r="TKS404"/>
      <c r="TKT404"/>
      <c r="TKU404"/>
      <c r="TKV404"/>
      <c r="TKW404"/>
      <c r="TKX404"/>
      <c r="TKY404"/>
      <c r="TKZ404"/>
      <c r="TLA404"/>
      <c r="TLB404"/>
      <c r="TLC404"/>
      <c r="TLD404"/>
      <c r="TLE404"/>
      <c r="TLF404"/>
      <c r="TLG404"/>
      <c r="TLH404"/>
      <c r="TLI404"/>
      <c r="TLJ404"/>
      <c r="TLK404"/>
      <c r="TLL404"/>
      <c r="TLM404"/>
      <c r="TLN404"/>
      <c r="TLO404"/>
      <c r="TLP404"/>
      <c r="TLQ404"/>
      <c r="TLR404"/>
      <c r="TLS404"/>
      <c r="TLT404"/>
      <c r="TLU404"/>
      <c r="TLV404"/>
      <c r="TLW404"/>
      <c r="TLX404"/>
      <c r="TLY404"/>
      <c r="TLZ404"/>
      <c r="TMA404"/>
      <c r="TMB404"/>
      <c r="TMC404"/>
      <c r="TMD404"/>
      <c r="TME404"/>
      <c r="TMF404"/>
      <c r="TMG404"/>
      <c r="TMH404"/>
      <c r="TMI404"/>
      <c r="TMJ404"/>
      <c r="TMK404"/>
      <c r="TML404"/>
      <c r="TMM404"/>
      <c r="TMN404"/>
      <c r="TMO404"/>
      <c r="TMP404"/>
      <c r="TMQ404"/>
      <c r="TMR404"/>
      <c r="TMS404"/>
      <c r="TMT404"/>
      <c r="TMU404"/>
      <c r="TMV404"/>
      <c r="TMW404"/>
      <c r="TMX404"/>
      <c r="TMY404"/>
      <c r="TMZ404"/>
      <c r="TNA404"/>
      <c r="TNB404"/>
      <c r="TNC404"/>
      <c r="TND404"/>
      <c r="TNE404"/>
      <c r="TNF404"/>
      <c r="TNG404"/>
      <c r="TNH404"/>
      <c r="TNI404"/>
      <c r="TNJ404"/>
      <c r="TNK404"/>
      <c r="TNL404"/>
      <c r="TNM404"/>
      <c r="TNN404"/>
      <c r="TNO404"/>
      <c r="TNP404"/>
      <c r="TNQ404"/>
      <c r="TNR404"/>
      <c r="TNS404"/>
      <c r="TNT404"/>
      <c r="TNU404"/>
      <c r="TNV404"/>
      <c r="TNW404"/>
      <c r="TNX404"/>
      <c r="TNY404"/>
      <c r="TNZ404"/>
      <c r="TOA404"/>
      <c r="TOB404"/>
      <c r="TOC404"/>
      <c r="TOD404"/>
      <c r="TOE404"/>
      <c r="TOF404"/>
      <c r="TOG404"/>
      <c r="TOH404"/>
      <c r="TOI404"/>
      <c r="TOJ404"/>
      <c r="TOK404"/>
      <c r="TOL404"/>
      <c r="TOM404"/>
      <c r="TON404"/>
      <c r="TOO404"/>
      <c r="TOP404"/>
      <c r="TOQ404"/>
      <c r="TOR404"/>
      <c r="TOS404"/>
      <c r="TOT404"/>
      <c r="TOU404"/>
      <c r="TOV404"/>
      <c r="TOW404"/>
      <c r="TOX404"/>
      <c r="TOY404"/>
      <c r="TOZ404"/>
      <c r="TPA404"/>
      <c r="TPB404"/>
      <c r="TPC404"/>
      <c r="TPD404"/>
      <c r="TPE404"/>
      <c r="TPF404"/>
      <c r="TPG404"/>
      <c r="TPH404"/>
      <c r="TPI404"/>
      <c r="TPJ404"/>
      <c r="TPK404"/>
      <c r="TPL404"/>
      <c r="TPM404"/>
      <c r="TPN404"/>
      <c r="TPO404"/>
      <c r="TPP404"/>
      <c r="TPQ404"/>
      <c r="TPR404"/>
      <c r="TPS404"/>
      <c r="TPT404"/>
      <c r="TPU404"/>
      <c r="TPV404"/>
      <c r="TPW404"/>
      <c r="TPX404"/>
      <c r="TPY404"/>
      <c r="TPZ404"/>
      <c r="TQA404"/>
      <c r="TQB404"/>
      <c r="TQC404"/>
      <c r="TQD404"/>
      <c r="TQE404"/>
      <c r="TQF404"/>
      <c r="TQG404"/>
      <c r="TQH404"/>
      <c r="TQI404"/>
      <c r="TQJ404"/>
      <c r="TQK404"/>
      <c r="TQL404"/>
      <c r="TQM404"/>
      <c r="TQN404"/>
      <c r="TQO404"/>
      <c r="TQP404"/>
      <c r="TQQ404"/>
      <c r="TQR404"/>
      <c r="TQS404"/>
      <c r="TQT404"/>
      <c r="TQU404"/>
      <c r="TQV404"/>
      <c r="TQW404"/>
      <c r="TQX404"/>
      <c r="TQY404"/>
      <c r="TQZ404"/>
      <c r="TRA404"/>
      <c r="TRB404"/>
      <c r="TRC404"/>
      <c r="TRD404"/>
      <c r="TRE404"/>
      <c r="TRF404"/>
      <c r="TRG404"/>
      <c r="TRH404"/>
      <c r="TRI404"/>
      <c r="TRJ404"/>
      <c r="TRK404"/>
      <c r="TRL404"/>
      <c r="TRM404"/>
      <c r="TRN404"/>
      <c r="TRO404"/>
      <c r="TRP404"/>
      <c r="TRQ404"/>
      <c r="TRR404"/>
      <c r="TRS404"/>
      <c r="TRT404"/>
      <c r="TRU404"/>
      <c r="TRV404"/>
      <c r="TRW404"/>
      <c r="TRX404"/>
      <c r="TRY404"/>
      <c r="TRZ404"/>
      <c r="TSA404"/>
      <c r="TSB404"/>
      <c r="TSC404"/>
      <c r="TSD404"/>
      <c r="TSE404"/>
      <c r="TSF404"/>
      <c r="TSG404"/>
      <c r="TSH404"/>
      <c r="TSI404"/>
      <c r="TSJ404"/>
      <c r="TSK404"/>
      <c r="TSL404"/>
      <c r="TSM404"/>
      <c r="TSN404"/>
      <c r="TSO404"/>
      <c r="TSP404"/>
      <c r="TSQ404"/>
      <c r="TSR404"/>
      <c r="TSS404"/>
      <c r="TST404"/>
      <c r="TSU404"/>
      <c r="TSV404"/>
      <c r="TSW404"/>
      <c r="TSX404"/>
      <c r="TSY404"/>
      <c r="TSZ404"/>
      <c r="TTA404"/>
      <c r="TTB404"/>
      <c r="TTC404"/>
      <c r="TTD404"/>
      <c r="TTE404"/>
      <c r="TTF404"/>
      <c r="TTG404"/>
      <c r="TTH404"/>
      <c r="TTI404"/>
      <c r="TTJ404"/>
      <c r="TTK404"/>
      <c r="TTL404"/>
      <c r="TTM404"/>
      <c r="TTN404"/>
      <c r="TTO404"/>
      <c r="TTP404"/>
      <c r="TTQ404"/>
      <c r="TTR404"/>
      <c r="TTS404"/>
      <c r="TTT404"/>
      <c r="TTU404"/>
      <c r="TTV404"/>
      <c r="TTW404"/>
      <c r="TTX404"/>
      <c r="TTY404"/>
      <c r="TTZ404"/>
      <c r="TUA404"/>
      <c r="TUB404"/>
      <c r="TUC404"/>
      <c r="TUD404"/>
      <c r="TUE404"/>
      <c r="TUF404"/>
      <c r="TUG404"/>
      <c r="TUH404"/>
      <c r="TUI404"/>
      <c r="TUJ404"/>
      <c r="TUK404"/>
      <c r="TUL404"/>
      <c r="TUM404"/>
      <c r="TUN404"/>
      <c r="TUO404"/>
      <c r="TUP404"/>
      <c r="TUQ404"/>
      <c r="TUR404"/>
      <c r="TUS404"/>
      <c r="TUT404"/>
      <c r="TUU404"/>
      <c r="TUV404"/>
      <c r="TUW404"/>
      <c r="TUX404"/>
      <c r="TUY404"/>
      <c r="TUZ404"/>
      <c r="TVA404"/>
      <c r="TVB404"/>
      <c r="TVC404"/>
      <c r="TVD404"/>
      <c r="TVE404"/>
      <c r="TVF404"/>
      <c r="TVG404"/>
      <c r="TVH404"/>
      <c r="TVI404"/>
      <c r="TVJ404"/>
      <c r="TVK404"/>
      <c r="TVL404"/>
      <c r="TVM404"/>
      <c r="TVN404"/>
      <c r="TVO404"/>
      <c r="TVP404"/>
      <c r="TVQ404"/>
      <c r="TVR404"/>
      <c r="TVS404"/>
      <c r="TVT404"/>
      <c r="TVU404"/>
      <c r="TVV404"/>
      <c r="TVW404"/>
      <c r="TVX404"/>
      <c r="TVY404"/>
      <c r="TVZ404"/>
      <c r="TWA404"/>
      <c r="TWB404"/>
      <c r="TWC404"/>
      <c r="TWD404"/>
      <c r="TWE404"/>
      <c r="TWF404"/>
      <c r="TWG404"/>
      <c r="TWH404"/>
      <c r="TWI404"/>
      <c r="TWJ404"/>
      <c r="TWK404"/>
      <c r="TWL404"/>
      <c r="TWM404"/>
      <c r="TWN404"/>
      <c r="TWO404"/>
      <c r="TWP404"/>
      <c r="TWQ404"/>
      <c r="TWR404"/>
      <c r="TWS404"/>
      <c r="TWT404"/>
      <c r="TWU404"/>
      <c r="TWV404"/>
      <c r="TWW404"/>
      <c r="TWX404"/>
      <c r="TWY404"/>
      <c r="TWZ404"/>
      <c r="TXA404"/>
      <c r="TXB404"/>
      <c r="TXC404"/>
      <c r="TXD404"/>
      <c r="TXE404"/>
      <c r="TXF404"/>
      <c r="TXG404"/>
      <c r="TXH404"/>
      <c r="TXI404"/>
      <c r="TXJ404"/>
      <c r="TXK404"/>
      <c r="TXL404"/>
      <c r="TXM404"/>
      <c r="TXN404"/>
      <c r="TXO404"/>
      <c r="TXP404"/>
      <c r="TXQ404"/>
      <c r="TXR404"/>
      <c r="TXS404"/>
      <c r="TXT404"/>
      <c r="TXU404"/>
      <c r="TXV404"/>
      <c r="TXW404"/>
      <c r="TXX404"/>
      <c r="TXY404"/>
      <c r="TXZ404"/>
      <c r="TYA404"/>
      <c r="TYB404"/>
      <c r="TYC404"/>
      <c r="TYD404"/>
      <c r="TYE404"/>
      <c r="TYF404"/>
      <c r="TYG404"/>
      <c r="TYH404"/>
      <c r="TYI404"/>
      <c r="TYJ404"/>
      <c r="TYK404"/>
      <c r="TYL404"/>
      <c r="TYM404"/>
      <c r="TYN404"/>
      <c r="TYO404"/>
      <c r="TYP404"/>
      <c r="TYQ404"/>
      <c r="TYR404"/>
      <c r="TYS404"/>
      <c r="TYT404"/>
      <c r="TYU404"/>
      <c r="TYV404"/>
      <c r="TYW404"/>
      <c r="TYX404"/>
      <c r="TYY404"/>
      <c r="TYZ404"/>
      <c r="TZA404"/>
      <c r="TZB404"/>
      <c r="TZC404"/>
      <c r="TZD404"/>
      <c r="TZE404"/>
      <c r="TZF404"/>
      <c r="TZG404"/>
      <c r="TZH404"/>
      <c r="TZI404"/>
      <c r="TZJ404"/>
      <c r="TZK404"/>
      <c r="TZL404"/>
      <c r="TZM404"/>
      <c r="TZN404"/>
      <c r="TZO404"/>
      <c r="TZP404"/>
      <c r="TZQ404"/>
      <c r="TZR404"/>
      <c r="TZS404"/>
      <c r="TZT404"/>
      <c r="TZU404"/>
      <c r="TZV404"/>
      <c r="TZW404"/>
      <c r="TZX404"/>
      <c r="TZY404"/>
      <c r="TZZ404"/>
      <c r="UAA404"/>
      <c r="UAB404"/>
      <c r="UAC404"/>
      <c r="UAD404"/>
      <c r="UAE404"/>
      <c r="UAF404"/>
      <c r="UAG404"/>
      <c r="UAH404"/>
      <c r="UAI404"/>
      <c r="UAJ404"/>
      <c r="UAK404"/>
      <c r="UAL404"/>
      <c r="UAM404"/>
      <c r="UAN404"/>
      <c r="UAO404"/>
      <c r="UAP404"/>
      <c r="UAQ404"/>
      <c r="UAR404"/>
      <c r="UAS404"/>
      <c r="UAT404"/>
      <c r="UAU404"/>
      <c r="UAV404"/>
      <c r="UAW404"/>
      <c r="UAX404"/>
      <c r="UAY404"/>
      <c r="UAZ404"/>
      <c r="UBA404"/>
      <c r="UBB404"/>
      <c r="UBC404"/>
      <c r="UBD404"/>
      <c r="UBE404"/>
      <c r="UBF404"/>
      <c r="UBG404"/>
      <c r="UBH404"/>
      <c r="UBI404"/>
      <c r="UBJ404"/>
      <c r="UBK404"/>
      <c r="UBL404"/>
      <c r="UBM404"/>
      <c r="UBN404"/>
      <c r="UBO404"/>
      <c r="UBP404"/>
      <c r="UBQ404"/>
      <c r="UBR404"/>
      <c r="UBS404"/>
      <c r="UBT404"/>
      <c r="UBU404"/>
      <c r="UBV404"/>
      <c r="UBW404"/>
      <c r="UBX404"/>
      <c r="UBY404"/>
      <c r="UBZ404"/>
      <c r="UCA404"/>
      <c r="UCB404"/>
      <c r="UCC404"/>
      <c r="UCD404"/>
      <c r="UCE404"/>
      <c r="UCF404"/>
      <c r="UCG404"/>
      <c r="UCH404"/>
      <c r="UCI404"/>
      <c r="UCJ404"/>
      <c r="UCK404"/>
      <c r="UCL404"/>
      <c r="UCM404"/>
      <c r="UCN404"/>
      <c r="UCO404"/>
      <c r="UCP404"/>
      <c r="UCQ404"/>
      <c r="UCR404"/>
      <c r="UCS404"/>
      <c r="UCT404"/>
      <c r="UCU404"/>
      <c r="UCV404"/>
      <c r="UCW404"/>
      <c r="UCX404"/>
      <c r="UCY404"/>
      <c r="UCZ404"/>
      <c r="UDA404"/>
      <c r="UDB404"/>
      <c r="UDC404"/>
      <c r="UDD404"/>
      <c r="UDE404"/>
      <c r="UDF404"/>
      <c r="UDG404"/>
      <c r="UDH404"/>
      <c r="UDI404"/>
      <c r="UDJ404"/>
      <c r="UDK404"/>
      <c r="UDL404"/>
      <c r="UDM404"/>
      <c r="UDN404"/>
      <c r="UDO404"/>
      <c r="UDP404"/>
      <c r="UDQ404"/>
      <c r="UDR404"/>
      <c r="UDS404"/>
      <c r="UDT404"/>
      <c r="UDU404"/>
      <c r="UDV404"/>
      <c r="UDW404"/>
      <c r="UDX404"/>
      <c r="UDY404"/>
      <c r="UDZ404"/>
      <c r="UEA404"/>
      <c r="UEB404"/>
      <c r="UEC404"/>
      <c r="UED404"/>
      <c r="UEE404"/>
      <c r="UEF404"/>
      <c r="UEG404"/>
      <c r="UEH404"/>
      <c r="UEI404"/>
      <c r="UEJ404"/>
      <c r="UEK404"/>
      <c r="UEL404"/>
      <c r="UEM404"/>
      <c r="UEN404"/>
      <c r="UEO404"/>
      <c r="UEP404"/>
      <c r="UEQ404"/>
      <c r="UER404"/>
      <c r="UES404"/>
      <c r="UET404"/>
      <c r="UEU404"/>
      <c r="UEV404"/>
      <c r="UEW404"/>
      <c r="UEX404"/>
      <c r="UEY404"/>
      <c r="UEZ404"/>
      <c r="UFA404"/>
      <c r="UFB404"/>
      <c r="UFC404"/>
      <c r="UFD404"/>
      <c r="UFE404"/>
      <c r="UFF404"/>
      <c r="UFG404"/>
      <c r="UFH404"/>
      <c r="UFI404"/>
      <c r="UFJ404"/>
      <c r="UFK404"/>
      <c r="UFL404"/>
      <c r="UFM404"/>
      <c r="UFN404"/>
      <c r="UFO404"/>
      <c r="UFP404"/>
      <c r="UFQ404"/>
      <c r="UFR404"/>
      <c r="UFS404"/>
      <c r="UFT404"/>
      <c r="UFU404"/>
      <c r="UFV404"/>
      <c r="UFW404"/>
      <c r="UFX404"/>
      <c r="UFY404"/>
      <c r="UFZ404"/>
      <c r="UGA404"/>
      <c r="UGB404"/>
      <c r="UGC404"/>
      <c r="UGD404"/>
      <c r="UGE404"/>
      <c r="UGF404"/>
      <c r="UGG404"/>
      <c r="UGH404"/>
      <c r="UGI404"/>
      <c r="UGJ404"/>
      <c r="UGK404"/>
      <c r="UGL404"/>
      <c r="UGM404"/>
      <c r="UGN404"/>
      <c r="UGO404"/>
      <c r="UGP404"/>
      <c r="UGQ404"/>
      <c r="UGR404"/>
      <c r="UGS404"/>
      <c r="UGT404"/>
      <c r="UGU404"/>
      <c r="UGV404"/>
      <c r="UGW404"/>
      <c r="UGX404"/>
      <c r="UGY404"/>
      <c r="UGZ404"/>
      <c r="UHA404"/>
      <c r="UHB404"/>
      <c r="UHC404"/>
      <c r="UHD404"/>
      <c r="UHE404"/>
      <c r="UHF404"/>
      <c r="UHG404"/>
      <c r="UHH404"/>
      <c r="UHI404"/>
      <c r="UHJ404"/>
      <c r="UHK404"/>
      <c r="UHL404"/>
      <c r="UHM404"/>
      <c r="UHN404"/>
      <c r="UHO404"/>
      <c r="UHP404"/>
      <c r="UHQ404"/>
      <c r="UHR404"/>
      <c r="UHS404"/>
      <c r="UHT404"/>
      <c r="UHU404"/>
      <c r="UHV404"/>
      <c r="UHW404"/>
      <c r="UHX404"/>
      <c r="UHY404"/>
      <c r="UHZ404"/>
      <c r="UIA404"/>
      <c r="UIB404"/>
      <c r="UIC404"/>
      <c r="UID404"/>
      <c r="UIE404"/>
      <c r="UIF404"/>
      <c r="UIG404"/>
      <c r="UIH404"/>
      <c r="UII404"/>
      <c r="UIJ404"/>
      <c r="UIK404"/>
      <c r="UIL404"/>
      <c r="UIM404"/>
      <c r="UIN404"/>
      <c r="UIO404"/>
      <c r="UIP404"/>
      <c r="UIQ404"/>
      <c r="UIR404"/>
      <c r="UIS404"/>
      <c r="UIT404"/>
      <c r="UIU404"/>
      <c r="UIV404"/>
      <c r="UIW404"/>
      <c r="UIX404"/>
      <c r="UIY404"/>
      <c r="UIZ404"/>
      <c r="UJA404"/>
      <c r="UJB404"/>
      <c r="UJC404"/>
      <c r="UJD404"/>
      <c r="UJE404"/>
      <c r="UJF404"/>
      <c r="UJG404"/>
      <c r="UJH404"/>
      <c r="UJI404"/>
      <c r="UJJ404"/>
      <c r="UJK404"/>
      <c r="UJL404"/>
      <c r="UJM404"/>
      <c r="UJN404"/>
      <c r="UJO404"/>
      <c r="UJP404"/>
      <c r="UJQ404"/>
      <c r="UJR404"/>
      <c r="UJS404"/>
      <c r="UJT404"/>
      <c r="UJU404"/>
      <c r="UJV404"/>
      <c r="UJW404"/>
      <c r="UJX404"/>
      <c r="UJY404"/>
      <c r="UJZ404"/>
      <c r="UKA404"/>
      <c r="UKB404"/>
      <c r="UKC404"/>
      <c r="UKD404"/>
      <c r="UKE404"/>
      <c r="UKF404"/>
      <c r="UKG404"/>
      <c r="UKH404"/>
      <c r="UKI404"/>
      <c r="UKJ404"/>
      <c r="UKK404"/>
      <c r="UKL404"/>
      <c r="UKM404"/>
      <c r="UKN404"/>
      <c r="UKO404"/>
      <c r="UKP404"/>
      <c r="UKQ404"/>
      <c r="UKR404"/>
      <c r="UKS404"/>
      <c r="UKT404"/>
      <c r="UKU404"/>
      <c r="UKV404"/>
      <c r="UKW404"/>
      <c r="UKX404"/>
      <c r="UKY404"/>
      <c r="UKZ404"/>
      <c r="ULA404"/>
      <c r="ULB404"/>
      <c r="ULC404"/>
      <c r="ULD404"/>
      <c r="ULE404"/>
      <c r="ULF404"/>
      <c r="ULG404"/>
      <c r="ULH404"/>
      <c r="ULI404"/>
      <c r="ULJ404"/>
      <c r="ULK404"/>
      <c r="ULL404"/>
      <c r="ULM404"/>
      <c r="ULN404"/>
      <c r="ULO404"/>
      <c r="ULP404"/>
      <c r="ULQ404"/>
      <c r="ULR404"/>
      <c r="ULS404"/>
      <c r="ULT404"/>
      <c r="ULU404"/>
      <c r="ULV404"/>
      <c r="ULW404"/>
      <c r="ULX404"/>
      <c r="ULY404"/>
      <c r="ULZ404"/>
      <c r="UMA404"/>
      <c r="UMB404"/>
      <c r="UMC404"/>
      <c r="UMD404"/>
      <c r="UME404"/>
      <c r="UMF404"/>
      <c r="UMG404"/>
      <c r="UMH404"/>
      <c r="UMI404"/>
      <c r="UMJ404"/>
      <c r="UMK404"/>
      <c r="UML404"/>
      <c r="UMM404"/>
      <c r="UMN404"/>
      <c r="UMO404"/>
      <c r="UMP404"/>
      <c r="UMQ404"/>
      <c r="UMR404"/>
      <c r="UMS404"/>
      <c r="UMT404"/>
      <c r="UMU404"/>
      <c r="UMV404"/>
      <c r="UMW404"/>
      <c r="UMX404"/>
      <c r="UMY404"/>
      <c r="UMZ404"/>
      <c r="UNA404"/>
      <c r="UNB404"/>
      <c r="UNC404"/>
      <c r="UND404"/>
      <c r="UNE404"/>
      <c r="UNF404"/>
      <c r="UNG404"/>
      <c r="UNH404"/>
      <c r="UNI404"/>
      <c r="UNJ404"/>
      <c r="UNK404"/>
      <c r="UNL404"/>
      <c r="UNM404"/>
      <c r="UNN404"/>
      <c r="UNO404"/>
      <c r="UNP404"/>
      <c r="UNQ404"/>
      <c r="UNR404"/>
      <c r="UNS404"/>
      <c r="UNT404"/>
      <c r="UNU404"/>
      <c r="UNV404"/>
      <c r="UNW404"/>
      <c r="UNX404"/>
      <c r="UNY404"/>
      <c r="UNZ404"/>
      <c r="UOA404"/>
      <c r="UOB404"/>
      <c r="UOC404"/>
      <c r="UOD404"/>
      <c r="UOE404"/>
      <c r="UOF404"/>
      <c r="UOG404"/>
      <c r="UOH404"/>
      <c r="UOI404"/>
      <c r="UOJ404"/>
      <c r="UOK404"/>
      <c r="UOL404"/>
      <c r="UOM404"/>
      <c r="UON404"/>
      <c r="UOO404"/>
      <c r="UOP404"/>
      <c r="UOQ404"/>
      <c r="UOR404"/>
      <c r="UOS404"/>
      <c r="UOT404"/>
      <c r="UOU404"/>
      <c r="UOV404"/>
      <c r="UOW404"/>
      <c r="UOX404"/>
      <c r="UOY404"/>
      <c r="UOZ404"/>
      <c r="UPA404"/>
      <c r="UPB404"/>
      <c r="UPC404"/>
      <c r="UPD404"/>
      <c r="UPE404"/>
      <c r="UPF404"/>
      <c r="UPG404"/>
      <c r="UPH404"/>
      <c r="UPI404"/>
      <c r="UPJ404"/>
      <c r="UPK404"/>
      <c r="UPL404"/>
      <c r="UPM404"/>
      <c r="UPN404"/>
      <c r="UPO404"/>
      <c r="UPP404"/>
      <c r="UPQ404"/>
      <c r="UPR404"/>
      <c r="UPS404"/>
      <c r="UPT404"/>
      <c r="UPU404"/>
      <c r="UPV404"/>
      <c r="UPW404"/>
      <c r="UPX404"/>
      <c r="UPY404"/>
      <c r="UPZ404"/>
      <c r="UQA404"/>
      <c r="UQB404"/>
      <c r="UQC404"/>
      <c r="UQD404"/>
      <c r="UQE404"/>
      <c r="UQF404"/>
      <c r="UQG404"/>
      <c r="UQH404"/>
      <c r="UQI404"/>
      <c r="UQJ404"/>
      <c r="UQK404"/>
      <c r="UQL404"/>
      <c r="UQM404"/>
      <c r="UQN404"/>
      <c r="UQO404"/>
      <c r="UQP404"/>
      <c r="UQQ404"/>
      <c r="UQR404"/>
      <c r="UQS404"/>
      <c r="UQT404"/>
      <c r="UQU404"/>
      <c r="UQV404"/>
      <c r="UQW404"/>
      <c r="UQX404"/>
      <c r="UQY404"/>
      <c r="UQZ404"/>
      <c r="URA404"/>
      <c r="URB404"/>
      <c r="URC404"/>
      <c r="URD404"/>
      <c r="URE404"/>
      <c r="URF404"/>
      <c r="URG404"/>
      <c r="URH404"/>
      <c r="URI404"/>
      <c r="URJ404"/>
      <c r="URK404"/>
      <c r="URL404"/>
      <c r="URM404"/>
      <c r="URN404"/>
      <c r="URO404"/>
      <c r="URP404"/>
      <c r="URQ404"/>
      <c r="URR404"/>
      <c r="URS404"/>
      <c r="URT404"/>
      <c r="URU404"/>
      <c r="URV404"/>
      <c r="URW404"/>
      <c r="URX404"/>
      <c r="URY404"/>
      <c r="URZ404"/>
      <c r="USA404"/>
      <c r="USB404"/>
      <c r="USC404"/>
      <c r="USD404"/>
      <c r="USE404"/>
      <c r="USF404"/>
      <c r="USG404"/>
      <c r="USH404"/>
      <c r="USI404"/>
      <c r="USJ404"/>
      <c r="USK404"/>
      <c r="USL404"/>
      <c r="USM404"/>
      <c r="USN404"/>
      <c r="USO404"/>
      <c r="USP404"/>
      <c r="USQ404"/>
      <c r="USR404"/>
      <c r="USS404"/>
      <c r="UST404"/>
      <c r="USU404"/>
      <c r="USV404"/>
      <c r="USW404"/>
      <c r="USX404"/>
      <c r="USY404"/>
      <c r="USZ404"/>
      <c r="UTA404"/>
      <c r="UTB404"/>
      <c r="UTC404"/>
      <c r="UTD404"/>
      <c r="UTE404"/>
      <c r="UTF404"/>
      <c r="UTG404"/>
      <c r="UTH404"/>
      <c r="UTI404"/>
      <c r="UTJ404"/>
      <c r="UTK404"/>
      <c r="UTL404"/>
      <c r="UTM404"/>
      <c r="UTN404"/>
      <c r="UTO404"/>
      <c r="UTP404"/>
      <c r="UTQ404"/>
      <c r="UTR404"/>
      <c r="UTS404"/>
      <c r="UTT404"/>
      <c r="UTU404"/>
      <c r="UTV404"/>
      <c r="UTW404"/>
      <c r="UTX404"/>
      <c r="UTY404"/>
      <c r="UTZ404"/>
      <c r="UUA404"/>
      <c r="UUB404"/>
      <c r="UUC404"/>
      <c r="UUD404"/>
      <c r="UUE404"/>
      <c r="UUF404"/>
      <c r="UUG404"/>
      <c r="UUH404"/>
      <c r="UUI404"/>
      <c r="UUJ404"/>
      <c r="UUK404"/>
      <c r="UUL404"/>
      <c r="UUM404"/>
      <c r="UUN404"/>
      <c r="UUO404"/>
      <c r="UUP404"/>
      <c r="UUQ404"/>
      <c r="UUR404"/>
      <c r="UUS404"/>
      <c r="UUT404"/>
      <c r="UUU404"/>
      <c r="UUV404"/>
      <c r="UUW404"/>
      <c r="UUX404"/>
      <c r="UUY404"/>
      <c r="UUZ404"/>
      <c r="UVA404"/>
      <c r="UVB404"/>
      <c r="UVC404"/>
      <c r="UVD404"/>
      <c r="UVE404"/>
      <c r="UVF404"/>
      <c r="UVG404"/>
      <c r="UVH404"/>
      <c r="UVI404"/>
      <c r="UVJ404"/>
      <c r="UVK404"/>
      <c r="UVL404"/>
      <c r="UVM404"/>
      <c r="UVN404"/>
      <c r="UVO404"/>
      <c r="UVP404"/>
      <c r="UVQ404"/>
      <c r="UVR404"/>
      <c r="UVS404"/>
      <c r="UVT404"/>
      <c r="UVU404"/>
      <c r="UVV404"/>
      <c r="UVW404"/>
      <c r="UVX404"/>
      <c r="UVY404"/>
      <c r="UVZ404"/>
      <c r="UWA404"/>
      <c r="UWB404"/>
      <c r="UWC404"/>
      <c r="UWD404"/>
      <c r="UWE404"/>
      <c r="UWF404"/>
      <c r="UWG404"/>
      <c r="UWH404"/>
      <c r="UWI404"/>
      <c r="UWJ404"/>
      <c r="UWK404"/>
      <c r="UWL404"/>
      <c r="UWM404"/>
      <c r="UWN404"/>
      <c r="UWO404"/>
      <c r="UWP404"/>
      <c r="UWQ404"/>
      <c r="UWR404"/>
      <c r="UWS404"/>
      <c r="UWT404"/>
      <c r="UWU404"/>
      <c r="UWV404"/>
      <c r="UWW404"/>
      <c r="UWX404"/>
      <c r="UWY404"/>
      <c r="UWZ404"/>
      <c r="UXA404"/>
      <c r="UXB404"/>
      <c r="UXC404"/>
      <c r="UXD404"/>
      <c r="UXE404"/>
      <c r="UXF404"/>
      <c r="UXG404"/>
      <c r="UXH404"/>
      <c r="UXI404"/>
      <c r="UXJ404"/>
      <c r="UXK404"/>
      <c r="UXL404"/>
      <c r="UXM404"/>
      <c r="UXN404"/>
      <c r="UXO404"/>
      <c r="UXP404"/>
      <c r="UXQ404"/>
      <c r="UXR404"/>
      <c r="UXS404"/>
      <c r="UXT404"/>
      <c r="UXU404"/>
      <c r="UXV404"/>
      <c r="UXW404"/>
      <c r="UXX404"/>
      <c r="UXY404"/>
      <c r="UXZ404"/>
      <c r="UYA404"/>
      <c r="UYB404"/>
      <c r="UYC404"/>
      <c r="UYD404"/>
      <c r="UYE404"/>
      <c r="UYF404"/>
      <c r="UYG404"/>
      <c r="UYH404"/>
      <c r="UYI404"/>
      <c r="UYJ404"/>
      <c r="UYK404"/>
      <c r="UYL404"/>
      <c r="UYM404"/>
      <c r="UYN404"/>
      <c r="UYO404"/>
      <c r="UYP404"/>
      <c r="UYQ404"/>
      <c r="UYR404"/>
      <c r="UYS404"/>
      <c r="UYT404"/>
      <c r="UYU404"/>
      <c r="UYV404"/>
      <c r="UYW404"/>
      <c r="UYX404"/>
      <c r="UYY404"/>
      <c r="UYZ404"/>
      <c r="UZA404"/>
      <c r="UZB404"/>
      <c r="UZC404"/>
      <c r="UZD404"/>
      <c r="UZE404"/>
      <c r="UZF404"/>
      <c r="UZG404"/>
      <c r="UZH404"/>
      <c r="UZI404"/>
      <c r="UZJ404"/>
      <c r="UZK404"/>
      <c r="UZL404"/>
      <c r="UZM404"/>
      <c r="UZN404"/>
      <c r="UZO404"/>
      <c r="UZP404"/>
      <c r="UZQ404"/>
      <c r="UZR404"/>
      <c r="UZS404"/>
      <c r="UZT404"/>
      <c r="UZU404"/>
      <c r="UZV404"/>
      <c r="UZW404"/>
      <c r="UZX404"/>
      <c r="UZY404"/>
      <c r="UZZ404"/>
      <c r="VAA404"/>
      <c r="VAB404"/>
      <c r="VAC404"/>
      <c r="VAD404"/>
      <c r="VAE404"/>
      <c r="VAF404"/>
      <c r="VAG404"/>
      <c r="VAH404"/>
      <c r="VAI404"/>
      <c r="VAJ404"/>
      <c r="VAK404"/>
      <c r="VAL404"/>
      <c r="VAM404"/>
      <c r="VAN404"/>
      <c r="VAO404"/>
      <c r="VAP404"/>
      <c r="VAQ404"/>
      <c r="VAR404"/>
      <c r="VAS404"/>
      <c r="VAT404"/>
      <c r="VAU404"/>
      <c r="VAV404"/>
      <c r="VAW404"/>
      <c r="VAX404"/>
      <c r="VAY404"/>
      <c r="VAZ404"/>
      <c r="VBA404"/>
      <c r="VBB404"/>
      <c r="VBC404"/>
      <c r="VBD404"/>
      <c r="VBE404"/>
      <c r="VBF404"/>
      <c r="VBG404"/>
      <c r="VBH404"/>
      <c r="VBI404"/>
      <c r="VBJ404"/>
      <c r="VBK404"/>
      <c r="VBL404"/>
      <c r="VBM404"/>
      <c r="VBN404"/>
      <c r="VBO404"/>
      <c r="VBP404"/>
      <c r="VBQ404"/>
      <c r="VBR404"/>
      <c r="VBS404"/>
      <c r="VBT404"/>
      <c r="VBU404"/>
      <c r="VBV404"/>
      <c r="VBW404"/>
      <c r="VBX404"/>
      <c r="VBY404"/>
      <c r="VBZ404"/>
      <c r="VCA404"/>
      <c r="VCB404"/>
      <c r="VCC404"/>
      <c r="VCD404"/>
      <c r="VCE404"/>
      <c r="VCF404"/>
      <c r="VCG404"/>
      <c r="VCH404"/>
      <c r="VCI404"/>
      <c r="VCJ404"/>
      <c r="VCK404"/>
      <c r="VCL404"/>
      <c r="VCM404"/>
      <c r="VCN404"/>
      <c r="VCO404"/>
      <c r="VCP404"/>
      <c r="VCQ404"/>
      <c r="VCR404"/>
      <c r="VCS404"/>
      <c r="VCT404"/>
      <c r="VCU404"/>
      <c r="VCV404"/>
      <c r="VCW404"/>
      <c r="VCX404"/>
      <c r="VCY404"/>
      <c r="VCZ404"/>
      <c r="VDA404"/>
      <c r="VDB404"/>
      <c r="VDC404"/>
      <c r="VDD404"/>
      <c r="VDE404"/>
      <c r="VDF404"/>
      <c r="VDG404"/>
      <c r="VDH404"/>
      <c r="VDI404"/>
      <c r="VDJ404"/>
      <c r="VDK404"/>
      <c r="VDL404"/>
      <c r="VDM404"/>
      <c r="VDN404"/>
      <c r="VDO404"/>
      <c r="VDP404"/>
      <c r="VDQ404"/>
      <c r="VDR404"/>
      <c r="VDS404"/>
      <c r="VDT404"/>
      <c r="VDU404"/>
      <c r="VDV404"/>
      <c r="VDW404"/>
      <c r="VDX404"/>
      <c r="VDY404"/>
      <c r="VDZ404"/>
      <c r="VEA404"/>
      <c r="VEB404"/>
      <c r="VEC404"/>
      <c r="VED404"/>
      <c r="VEE404"/>
      <c r="VEF404"/>
      <c r="VEG404"/>
      <c r="VEH404"/>
      <c r="VEI404"/>
      <c r="VEJ404"/>
      <c r="VEK404"/>
      <c r="VEL404"/>
      <c r="VEM404"/>
      <c r="VEN404"/>
      <c r="VEO404"/>
      <c r="VEP404"/>
      <c r="VEQ404"/>
      <c r="VER404"/>
      <c r="VES404"/>
      <c r="VET404"/>
      <c r="VEU404"/>
      <c r="VEV404"/>
      <c r="VEW404"/>
      <c r="VEX404"/>
      <c r="VEY404"/>
      <c r="VEZ404"/>
      <c r="VFA404"/>
      <c r="VFB404"/>
      <c r="VFC404"/>
      <c r="VFD404"/>
      <c r="VFE404"/>
      <c r="VFF404"/>
      <c r="VFG404"/>
      <c r="VFH404"/>
      <c r="VFI404"/>
      <c r="VFJ404"/>
      <c r="VFK404"/>
      <c r="VFL404"/>
      <c r="VFM404"/>
      <c r="VFN404"/>
      <c r="VFO404"/>
      <c r="VFP404"/>
      <c r="VFQ404"/>
      <c r="VFR404"/>
      <c r="VFS404"/>
      <c r="VFT404"/>
      <c r="VFU404"/>
      <c r="VFV404"/>
      <c r="VFW404"/>
      <c r="VFX404"/>
      <c r="VFY404"/>
      <c r="VFZ404"/>
      <c r="VGA404"/>
      <c r="VGB404"/>
      <c r="VGC404"/>
      <c r="VGD404"/>
      <c r="VGE404"/>
      <c r="VGF404"/>
      <c r="VGG404"/>
      <c r="VGH404"/>
      <c r="VGI404"/>
      <c r="VGJ404"/>
      <c r="VGK404"/>
      <c r="VGL404"/>
      <c r="VGM404"/>
      <c r="VGN404"/>
      <c r="VGO404"/>
      <c r="VGP404"/>
      <c r="VGQ404"/>
      <c r="VGR404"/>
      <c r="VGS404"/>
      <c r="VGT404"/>
      <c r="VGU404"/>
      <c r="VGV404"/>
      <c r="VGW404"/>
      <c r="VGX404"/>
      <c r="VGY404"/>
      <c r="VGZ404"/>
      <c r="VHA404"/>
      <c r="VHB404"/>
      <c r="VHC404"/>
      <c r="VHD404"/>
      <c r="VHE404"/>
      <c r="VHF404"/>
      <c r="VHG404"/>
      <c r="VHH404"/>
      <c r="VHI404"/>
      <c r="VHJ404"/>
      <c r="VHK404"/>
      <c r="VHL404"/>
      <c r="VHM404"/>
      <c r="VHN404"/>
      <c r="VHO404"/>
      <c r="VHP404"/>
      <c r="VHQ404"/>
      <c r="VHR404"/>
      <c r="VHS404"/>
      <c r="VHT404"/>
      <c r="VHU404"/>
      <c r="VHV404"/>
      <c r="VHW404"/>
      <c r="VHX404"/>
      <c r="VHY404"/>
      <c r="VHZ404"/>
      <c r="VIA404"/>
      <c r="VIB404"/>
      <c r="VIC404"/>
      <c r="VID404"/>
      <c r="VIE404"/>
      <c r="VIF404"/>
      <c r="VIG404"/>
      <c r="VIH404"/>
      <c r="VII404"/>
      <c r="VIJ404"/>
      <c r="VIK404"/>
      <c r="VIL404"/>
      <c r="VIM404"/>
      <c r="VIN404"/>
      <c r="VIO404"/>
      <c r="VIP404"/>
      <c r="VIQ404"/>
      <c r="VIR404"/>
      <c r="VIS404"/>
      <c r="VIT404"/>
      <c r="VIU404"/>
      <c r="VIV404"/>
      <c r="VIW404"/>
      <c r="VIX404"/>
      <c r="VIY404"/>
      <c r="VIZ404"/>
      <c r="VJA404"/>
      <c r="VJB404"/>
      <c r="VJC404"/>
      <c r="VJD404"/>
      <c r="VJE404"/>
      <c r="VJF404"/>
      <c r="VJG404"/>
      <c r="VJH404"/>
      <c r="VJI404"/>
      <c r="VJJ404"/>
      <c r="VJK404"/>
      <c r="VJL404"/>
      <c r="VJM404"/>
      <c r="VJN404"/>
      <c r="VJO404"/>
      <c r="VJP404"/>
      <c r="VJQ404"/>
      <c r="VJR404"/>
      <c r="VJS404"/>
      <c r="VJT404"/>
      <c r="VJU404"/>
      <c r="VJV404"/>
      <c r="VJW404"/>
      <c r="VJX404"/>
      <c r="VJY404"/>
      <c r="VJZ404"/>
      <c r="VKA404"/>
      <c r="VKB404"/>
      <c r="VKC404"/>
      <c r="VKD404"/>
      <c r="VKE404"/>
      <c r="VKF404"/>
      <c r="VKG404"/>
      <c r="VKH404"/>
      <c r="VKI404"/>
      <c r="VKJ404"/>
      <c r="VKK404"/>
      <c r="VKL404"/>
      <c r="VKM404"/>
      <c r="VKN404"/>
      <c r="VKO404"/>
      <c r="VKP404"/>
      <c r="VKQ404"/>
      <c r="VKR404"/>
      <c r="VKS404"/>
      <c r="VKT404"/>
      <c r="VKU404"/>
      <c r="VKV404"/>
      <c r="VKW404"/>
      <c r="VKX404"/>
      <c r="VKY404"/>
      <c r="VKZ404"/>
      <c r="VLA404"/>
      <c r="VLB404"/>
      <c r="VLC404"/>
      <c r="VLD404"/>
      <c r="VLE404"/>
      <c r="VLF404"/>
      <c r="VLG404"/>
      <c r="VLH404"/>
      <c r="VLI404"/>
      <c r="VLJ404"/>
      <c r="VLK404"/>
      <c r="VLL404"/>
      <c r="VLM404"/>
      <c r="VLN404"/>
      <c r="VLO404"/>
      <c r="VLP404"/>
      <c r="VLQ404"/>
      <c r="VLR404"/>
      <c r="VLS404"/>
      <c r="VLT404"/>
      <c r="VLU404"/>
      <c r="VLV404"/>
      <c r="VLW404"/>
      <c r="VLX404"/>
      <c r="VLY404"/>
      <c r="VLZ404"/>
      <c r="VMA404"/>
      <c r="VMB404"/>
      <c r="VMC404"/>
      <c r="VMD404"/>
      <c r="VME404"/>
      <c r="VMF404"/>
      <c r="VMG404"/>
      <c r="VMH404"/>
      <c r="VMI404"/>
      <c r="VMJ404"/>
      <c r="VMK404"/>
      <c r="VML404"/>
      <c r="VMM404"/>
      <c r="VMN404"/>
      <c r="VMO404"/>
      <c r="VMP404"/>
      <c r="VMQ404"/>
      <c r="VMR404"/>
      <c r="VMS404"/>
      <c r="VMT404"/>
      <c r="VMU404"/>
      <c r="VMV404"/>
      <c r="VMW404"/>
      <c r="VMX404"/>
      <c r="VMY404"/>
      <c r="VMZ404"/>
      <c r="VNA404"/>
      <c r="VNB404"/>
      <c r="VNC404"/>
      <c r="VND404"/>
      <c r="VNE404"/>
      <c r="VNF404"/>
      <c r="VNG404"/>
      <c r="VNH404"/>
      <c r="VNI404"/>
      <c r="VNJ404"/>
      <c r="VNK404"/>
      <c r="VNL404"/>
      <c r="VNM404"/>
      <c r="VNN404"/>
      <c r="VNO404"/>
      <c r="VNP404"/>
      <c r="VNQ404"/>
      <c r="VNR404"/>
      <c r="VNS404"/>
      <c r="VNT404"/>
      <c r="VNU404"/>
      <c r="VNV404"/>
      <c r="VNW404"/>
      <c r="VNX404"/>
      <c r="VNY404"/>
      <c r="VNZ404"/>
      <c r="VOA404"/>
      <c r="VOB404"/>
      <c r="VOC404"/>
      <c r="VOD404"/>
      <c r="VOE404"/>
      <c r="VOF404"/>
      <c r="VOG404"/>
      <c r="VOH404"/>
      <c r="VOI404"/>
      <c r="VOJ404"/>
      <c r="VOK404"/>
      <c r="VOL404"/>
      <c r="VOM404"/>
      <c r="VON404"/>
      <c r="VOO404"/>
      <c r="VOP404"/>
      <c r="VOQ404"/>
      <c r="VOR404"/>
      <c r="VOS404"/>
      <c r="VOT404"/>
      <c r="VOU404"/>
      <c r="VOV404"/>
      <c r="VOW404"/>
      <c r="VOX404"/>
      <c r="VOY404"/>
      <c r="VOZ404"/>
      <c r="VPA404"/>
      <c r="VPB404"/>
      <c r="VPC404"/>
      <c r="VPD404"/>
      <c r="VPE404"/>
      <c r="VPF404"/>
      <c r="VPG404"/>
      <c r="VPH404"/>
      <c r="VPI404"/>
      <c r="VPJ404"/>
      <c r="VPK404"/>
      <c r="VPL404"/>
      <c r="VPM404"/>
      <c r="VPN404"/>
      <c r="VPO404"/>
      <c r="VPP404"/>
      <c r="VPQ404"/>
      <c r="VPR404"/>
      <c r="VPS404"/>
      <c r="VPT404"/>
      <c r="VPU404"/>
      <c r="VPV404"/>
      <c r="VPW404"/>
      <c r="VPX404"/>
      <c r="VPY404"/>
      <c r="VPZ404"/>
      <c r="VQA404"/>
      <c r="VQB404"/>
      <c r="VQC404"/>
      <c r="VQD404"/>
      <c r="VQE404"/>
      <c r="VQF404"/>
      <c r="VQG404"/>
      <c r="VQH404"/>
      <c r="VQI404"/>
      <c r="VQJ404"/>
      <c r="VQK404"/>
      <c r="VQL404"/>
      <c r="VQM404"/>
      <c r="VQN404"/>
      <c r="VQO404"/>
      <c r="VQP404"/>
      <c r="VQQ404"/>
      <c r="VQR404"/>
      <c r="VQS404"/>
      <c r="VQT404"/>
      <c r="VQU404"/>
      <c r="VQV404"/>
      <c r="VQW404"/>
      <c r="VQX404"/>
      <c r="VQY404"/>
      <c r="VQZ404"/>
      <c r="VRA404"/>
      <c r="VRB404"/>
      <c r="VRC404"/>
      <c r="VRD404"/>
      <c r="VRE404"/>
      <c r="VRF404"/>
      <c r="VRG404"/>
      <c r="VRH404"/>
      <c r="VRI404"/>
      <c r="VRJ404"/>
      <c r="VRK404"/>
      <c r="VRL404"/>
      <c r="VRM404"/>
      <c r="VRN404"/>
      <c r="VRO404"/>
      <c r="VRP404"/>
      <c r="VRQ404"/>
      <c r="VRR404"/>
      <c r="VRS404"/>
      <c r="VRT404"/>
      <c r="VRU404"/>
      <c r="VRV404"/>
      <c r="VRW404"/>
      <c r="VRX404"/>
      <c r="VRY404"/>
      <c r="VRZ404"/>
      <c r="VSA404"/>
      <c r="VSB404"/>
      <c r="VSC404"/>
      <c r="VSD404"/>
      <c r="VSE404"/>
      <c r="VSF404"/>
      <c r="VSG404"/>
      <c r="VSH404"/>
      <c r="VSI404"/>
      <c r="VSJ404"/>
      <c r="VSK404"/>
      <c r="VSL404"/>
      <c r="VSM404"/>
      <c r="VSN404"/>
      <c r="VSO404"/>
      <c r="VSP404"/>
      <c r="VSQ404"/>
      <c r="VSR404"/>
      <c r="VSS404"/>
      <c r="VST404"/>
      <c r="VSU404"/>
      <c r="VSV404"/>
      <c r="VSW404"/>
      <c r="VSX404"/>
      <c r="VSY404"/>
      <c r="VSZ404"/>
      <c r="VTA404"/>
      <c r="VTB404"/>
      <c r="VTC404"/>
      <c r="VTD404"/>
      <c r="VTE404"/>
      <c r="VTF404"/>
      <c r="VTG404"/>
      <c r="VTH404"/>
      <c r="VTI404"/>
      <c r="VTJ404"/>
      <c r="VTK404"/>
      <c r="VTL404"/>
      <c r="VTM404"/>
      <c r="VTN404"/>
      <c r="VTO404"/>
      <c r="VTP404"/>
      <c r="VTQ404"/>
      <c r="VTR404"/>
      <c r="VTS404"/>
      <c r="VTT404"/>
      <c r="VTU404"/>
      <c r="VTV404"/>
      <c r="VTW404"/>
      <c r="VTX404"/>
      <c r="VTY404"/>
      <c r="VTZ404"/>
      <c r="VUA404"/>
      <c r="VUB404"/>
      <c r="VUC404"/>
      <c r="VUD404"/>
      <c r="VUE404"/>
      <c r="VUF404"/>
      <c r="VUG404"/>
      <c r="VUH404"/>
      <c r="VUI404"/>
      <c r="VUJ404"/>
      <c r="VUK404"/>
      <c r="VUL404"/>
      <c r="VUM404"/>
      <c r="VUN404"/>
      <c r="VUO404"/>
      <c r="VUP404"/>
      <c r="VUQ404"/>
      <c r="VUR404"/>
      <c r="VUS404"/>
      <c r="VUT404"/>
      <c r="VUU404"/>
      <c r="VUV404"/>
      <c r="VUW404"/>
      <c r="VUX404"/>
      <c r="VUY404"/>
      <c r="VUZ404"/>
      <c r="VVA404"/>
      <c r="VVB404"/>
      <c r="VVC404"/>
      <c r="VVD404"/>
      <c r="VVE404"/>
      <c r="VVF404"/>
      <c r="VVG404"/>
      <c r="VVH404"/>
      <c r="VVI404"/>
      <c r="VVJ404"/>
      <c r="VVK404"/>
      <c r="VVL404"/>
      <c r="VVM404"/>
      <c r="VVN404"/>
      <c r="VVO404"/>
      <c r="VVP404"/>
      <c r="VVQ404"/>
      <c r="VVR404"/>
      <c r="VVS404"/>
      <c r="VVT404"/>
      <c r="VVU404"/>
      <c r="VVV404"/>
      <c r="VVW404"/>
      <c r="VVX404"/>
      <c r="VVY404"/>
      <c r="VVZ404"/>
      <c r="VWA404"/>
      <c r="VWB404"/>
      <c r="VWC404"/>
      <c r="VWD404"/>
      <c r="VWE404"/>
      <c r="VWF404"/>
      <c r="VWG404"/>
      <c r="VWH404"/>
      <c r="VWI404"/>
      <c r="VWJ404"/>
      <c r="VWK404"/>
      <c r="VWL404"/>
      <c r="VWM404"/>
      <c r="VWN404"/>
      <c r="VWO404"/>
      <c r="VWP404"/>
      <c r="VWQ404"/>
      <c r="VWR404"/>
      <c r="VWS404"/>
      <c r="VWT404"/>
      <c r="VWU404"/>
      <c r="VWV404"/>
      <c r="VWW404"/>
      <c r="VWX404"/>
      <c r="VWY404"/>
      <c r="VWZ404"/>
      <c r="VXA404"/>
      <c r="VXB404"/>
      <c r="VXC404"/>
      <c r="VXD404"/>
      <c r="VXE404"/>
      <c r="VXF404"/>
      <c r="VXG404"/>
      <c r="VXH404"/>
      <c r="VXI404"/>
      <c r="VXJ404"/>
      <c r="VXK404"/>
      <c r="VXL404"/>
      <c r="VXM404"/>
      <c r="VXN404"/>
      <c r="VXO404"/>
      <c r="VXP404"/>
      <c r="VXQ404"/>
      <c r="VXR404"/>
      <c r="VXS404"/>
      <c r="VXT404"/>
      <c r="VXU404"/>
      <c r="VXV404"/>
      <c r="VXW404"/>
      <c r="VXX404"/>
      <c r="VXY404"/>
      <c r="VXZ404"/>
      <c r="VYA404"/>
      <c r="VYB404"/>
      <c r="VYC404"/>
      <c r="VYD404"/>
      <c r="VYE404"/>
      <c r="VYF404"/>
      <c r="VYG404"/>
      <c r="VYH404"/>
      <c r="VYI404"/>
      <c r="VYJ404"/>
      <c r="VYK404"/>
      <c r="VYL404"/>
      <c r="VYM404"/>
      <c r="VYN404"/>
      <c r="VYO404"/>
      <c r="VYP404"/>
      <c r="VYQ404"/>
      <c r="VYR404"/>
      <c r="VYS404"/>
      <c r="VYT404"/>
      <c r="VYU404"/>
      <c r="VYV404"/>
      <c r="VYW404"/>
      <c r="VYX404"/>
      <c r="VYY404"/>
      <c r="VYZ404"/>
      <c r="VZA404"/>
      <c r="VZB404"/>
      <c r="VZC404"/>
      <c r="VZD404"/>
      <c r="VZE404"/>
      <c r="VZF404"/>
      <c r="VZG404"/>
      <c r="VZH404"/>
      <c r="VZI404"/>
      <c r="VZJ404"/>
      <c r="VZK404"/>
      <c r="VZL404"/>
      <c r="VZM404"/>
      <c r="VZN404"/>
      <c r="VZO404"/>
      <c r="VZP404"/>
      <c r="VZQ404"/>
      <c r="VZR404"/>
      <c r="VZS404"/>
      <c r="VZT404"/>
      <c r="VZU404"/>
      <c r="VZV404"/>
      <c r="VZW404"/>
      <c r="VZX404"/>
      <c r="VZY404"/>
      <c r="VZZ404"/>
      <c r="WAA404"/>
      <c r="WAB404"/>
      <c r="WAC404"/>
      <c r="WAD404"/>
      <c r="WAE404"/>
      <c r="WAF404"/>
      <c r="WAG404"/>
      <c r="WAH404"/>
      <c r="WAI404"/>
      <c r="WAJ404"/>
      <c r="WAK404"/>
      <c r="WAL404"/>
      <c r="WAM404"/>
      <c r="WAN404"/>
      <c r="WAO404"/>
      <c r="WAP404"/>
      <c r="WAQ404"/>
      <c r="WAR404"/>
      <c r="WAS404"/>
      <c r="WAT404"/>
      <c r="WAU404"/>
      <c r="WAV404"/>
      <c r="WAW404"/>
      <c r="WAX404"/>
      <c r="WAY404"/>
      <c r="WAZ404"/>
      <c r="WBA404"/>
      <c r="WBB404"/>
      <c r="WBC404"/>
      <c r="WBD404"/>
      <c r="WBE404"/>
      <c r="WBF404"/>
      <c r="WBG404"/>
      <c r="WBH404"/>
      <c r="WBI404"/>
      <c r="WBJ404"/>
      <c r="WBK404"/>
      <c r="WBL404"/>
      <c r="WBM404"/>
      <c r="WBN404"/>
      <c r="WBO404"/>
      <c r="WBP404"/>
      <c r="WBQ404"/>
      <c r="WBR404"/>
      <c r="WBS404"/>
      <c r="WBT404"/>
      <c r="WBU404"/>
      <c r="WBV404"/>
      <c r="WBW404"/>
      <c r="WBX404"/>
      <c r="WBY404"/>
      <c r="WBZ404"/>
      <c r="WCA404"/>
      <c r="WCB404"/>
      <c r="WCC404"/>
      <c r="WCD404"/>
      <c r="WCE404"/>
      <c r="WCF404"/>
      <c r="WCG404"/>
      <c r="WCH404"/>
      <c r="WCI404"/>
      <c r="WCJ404"/>
      <c r="WCK404"/>
      <c r="WCL404"/>
      <c r="WCM404"/>
      <c r="WCN404"/>
      <c r="WCO404"/>
      <c r="WCP404"/>
      <c r="WCQ404"/>
      <c r="WCR404"/>
      <c r="WCS404"/>
      <c r="WCT404"/>
      <c r="WCU404"/>
      <c r="WCV404"/>
      <c r="WCW404"/>
      <c r="WCX404"/>
      <c r="WCY404"/>
      <c r="WCZ404"/>
      <c r="WDA404"/>
      <c r="WDB404"/>
      <c r="WDC404"/>
      <c r="WDD404"/>
      <c r="WDE404"/>
      <c r="WDF404"/>
      <c r="WDG404"/>
      <c r="WDH404"/>
      <c r="WDI404"/>
      <c r="WDJ404"/>
      <c r="WDK404"/>
      <c r="WDL404"/>
      <c r="WDM404"/>
      <c r="WDN404"/>
      <c r="WDO404"/>
      <c r="WDP404"/>
      <c r="WDQ404"/>
      <c r="WDR404"/>
      <c r="WDS404"/>
      <c r="WDT404"/>
      <c r="WDU404"/>
      <c r="WDV404"/>
      <c r="WDW404"/>
      <c r="WDX404"/>
      <c r="WDY404"/>
      <c r="WDZ404"/>
      <c r="WEA404"/>
      <c r="WEB404"/>
      <c r="WEC404"/>
      <c r="WED404"/>
      <c r="WEE404"/>
      <c r="WEF404"/>
      <c r="WEG404"/>
      <c r="WEH404"/>
      <c r="WEI404"/>
      <c r="WEJ404"/>
      <c r="WEK404"/>
      <c r="WEL404"/>
      <c r="WEM404"/>
      <c r="WEN404"/>
      <c r="WEO404"/>
      <c r="WEP404"/>
      <c r="WEQ404"/>
      <c r="WER404"/>
      <c r="WES404"/>
      <c r="WET404"/>
      <c r="WEU404"/>
      <c r="WEV404"/>
      <c r="WEW404"/>
      <c r="WEX404"/>
      <c r="WEY404"/>
      <c r="WEZ404"/>
      <c r="WFA404"/>
      <c r="WFB404"/>
      <c r="WFC404"/>
      <c r="WFD404"/>
      <c r="WFE404"/>
      <c r="WFF404"/>
      <c r="WFG404"/>
      <c r="WFH404"/>
      <c r="WFI404"/>
      <c r="WFJ404"/>
      <c r="WFK404"/>
      <c r="WFL404"/>
      <c r="WFM404"/>
      <c r="WFN404"/>
      <c r="WFO404"/>
      <c r="WFP404"/>
      <c r="WFQ404"/>
      <c r="WFR404"/>
      <c r="WFS404"/>
      <c r="WFT404"/>
      <c r="WFU404"/>
      <c r="WFV404"/>
      <c r="WFW404"/>
      <c r="WFX404"/>
      <c r="WFY404"/>
      <c r="WFZ404"/>
      <c r="WGA404"/>
      <c r="WGB404"/>
      <c r="WGC404"/>
      <c r="WGD404"/>
      <c r="WGE404"/>
      <c r="WGF404"/>
      <c r="WGG404"/>
      <c r="WGH404"/>
      <c r="WGI404"/>
      <c r="WGJ404"/>
      <c r="WGK404"/>
      <c r="WGL404"/>
      <c r="WGM404"/>
      <c r="WGN404"/>
      <c r="WGO404"/>
      <c r="WGP404"/>
      <c r="WGQ404"/>
      <c r="WGR404"/>
      <c r="WGS404"/>
      <c r="WGT404"/>
      <c r="WGU404"/>
      <c r="WGV404"/>
      <c r="WGW404"/>
      <c r="WGX404"/>
      <c r="WGY404"/>
      <c r="WGZ404"/>
      <c r="WHA404"/>
      <c r="WHB404"/>
      <c r="WHC404"/>
      <c r="WHD404"/>
      <c r="WHE404"/>
      <c r="WHF404"/>
      <c r="WHG404"/>
      <c r="WHH404"/>
      <c r="WHI404"/>
      <c r="WHJ404"/>
      <c r="WHK404"/>
      <c r="WHL404"/>
      <c r="WHM404"/>
      <c r="WHN404"/>
      <c r="WHO404"/>
      <c r="WHP404"/>
      <c r="WHQ404"/>
      <c r="WHR404"/>
      <c r="WHS404"/>
      <c r="WHT404"/>
      <c r="WHU404"/>
      <c r="WHV404"/>
      <c r="WHW404"/>
      <c r="WHX404"/>
      <c r="WHY404"/>
      <c r="WHZ404"/>
      <c r="WIA404"/>
      <c r="WIB404"/>
      <c r="WIC404"/>
      <c r="WID404"/>
      <c r="WIE404"/>
      <c r="WIF404"/>
      <c r="WIG404"/>
      <c r="WIH404"/>
      <c r="WII404"/>
      <c r="WIJ404"/>
      <c r="WIK404"/>
      <c r="WIL404"/>
      <c r="WIM404"/>
      <c r="WIN404"/>
      <c r="WIO404"/>
      <c r="WIP404"/>
      <c r="WIQ404"/>
      <c r="WIR404"/>
      <c r="WIS404"/>
      <c r="WIT404"/>
      <c r="WIU404"/>
      <c r="WIV404"/>
      <c r="WIW404"/>
      <c r="WIX404"/>
      <c r="WIY404"/>
      <c r="WIZ404"/>
      <c r="WJA404"/>
      <c r="WJB404"/>
      <c r="WJC404"/>
      <c r="WJD404"/>
      <c r="WJE404"/>
      <c r="WJF404"/>
      <c r="WJG404"/>
      <c r="WJH404"/>
      <c r="WJI404"/>
      <c r="WJJ404"/>
      <c r="WJK404"/>
      <c r="WJL404"/>
      <c r="WJM404"/>
      <c r="WJN404"/>
      <c r="WJO404"/>
      <c r="WJP404"/>
      <c r="WJQ404"/>
      <c r="WJR404"/>
      <c r="WJS404"/>
      <c r="WJT404"/>
      <c r="WJU404"/>
      <c r="WJV404"/>
      <c r="WJW404"/>
      <c r="WJX404"/>
      <c r="WJY404"/>
      <c r="WJZ404"/>
      <c r="WKA404"/>
      <c r="WKB404"/>
      <c r="WKC404"/>
      <c r="WKD404"/>
      <c r="WKE404"/>
      <c r="WKF404"/>
      <c r="WKG404"/>
      <c r="WKH404"/>
      <c r="WKI404"/>
      <c r="WKJ404"/>
      <c r="WKK404"/>
      <c r="WKL404"/>
      <c r="WKM404"/>
      <c r="WKN404"/>
      <c r="WKO404"/>
      <c r="WKP404"/>
      <c r="WKQ404"/>
      <c r="WKR404"/>
      <c r="WKS404"/>
      <c r="WKT404"/>
      <c r="WKU404"/>
      <c r="WKV404"/>
      <c r="WKW404"/>
      <c r="WKX404"/>
      <c r="WKY404"/>
      <c r="WKZ404"/>
      <c r="WLA404"/>
      <c r="WLB404"/>
      <c r="WLC404"/>
      <c r="WLD404"/>
      <c r="WLE404"/>
      <c r="WLF404"/>
      <c r="WLG404"/>
      <c r="WLH404"/>
      <c r="WLI404"/>
      <c r="WLJ404"/>
      <c r="WLK404"/>
      <c r="WLL404"/>
      <c r="WLM404"/>
      <c r="WLN404"/>
      <c r="WLO404"/>
      <c r="WLP404"/>
      <c r="WLQ404"/>
      <c r="WLR404"/>
      <c r="WLS404"/>
      <c r="WLT404"/>
      <c r="WLU404"/>
      <c r="WLV404"/>
      <c r="WLW404"/>
      <c r="WLX404"/>
      <c r="WLY404"/>
      <c r="WLZ404"/>
      <c r="WMA404"/>
      <c r="WMB404"/>
      <c r="WMC404"/>
      <c r="WMD404"/>
      <c r="WME404"/>
      <c r="WMF404"/>
      <c r="WMG404"/>
      <c r="WMH404"/>
      <c r="WMI404"/>
      <c r="WMJ404"/>
      <c r="WMK404"/>
      <c r="WML404"/>
      <c r="WMM404"/>
      <c r="WMN404"/>
      <c r="WMO404"/>
      <c r="WMP404"/>
      <c r="WMQ404"/>
      <c r="WMR404"/>
      <c r="WMS404"/>
      <c r="WMT404"/>
      <c r="WMU404"/>
      <c r="WMV404"/>
      <c r="WMW404"/>
      <c r="WMX404"/>
      <c r="WMY404"/>
      <c r="WMZ404"/>
      <c r="WNA404"/>
      <c r="WNB404"/>
      <c r="WNC404"/>
      <c r="WND404"/>
      <c r="WNE404"/>
      <c r="WNF404"/>
      <c r="WNG404"/>
      <c r="WNH404"/>
      <c r="WNI404"/>
      <c r="WNJ404"/>
      <c r="WNK404"/>
      <c r="WNL404"/>
      <c r="WNM404"/>
      <c r="WNN404"/>
      <c r="WNO404"/>
      <c r="WNP404"/>
      <c r="WNQ404"/>
      <c r="WNR404"/>
      <c r="WNS404"/>
      <c r="WNT404"/>
      <c r="WNU404"/>
      <c r="WNV404"/>
      <c r="WNW404"/>
      <c r="WNX404"/>
      <c r="WNY404"/>
      <c r="WNZ404"/>
      <c r="WOA404"/>
      <c r="WOB404"/>
      <c r="WOC404"/>
      <c r="WOD404"/>
      <c r="WOE404"/>
      <c r="WOF404"/>
      <c r="WOG404"/>
      <c r="WOH404"/>
      <c r="WOI404"/>
      <c r="WOJ404"/>
      <c r="WOK404"/>
      <c r="WOL404"/>
      <c r="WOM404"/>
      <c r="WON404"/>
      <c r="WOO404"/>
      <c r="WOP404"/>
      <c r="WOQ404"/>
      <c r="WOR404"/>
      <c r="WOS404"/>
      <c r="WOT404"/>
      <c r="WOU404"/>
      <c r="WOV404"/>
      <c r="WOW404"/>
      <c r="WOX404"/>
      <c r="WOY404"/>
      <c r="WOZ404"/>
      <c r="WPA404"/>
      <c r="WPB404"/>
      <c r="WPC404"/>
      <c r="WPD404"/>
      <c r="WPE404"/>
      <c r="WPF404"/>
      <c r="WPG404"/>
      <c r="WPH404"/>
      <c r="WPI404"/>
      <c r="WPJ404"/>
      <c r="WPK404"/>
      <c r="WPL404"/>
      <c r="WPM404"/>
      <c r="WPN404"/>
      <c r="WPO404"/>
      <c r="WPP404"/>
      <c r="WPQ404"/>
      <c r="WPR404"/>
      <c r="WPS404"/>
      <c r="WPT404"/>
      <c r="WPU404"/>
      <c r="WPV404"/>
      <c r="WPW404"/>
      <c r="WPX404"/>
      <c r="WPY404"/>
      <c r="WPZ404"/>
      <c r="WQA404"/>
      <c r="WQB404"/>
      <c r="WQC404"/>
      <c r="WQD404"/>
      <c r="WQE404"/>
      <c r="WQF404"/>
      <c r="WQG404"/>
      <c r="WQH404"/>
      <c r="WQI404"/>
      <c r="WQJ404"/>
      <c r="WQK404"/>
      <c r="WQL404"/>
      <c r="WQM404"/>
      <c r="WQN404"/>
      <c r="WQO404"/>
      <c r="WQP404"/>
      <c r="WQQ404"/>
      <c r="WQR404"/>
      <c r="WQS404"/>
      <c r="WQT404"/>
      <c r="WQU404"/>
      <c r="WQV404"/>
      <c r="WQW404"/>
      <c r="WQX404"/>
      <c r="WQY404"/>
      <c r="WQZ404"/>
      <c r="WRA404"/>
      <c r="WRB404"/>
      <c r="WRC404"/>
      <c r="WRD404"/>
      <c r="WRE404"/>
      <c r="WRF404"/>
      <c r="WRG404"/>
      <c r="WRH404"/>
      <c r="WRI404"/>
      <c r="WRJ404"/>
      <c r="WRK404"/>
      <c r="WRL404"/>
      <c r="WRM404"/>
      <c r="WRN404"/>
      <c r="WRO404"/>
      <c r="WRP404"/>
      <c r="WRQ404"/>
      <c r="WRR404"/>
      <c r="WRS404"/>
      <c r="WRT404"/>
      <c r="WRU404"/>
      <c r="WRV404"/>
      <c r="WRW404"/>
      <c r="WRX404"/>
      <c r="WRY404"/>
      <c r="WRZ404"/>
      <c r="WSA404"/>
      <c r="WSB404"/>
      <c r="WSC404"/>
      <c r="WSD404"/>
      <c r="WSE404"/>
      <c r="WSF404"/>
      <c r="WSG404"/>
      <c r="WSH404"/>
      <c r="WSI404"/>
      <c r="WSJ404"/>
      <c r="WSK404"/>
      <c r="WSL404"/>
      <c r="WSM404"/>
      <c r="WSN404"/>
      <c r="WSO404"/>
      <c r="WSP404"/>
      <c r="WSQ404"/>
      <c r="WSR404"/>
      <c r="WSS404"/>
      <c r="WST404"/>
      <c r="WSU404"/>
      <c r="WSV404"/>
      <c r="WSW404"/>
      <c r="WSX404"/>
      <c r="WSY404"/>
      <c r="WSZ404"/>
      <c r="WTA404"/>
      <c r="WTB404"/>
      <c r="WTC404"/>
      <c r="WTD404"/>
      <c r="WTE404"/>
      <c r="WTF404"/>
      <c r="WTG404"/>
      <c r="WTH404"/>
      <c r="WTI404"/>
      <c r="WTJ404"/>
      <c r="WTK404"/>
      <c r="WTL404"/>
      <c r="WTM404"/>
      <c r="WTN404"/>
      <c r="WTO404"/>
      <c r="WTP404"/>
      <c r="WTQ404"/>
      <c r="WTR404"/>
      <c r="WTS404"/>
      <c r="WTT404"/>
      <c r="WTU404"/>
      <c r="WTV404"/>
      <c r="WTW404"/>
      <c r="WTX404"/>
      <c r="WTY404"/>
      <c r="WTZ404"/>
      <c r="WUA404"/>
      <c r="WUB404"/>
      <c r="WUC404"/>
      <c r="WUD404"/>
      <c r="WUE404"/>
      <c r="WUF404"/>
      <c r="WUG404"/>
      <c r="WUH404"/>
      <c r="WUI404"/>
      <c r="WUJ404"/>
      <c r="WUK404"/>
      <c r="WUL404"/>
      <c r="WUM404"/>
      <c r="WUN404"/>
      <c r="WUO404"/>
      <c r="WUP404"/>
      <c r="WUQ404"/>
      <c r="WUR404"/>
      <c r="WUS404"/>
      <c r="WUT404"/>
      <c r="WUU404"/>
      <c r="WUV404"/>
      <c r="WUW404"/>
      <c r="WUX404"/>
      <c r="WUY404"/>
      <c r="WUZ404"/>
      <c r="WVA404"/>
      <c r="WVB404"/>
      <c r="WVC404"/>
      <c r="WVD404"/>
      <c r="WVE404"/>
      <c r="WVF404"/>
      <c r="WVG404"/>
      <c r="WVH404"/>
      <c r="WVI404"/>
      <c r="WVJ404"/>
      <c r="WVK404"/>
      <c r="WVL404"/>
      <c r="WVM404"/>
      <c r="WVN404"/>
      <c r="WVO404"/>
      <c r="WVP404"/>
      <c r="WVQ404"/>
      <c r="WVR404"/>
      <c r="WVS404"/>
      <c r="WVT404"/>
      <c r="WVU404"/>
      <c r="WVV404"/>
      <c r="WVW404"/>
      <c r="WVX404"/>
      <c r="WVY404"/>
      <c r="WVZ404"/>
      <c r="WWA404"/>
      <c r="WWB404"/>
      <c r="WWC404"/>
      <c r="WWD404"/>
      <c r="WWE404"/>
      <c r="WWF404"/>
      <c r="WWG404"/>
      <c r="WWH404"/>
      <c r="WWI404"/>
      <c r="WWJ404"/>
      <c r="WWK404"/>
      <c r="WWL404"/>
      <c r="WWM404"/>
      <c r="WWN404"/>
      <c r="WWO404"/>
      <c r="WWP404"/>
      <c r="WWQ404"/>
      <c r="WWR404"/>
      <c r="WWS404"/>
      <c r="WWT404"/>
      <c r="WWU404"/>
      <c r="WWV404"/>
      <c r="WWW404"/>
      <c r="WWX404"/>
      <c r="WWY404"/>
      <c r="WWZ404"/>
      <c r="WXA404"/>
      <c r="WXB404"/>
      <c r="WXC404"/>
      <c r="WXD404"/>
      <c r="WXE404"/>
      <c r="WXF404"/>
      <c r="WXG404"/>
      <c r="WXH404"/>
      <c r="WXI404"/>
      <c r="WXJ404"/>
      <c r="WXK404"/>
      <c r="WXL404"/>
      <c r="WXM404"/>
      <c r="WXN404"/>
      <c r="WXO404"/>
      <c r="WXP404"/>
      <c r="WXQ404"/>
      <c r="WXR404"/>
      <c r="WXS404"/>
      <c r="WXT404"/>
      <c r="WXU404"/>
      <c r="WXV404"/>
      <c r="WXW404"/>
      <c r="WXX404"/>
      <c r="WXY404"/>
      <c r="WXZ404"/>
      <c r="WYA404"/>
      <c r="WYB404"/>
      <c r="WYC404"/>
      <c r="WYD404"/>
      <c r="WYE404"/>
      <c r="WYF404"/>
      <c r="WYG404"/>
      <c r="WYH404"/>
      <c r="WYI404"/>
      <c r="WYJ404"/>
      <c r="WYK404"/>
      <c r="WYL404"/>
      <c r="WYM404"/>
      <c r="WYN404"/>
      <c r="WYO404"/>
      <c r="WYP404"/>
      <c r="WYQ404"/>
      <c r="WYR404"/>
      <c r="WYS404"/>
      <c r="WYT404"/>
      <c r="WYU404"/>
      <c r="WYV404"/>
      <c r="WYW404"/>
      <c r="WYX404"/>
      <c r="WYY404"/>
      <c r="WYZ404"/>
      <c r="WZA404"/>
      <c r="WZB404"/>
      <c r="WZC404"/>
      <c r="WZD404"/>
      <c r="WZE404"/>
      <c r="WZF404"/>
      <c r="WZG404"/>
      <c r="WZH404"/>
      <c r="WZI404"/>
      <c r="WZJ404"/>
      <c r="WZK404"/>
      <c r="WZL404"/>
      <c r="WZM404"/>
      <c r="WZN404"/>
      <c r="WZO404"/>
      <c r="WZP404"/>
      <c r="WZQ404"/>
      <c r="WZR404"/>
      <c r="WZS404"/>
      <c r="WZT404"/>
      <c r="WZU404"/>
      <c r="WZV404"/>
      <c r="WZW404"/>
      <c r="WZX404"/>
      <c r="WZY404"/>
      <c r="WZZ404"/>
      <c r="XAA404"/>
      <c r="XAB404"/>
      <c r="XAC404"/>
      <c r="XAD404"/>
      <c r="XAE404"/>
      <c r="XAF404"/>
      <c r="XAG404"/>
      <c r="XAH404"/>
      <c r="XAI404"/>
      <c r="XAJ404"/>
      <c r="XAK404"/>
      <c r="XAL404"/>
      <c r="XAM404"/>
      <c r="XAN404"/>
      <c r="XAO404"/>
      <c r="XAP404"/>
      <c r="XAQ404"/>
      <c r="XAR404"/>
      <c r="XAS404"/>
      <c r="XAT404"/>
      <c r="XAU404"/>
      <c r="XAV404"/>
      <c r="XAW404"/>
      <c r="XAX404"/>
      <c r="XAY404"/>
      <c r="XAZ404"/>
      <c r="XBA404"/>
      <c r="XBB404"/>
      <c r="XBC404"/>
      <c r="XBD404"/>
      <c r="XBE404"/>
      <c r="XBF404"/>
      <c r="XBG404"/>
      <c r="XBH404"/>
      <c r="XBI404"/>
      <c r="XBJ404"/>
      <c r="XBK404"/>
      <c r="XBL404"/>
      <c r="XBM404"/>
      <c r="XBN404"/>
      <c r="XBO404"/>
      <c r="XBP404"/>
      <c r="XBQ404"/>
      <c r="XBR404"/>
      <c r="XBS404"/>
      <c r="XBT404"/>
      <c r="XBU404"/>
      <c r="XBV404"/>
      <c r="XBW404"/>
      <c r="XBX404"/>
      <c r="XBY404"/>
      <c r="XBZ404"/>
      <c r="XCA404"/>
      <c r="XCB404"/>
      <c r="XCC404"/>
      <c r="XCD404"/>
      <c r="XCE404"/>
      <c r="XCF404"/>
      <c r="XCG404"/>
      <c r="XCH404"/>
      <c r="XCI404"/>
      <c r="XCJ404"/>
      <c r="XCK404"/>
      <c r="XCL404"/>
      <c r="XCM404"/>
      <c r="XCN404"/>
      <c r="XCO404"/>
      <c r="XCP404"/>
      <c r="XCQ404"/>
      <c r="XCR404"/>
      <c r="XCS404"/>
      <c r="XCT404"/>
      <c r="XCU404"/>
      <c r="XCV404"/>
      <c r="XCW404"/>
      <c r="XCX404"/>
      <c r="XCY404"/>
      <c r="XCZ404"/>
      <c r="XDA404"/>
      <c r="XDB404"/>
      <c r="XDC404"/>
      <c r="XDD404"/>
      <c r="XDE404"/>
      <c r="XDF404"/>
      <c r="XDG404"/>
      <c r="XDH404"/>
      <c r="XDI404"/>
      <c r="XDJ404"/>
      <c r="XDK404"/>
      <c r="XDL404"/>
      <c r="XDM404"/>
      <c r="XDN404"/>
      <c r="XDO404"/>
      <c r="XDP404"/>
      <c r="XDQ404"/>
      <c r="XDR404"/>
      <c r="XDS404"/>
      <c r="XDT404"/>
      <c r="XDU404"/>
      <c r="XDV404"/>
      <c r="XDW404"/>
      <c r="XDX404"/>
      <c r="XDY404"/>
      <c r="XDZ404"/>
      <c r="XEA404"/>
      <c r="XEB404"/>
      <c r="XEC404"/>
      <c r="XED404"/>
      <c r="XEE404"/>
      <c r="XEF404"/>
      <c r="XEG404"/>
      <c r="XEH404"/>
      <c r="XEI404"/>
      <c r="XEJ404"/>
      <c r="XEK404"/>
      <c r="XEL404"/>
      <c r="XEM404"/>
      <c r="XEN404"/>
      <c r="XEO404"/>
      <c r="XEP404"/>
      <c r="XEQ404"/>
      <c r="XER404"/>
      <c r="XES404"/>
      <c r="XET404"/>
      <c r="XEU404"/>
      <c r="XEV404"/>
      <c r="XEW404"/>
      <c r="XEX404"/>
      <c r="XEY404"/>
      <c r="XEZ404"/>
      <c r="XFA404"/>
      <c r="XFB404"/>
      <c r="XFC404"/>
      <c r="XFD404"/>
    </row>
    <row r="405" spans="1:16384" ht="29.25" customHeight="1">
      <c r="A405" s="669" t="s">
        <v>833</v>
      </c>
      <c r="B405" s="669"/>
      <c r="C405" s="669"/>
      <c r="D405" s="669"/>
      <c r="E405" s="669"/>
      <c r="F405" s="669"/>
      <c r="G405" s="637"/>
      <c r="H405" s="638">
        <f>SUM(H10:H404)</f>
        <v>3921968.4450185429</v>
      </c>
    </row>
    <row r="406" spans="1:16384" s="461" customFormat="1" ht="15.75">
      <c r="A406" s="639"/>
      <c r="B406" s="670"/>
      <c r="C406" s="670"/>
      <c r="D406" s="670"/>
      <c r="E406" s="670"/>
      <c r="F406" s="640"/>
      <c r="G406" s="641"/>
      <c r="H406" s="642"/>
      <c r="AMC406"/>
      <c r="AMD406"/>
      <c r="AME406"/>
      <c r="AMF406"/>
      <c r="AMG406"/>
      <c r="AMH406"/>
      <c r="AMI406"/>
      <c r="AMJ406"/>
    </row>
    <row r="407" spans="1:16384">
      <c r="A407" s="643"/>
      <c r="B407" s="643"/>
      <c r="C407" s="643"/>
      <c r="D407" s="643"/>
      <c r="E407" s="643"/>
      <c r="F407" s="644"/>
      <c r="G407" s="644"/>
      <c r="H407" s="645"/>
    </row>
    <row r="408" spans="1:16384" ht="15">
      <c r="A408" s="646" t="s">
        <v>834</v>
      </c>
      <c r="B408" s="463"/>
      <c r="C408" s="463"/>
      <c r="E408" s="647" t="s">
        <v>834</v>
      </c>
      <c r="F408" s="648"/>
      <c r="G408" s="648"/>
    </row>
    <row r="409" spans="1:16384" ht="15">
      <c r="A409" s="646" t="s">
        <v>835</v>
      </c>
      <c r="B409" s="463"/>
      <c r="C409" s="463"/>
      <c r="E409" s="671" t="s">
        <v>836</v>
      </c>
      <c r="F409" s="671"/>
      <c r="G409" s="671"/>
    </row>
    <row r="410" spans="1:16384" ht="15">
      <c r="A410" s="646" t="s">
        <v>837</v>
      </c>
      <c r="B410" s="463"/>
      <c r="C410" s="463"/>
      <c r="E410" s="671" t="s">
        <v>838</v>
      </c>
      <c r="F410" s="671"/>
      <c r="G410" s="671"/>
      <c r="J410" s="465">
        <f>H403/12</f>
        <v>0</v>
      </c>
    </row>
    <row r="411" spans="1:16384" ht="15">
      <c r="A411" s="646" t="s">
        <v>839</v>
      </c>
      <c r="B411" s="463"/>
      <c r="C411" s="463"/>
      <c r="E411" s="671" t="s">
        <v>840</v>
      </c>
      <c r="F411" s="671"/>
      <c r="G411" s="671"/>
    </row>
    <row r="412" spans="1:16384" ht="15">
      <c r="A412" s="646" t="s">
        <v>841</v>
      </c>
      <c r="B412" s="463"/>
      <c r="C412" s="463"/>
      <c r="E412" s="671" t="s">
        <v>842</v>
      </c>
      <c r="F412" s="671"/>
      <c r="G412" s="671"/>
    </row>
    <row r="413" spans="1:16384">
      <c r="B413" s="463"/>
      <c r="C413" s="463"/>
      <c r="G413" s="465"/>
    </row>
    <row r="414" spans="1:16384">
      <c r="B414" s="463"/>
      <c r="C414" s="463"/>
      <c r="G414" s="465"/>
    </row>
    <row r="415" spans="1:16384">
      <c r="B415" s="463"/>
      <c r="C415" s="463"/>
      <c r="G415" s="644"/>
      <c r="H415" s="645"/>
    </row>
    <row r="416" spans="1:16384">
      <c r="B416" s="463"/>
      <c r="C416" s="463"/>
      <c r="G416" s="644"/>
      <c r="H416" s="645"/>
    </row>
    <row r="417" spans="2:8">
      <c r="B417" s="463"/>
      <c r="C417" s="463"/>
      <c r="G417" s="644"/>
      <c r="H417" s="645"/>
    </row>
    <row r="418" spans="2:8">
      <c r="B418" s="463"/>
      <c r="C418" s="463"/>
      <c r="G418" s="644"/>
      <c r="H418" s="645"/>
    </row>
    <row r="419" spans="2:8">
      <c r="B419" s="463"/>
      <c r="C419" s="463"/>
    </row>
    <row r="420" spans="2:8">
      <c r="B420" s="463"/>
      <c r="C420" s="463"/>
    </row>
    <row r="421" spans="2:8">
      <c r="B421" s="463"/>
      <c r="C421" s="463"/>
    </row>
    <row r="422" spans="2:8">
      <c r="B422" s="463"/>
      <c r="C422" s="463"/>
    </row>
    <row r="424" spans="2:8">
      <c r="B424" s="463"/>
      <c r="C424" s="463"/>
    </row>
    <row r="425" spans="2:8">
      <c r="B425" s="463"/>
      <c r="C425" s="463"/>
    </row>
  </sheetData>
  <mergeCells count="15">
    <mergeCell ref="B406:E406"/>
    <mergeCell ref="E409:G409"/>
    <mergeCell ref="E410:G410"/>
    <mergeCell ref="E411:G411"/>
    <mergeCell ref="E412:G412"/>
    <mergeCell ref="B4:F4"/>
    <mergeCell ref="B5:F5"/>
    <mergeCell ref="A6:H6"/>
    <mergeCell ref="I403:J403"/>
    <mergeCell ref="A405:F405"/>
    <mergeCell ref="A1:D1"/>
    <mergeCell ref="E1:H1"/>
    <mergeCell ref="A2:D2"/>
    <mergeCell ref="E2:H2"/>
    <mergeCell ref="B3:F3"/>
  </mergeCells>
  <printOptions horizontalCentered="1"/>
  <pageMargins left="0.118055555555556" right="0.118055555555556" top="0.235416666666667" bottom="0.31388888888888899" header="0.51180555555555596" footer="0.196527777777778"/>
  <pageSetup paperSize="9" scale="58" fitToHeight="0" orientation="portrait" useFirstPageNumber="1" horizontalDpi="300" verticalDpi="300" r:id="rId1"/>
  <headerFooter>
    <oddFooter>&amp;CPágina &amp;P de &amp;N</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8"/>
  <sheetViews>
    <sheetView tabSelected="1" view="pageBreakPreview" topLeftCell="E43" zoomScale="70" zoomScaleNormal="80" workbookViewId="0">
      <selection activeCell="E68" sqref="E68"/>
    </sheetView>
  </sheetViews>
  <sheetFormatPr defaultColWidth="9" defaultRowHeight="15"/>
  <cols>
    <col min="1" max="1" width="2.42578125" style="397" customWidth="1"/>
    <col min="2" max="2" width="9.7109375" style="398" customWidth="1"/>
    <col min="3" max="3" width="60.28515625" style="398" customWidth="1"/>
    <col min="4" max="4" width="12" style="399" customWidth="1"/>
    <col min="5" max="5" width="24.85546875" style="400" customWidth="1"/>
    <col min="6" max="8" width="20.42578125" style="398" customWidth="1"/>
    <col min="9" max="9" width="24.42578125" style="398" customWidth="1"/>
    <col min="10" max="10" width="23.7109375" style="398" customWidth="1"/>
    <col min="11" max="11" width="24.85546875" style="398" customWidth="1"/>
    <col min="12" max="13" width="25.140625" style="398" customWidth="1"/>
    <col min="14" max="16" width="25.5703125" style="398" customWidth="1"/>
    <col min="17" max="17" width="25.42578125" style="398" customWidth="1"/>
    <col min="18" max="18" width="2.42578125" style="397" customWidth="1"/>
    <col min="19" max="19" width="12.85546875" style="397" customWidth="1"/>
    <col min="20" max="20" width="14.28515625" style="397" customWidth="1"/>
    <col min="21" max="1031" width="8.7109375" style="397" customWidth="1"/>
    <col min="1032" max="16384" width="9" style="397"/>
  </cols>
  <sheetData>
    <row r="1" spans="1:18" ht="12.75" customHeight="1">
      <c r="B1" s="401"/>
      <c r="C1" s="402"/>
      <c r="D1" s="402"/>
      <c r="E1" s="402"/>
      <c r="F1" s="402"/>
      <c r="G1" s="402"/>
      <c r="H1" s="402"/>
      <c r="I1" s="402"/>
      <c r="J1" s="402"/>
      <c r="K1" s="402"/>
      <c r="L1" s="402"/>
      <c r="M1" s="402"/>
      <c r="N1" s="402"/>
      <c r="O1" s="402"/>
      <c r="P1" s="402"/>
      <c r="Q1" s="402"/>
    </row>
    <row r="2" spans="1:18" ht="111.95" customHeight="1">
      <c r="B2" s="672"/>
      <c r="C2" s="672"/>
      <c r="D2" s="672"/>
      <c r="E2" s="672"/>
      <c r="F2" s="672"/>
      <c r="G2" s="672"/>
      <c r="H2" s="672"/>
      <c r="I2" s="672"/>
      <c r="J2" s="672"/>
      <c r="K2" s="672"/>
      <c r="L2" s="672"/>
      <c r="M2" s="672"/>
      <c r="N2" s="672"/>
      <c r="O2" s="672"/>
      <c r="P2" s="672"/>
      <c r="Q2" s="672"/>
    </row>
    <row r="3" spans="1:18" ht="39" customHeight="1">
      <c r="B3" s="673" t="s">
        <v>843</v>
      </c>
      <c r="C3" s="673"/>
      <c r="D3" s="673"/>
      <c r="E3" s="673"/>
      <c r="F3" s="673"/>
      <c r="G3" s="673"/>
      <c r="H3" s="673"/>
      <c r="I3" s="673"/>
      <c r="J3" s="673"/>
      <c r="K3" s="673"/>
      <c r="L3" s="673"/>
      <c r="M3" s="673"/>
      <c r="N3" s="673"/>
      <c r="O3" s="673"/>
      <c r="P3" s="673"/>
      <c r="Q3" s="673"/>
    </row>
    <row r="4" spans="1:18" ht="24.95" customHeight="1">
      <c r="B4" s="403" t="s">
        <v>844</v>
      </c>
      <c r="C4" s="674" t="str">
        <f>orçamento!B3</f>
        <v>CONSTRUÇÃO DO PRÉDIO ESCOLAR - CEMEI PORTAL CLUB</v>
      </c>
      <c r="D4" s="674"/>
      <c r="E4" s="674"/>
      <c r="F4" s="674"/>
      <c r="G4" s="674"/>
      <c r="H4" s="674"/>
      <c r="I4" s="674"/>
      <c r="J4" s="674"/>
      <c r="K4" s="674"/>
      <c r="L4" s="674"/>
      <c r="M4" s="674"/>
      <c r="N4" s="674"/>
      <c r="O4" s="674"/>
      <c r="P4" s="674"/>
      <c r="Q4" s="674"/>
    </row>
    <row r="5" spans="1:18" ht="24.95" customHeight="1">
      <c r="B5" s="403" t="s">
        <v>845</v>
      </c>
      <c r="C5" s="674" t="s">
        <v>846</v>
      </c>
      <c r="D5" s="674"/>
      <c r="E5" s="674"/>
      <c r="F5" s="674"/>
      <c r="G5" s="674"/>
      <c r="H5" s="674"/>
      <c r="I5" s="674"/>
      <c r="J5" s="674"/>
      <c r="K5" s="674"/>
      <c r="L5" s="674"/>
      <c r="M5" s="674"/>
      <c r="N5" s="674"/>
      <c r="O5" s="674"/>
      <c r="P5" s="674"/>
      <c r="Q5" s="674"/>
    </row>
    <row r="6" spans="1:18" ht="24.95" customHeight="1">
      <c r="B6" s="403" t="s">
        <v>9</v>
      </c>
      <c r="C6" s="675">
        <f>orçamento!H4</f>
        <v>44314</v>
      </c>
      <c r="D6" s="675"/>
      <c r="E6" s="675"/>
      <c r="F6" s="675"/>
      <c r="G6" s="675"/>
      <c r="H6" s="675"/>
      <c r="I6" s="675"/>
      <c r="J6" s="675"/>
      <c r="K6" s="675"/>
      <c r="L6" s="675"/>
      <c r="M6" s="675"/>
      <c r="N6" s="675"/>
      <c r="O6" s="675"/>
      <c r="P6" s="675"/>
      <c r="Q6" s="675"/>
    </row>
    <row r="7" spans="1:18">
      <c r="B7" s="404"/>
      <c r="C7" s="404"/>
      <c r="D7" s="404"/>
      <c r="E7" s="404"/>
      <c r="F7" s="404"/>
      <c r="G7" s="404"/>
      <c r="H7" s="404"/>
      <c r="I7" s="404"/>
      <c r="J7" s="404"/>
      <c r="K7" s="404"/>
      <c r="L7" s="404"/>
      <c r="M7" s="404"/>
      <c r="N7" s="404"/>
      <c r="O7" s="404"/>
      <c r="P7" s="404"/>
      <c r="Q7" s="404"/>
    </row>
    <row r="8" spans="1:18" ht="23.45" customHeight="1">
      <c r="B8" s="680" t="s">
        <v>847</v>
      </c>
      <c r="C8" s="680" t="s">
        <v>848</v>
      </c>
      <c r="D8" s="680" t="s">
        <v>849</v>
      </c>
      <c r="E8" s="680"/>
      <c r="F8" s="405" t="s">
        <v>850</v>
      </c>
      <c r="G8" s="405" t="s">
        <v>851</v>
      </c>
      <c r="H8" s="405" t="s">
        <v>852</v>
      </c>
      <c r="I8" s="405" t="s">
        <v>853</v>
      </c>
      <c r="J8" s="405" t="s">
        <v>854</v>
      </c>
      <c r="K8" s="405" t="s">
        <v>855</v>
      </c>
      <c r="L8" s="405" t="s">
        <v>856</v>
      </c>
      <c r="M8" s="405" t="s">
        <v>857</v>
      </c>
      <c r="N8" s="405" t="s">
        <v>858</v>
      </c>
      <c r="O8" s="405" t="s">
        <v>859</v>
      </c>
      <c r="P8" s="405" t="s">
        <v>860</v>
      </c>
      <c r="Q8" s="405" t="s">
        <v>861</v>
      </c>
    </row>
    <row r="9" spans="1:18" ht="37.5" customHeight="1">
      <c r="B9" s="680"/>
      <c r="C9" s="680"/>
      <c r="D9" s="680"/>
      <c r="E9" s="680"/>
      <c r="F9" s="406" t="s">
        <v>862</v>
      </c>
      <c r="G9" s="406" t="s">
        <v>862</v>
      </c>
      <c r="H9" s="406" t="s">
        <v>862</v>
      </c>
      <c r="I9" s="406" t="s">
        <v>862</v>
      </c>
      <c r="J9" s="406" t="s">
        <v>862</v>
      </c>
      <c r="K9" s="406" t="s">
        <v>862</v>
      </c>
      <c r="L9" s="406" t="s">
        <v>862</v>
      </c>
      <c r="M9" s="406" t="s">
        <v>862</v>
      </c>
      <c r="N9" s="406" t="s">
        <v>862</v>
      </c>
      <c r="O9" s="406" t="s">
        <v>862</v>
      </c>
      <c r="P9" s="406" t="s">
        <v>862</v>
      </c>
      <c r="Q9" s="406" t="s">
        <v>862</v>
      </c>
    </row>
    <row r="10" spans="1:18" ht="20.100000000000001" customHeight="1">
      <c r="A10" s="407"/>
      <c r="B10" s="681">
        <v>1</v>
      </c>
      <c r="C10" s="683" t="str">
        <f>[2]Planilha!C21</f>
        <v>SERVIÇOS PRELIMINARES</v>
      </c>
      <c r="D10" s="686">
        <f>E10/$E$68</f>
        <v>3.2748757875177858E-3</v>
      </c>
      <c r="E10" s="688">
        <f>orçamento!H10</f>
        <v>12843.959500000001</v>
      </c>
      <c r="F10" s="409">
        <f>E10*F11</f>
        <v>12843.959500000001</v>
      </c>
      <c r="G10" s="409"/>
      <c r="H10" s="410"/>
      <c r="I10" s="410"/>
      <c r="J10" s="410"/>
      <c r="K10" s="410"/>
      <c r="L10" s="410"/>
      <c r="M10" s="410"/>
      <c r="N10" s="410"/>
      <c r="O10" s="410"/>
      <c r="P10" s="410"/>
      <c r="Q10" s="410"/>
      <c r="R10" s="417"/>
    </row>
    <row r="11" spans="1:18" ht="20.100000000000001" customHeight="1">
      <c r="A11" s="407"/>
      <c r="B11" s="681"/>
      <c r="C11" s="683"/>
      <c r="D11" s="686">
        <f>E11/$E$68</f>
        <v>0</v>
      </c>
      <c r="E11" s="688"/>
      <c r="F11" s="411">
        <v>1</v>
      </c>
      <c r="G11" s="412"/>
      <c r="H11" s="410"/>
      <c r="I11" s="410"/>
      <c r="J11" s="410"/>
      <c r="K11" s="410"/>
      <c r="L11" s="410"/>
      <c r="M11" s="410"/>
      <c r="N11" s="410"/>
      <c r="O11" s="410"/>
      <c r="P11" s="410"/>
      <c r="Q11" s="410"/>
      <c r="R11" s="417"/>
    </row>
    <row r="12" spans="1:18" ht="20.100000000000001" customHeight="1">
      <c r="A12" s="407"/>
      <c r="B12" s="681">
        <v>2</v>
      </c>
      <c r="C12" s="683" t="str">
        <f>[2]Planilha!C24</f>
        <v>LOCAÇÃO</v>
      </c>
      <c r="D12" s="686">
        <f>E12/$E$68</f>
        <v>3.4923038499702287E-3</v>
      </c>
      <c r="E12" s="688">
        <f>orçamento!H12</f>
        <v>13696.705500000002</v>
      </c>
      <c r="F12" s="409">
        <f>$E$12*F13</f>
        <v>13696.705500000002</v>
      </c>
      <c r="G12" s="409"/>
      <c r="H12" s="409"/>
      <c r="I12" s="410"/>
      <c r="J12" s="410"/>
      <c r="K12" s="410"/>
      <c r="L12" s="410"/>
      <c r="M12" s="410"/>
      <c r="N12" s="410"/>
      <c r="O12" s="410"/>
      <c r="P12" s="410"/>
      <c r="Q12" s="410"/>
      <c r="R12" s="417"/>
    </row>
    <row r="13" spans="1:18" ht="20.100000000000001" customHeight="1">
      <c r="A13" s="407"/>
      <c r="B13" s="681"/>
      <c r="C13" s="683"/>
      <c r="D13" s="686"/>
      <c r="E13" s="688"/>
      <c r="F13" s="411">
        <v>1</v>
      </c>
      <c r="G13" s="412"/>
      <c r="H13" s="412"/>
      <c r="I13" s="410"/>
      <c r="J13" s="410"/>
      <c r="K13" s="410"/>
      <c r="L13" s="410"/>
      <c r="M13" s="410"/>
      <c r="N13" s="410"/>
      <c r="O13" s="410"/>
      <c r="P13" s="410"/>
      <c r="Q13" s="410"/>
      <c r="R13" s="417"/>
    </row>
    <row r="14" spans="1:18" ht="20.100000000000001" customHeight="1">
      <c r="A14" s="407"/>
      <c r="B14" s="681">
        <v>3</v>
      </c>
      <c r="C14" s="683" t="str">
        <f>[2]Planilha!C26</f>
        <v>INSTALAÇÃO DO CANTEIRO DE OBRAS</v>
      </c>
      <c r="D14" s="686">
        <f>E14/$E$68</f>
        <v>1.716778167491903E-2</v>
      </c>
      <c r="E14" s="689">
        <f>SUM(orçamento!H15:H24)</f>
        <v>67331.497999999992</v>
      </c>
      <c r="F14" s="409">
        <f>$E$14*F15</f>
        <v>67331.497999999992</v>
      </c>
      <c r="G14" s="409"/>
      <c r="H14" s="409"/>
      <c r="I14" s="409"/>
      <c r="J14" s="409"/>
      <c r="K14" s="409"/>
      <c r="L14" s="409"/>
      <c r="M14" s="409"/>
      <c r="N14" s="409"/>
      <c r="O14" s="409"/>
      <c r="P14" s="409"/>
      <c r="Q14" s="410"/>
      <c r="R14" s="417"/>
    </row>
    <row r="15" spans="1:18" ht="20.100000000000001" customHeight="1">
      <c r="A15" s="407"/>
      <c r="B15" s="681"/>
      <c r="C15" s="683"/>
      <c r="D15" s="686"/>
      <c r="E15" s="688"/>
      <c r="F15" s="411">
        <v>1</v>
      </c>
      <c r="G15" s="412"/>
      <c r="H15" s="412"/>
      <c r="I15" s="412"/>
      <c r="J15" s="412"/>
      <c r="K15" s="412"/>
      <c r="L15" s="412"/>
      <c r="M15" s="412"/>
      <c r="N15" s="412"/>
      <c r="O15" s="412"/>
      <c r="P15" s="412"/>
      <c r="Q15" s="410"/>
      <c r="R15" s="417"/>
    </row>
    <row r="16" spans="1:18" ht="20.100000000000001" customHeight="1">
      <c r="A16" s="407"/>
      <c r="B16" s="681">
        <v>4</v>
      </c>
      <c r="C16" s="683" t="str">
        <f>[2]Planilha!C35</f>
        <v>MOVIMENTO DE TERRA</v>
      </c>
      <c r="D16" s="686">
        <f>E16/$E$68</f>
        <v>2.3390636228078607E-2</v>
      </c>
      <c r="E16" s="688">
        <f>SUM(orçamento!H27:H33)</f>
        <v>91737.337195431814</v>
      </c>
      <c r="F16" s="409">
        <f>$E$16*F17</f>
        <v>55042.40231725909</v>
      </c>
      <c r="G16" s="409">
        <f>$E$16*G17</f>
        <v>18347.467439086362</v>
      </c>
      <c r="H16" s="409">
        <f>$E$16*H17</f>
        <v>18347.467439086362</v>
      </c>
      <c r="I16" s="409"/>
      <c r="J16" s="409"/>
      <c r="K16" s="409"/>
      <c r="L16" s="409"/>
      <c r="M16" s="409"/>
      <c r="N16" s="409"/>
      <c r="O16" s="409"/>
      <c r="P16" s="409"/>
      <c r="Q16" s="409"/>
      <c r="R16" s="417"/>
    </row>
    <row r="17" spans="1:20" ht="20.100000000000001" customHeight="1">
      <c r="A17" s="407"/>
      <c r="B17" s="681"/>
      <c r="C17" s="683"/>
      <c r="D17" s="686"/>
      <c r="E17" s="688"/>
      <c r="F17" s="411">
        <v>0.6</v>
      </c>
      <c r="G17" s="411">
        <v>0.2</v>
      </c>
      <c r="H17" s="411">
        <v>0.2</v>
      </c>
      <c r="I17" s="411"/>
      <c r="J17" s="411"/>
      <c r="K17" s="411"/>
      <c r="L17" s="411"/>
      <c r="M17" s="411"/>
      <c r="N17" s="411"/>
      <c r="O17" s="411"/>
      <c r="P17" s="411"/>
      <c r="Q17" s="411"/>
      <c r="R17" s="417"/>
    </row>
    <row r="18" spans="1:20" ht="20.100000000000001" customHeight="1">
      <c r="A18" s="407"/>
      <c r="B18" s="681">
        <v>5</v>
      </c>
      <c r="C18" s="683" t="str">
        <f>[2]Planilha!C43</f>
        <v>ESTRUTURAS</v>
      </c>
      <c r="D18" s="686">
        <f>E18/$E$68</f>
        <v>0.30911172877396209</v>
      </c>
      <c r="E18" s="688">
        <f>SUM(orçamento!H36:H52)</f>
        <v>1212326.446236609</v>
      </c>
      <c r="F18" s="409"/>
      <c r="G18" s="409">
        <f>$E$18*G19</f>
        <v>303081.61155915225</v>
      </c>
      <c r="H18" s="409">
        <f>$E$18*H19</f>
        <v>303081.61155915225</v>
      </c>
      <c r="I18" s="409">
        <f>$E$18*I19</f>
        <v>303081.61155915225</v>
      </c>
      <c r="J18" s="409">
        <f>$E$18*J19</f>
        <v>303081.61155915225</v>
      </c>
      <c r="K18" s="412"/>
      <c r="L18" s="412"/>
      <c r="M18" s="412"/>
      <c r="N18" s="412"/>
      <c r="O18" s="412"/>
      <c r="P18" s="412"/>
      <c r="Q18" s="409"/>
      <c r="R18" s="417"/>
    </row>
    <row r="19" spans="1:20" ht="20.100000000000001" customHeight="1">
      <c r="A19" s="407"/>
      <c r="B19" s="681"/>
      <c r="C19" s="683"/>
      <c r="D19" s="686"/>
      <c r="E19" s="688"/>
      <c r="F19" s="411"/>
      <c r="G19" s="411">
        <v>0.25</v>
      </c>
      <c r="H19" s="411">
        <v>0.25</v>
      </c>
      <c r="I19" s="411">
        <v>0.25</v>
      </c>
      <c r="J19" s="411">
        <v>0.25</v>
      </c>
      <c r="K19" s="412"/>
      <c r="L19" s="412"/>
      <c r="M19" s="412"/>
      <c r="N19" s="412"/>
      <c r="O19" s="412"/>
      <c r="P19" s="412"/>
      <c r="Q19" s="412"/>
      <c r="R19" s="417"/>
    </row>
    <row r="20" spans="1:20" s="392" customFormat="1" ht="20.100000000000001" customHeight="1">
      <c r="A20" s="394"/>
      <c r="B20" s="681">
        <v>6</v>
      </c>
      <c r="C20" s="683" t="str">
        <f>[2]Planilha!C52</f>
        <v>PAREDES E PAINÉIS</v>
      </c>
      <c r="D20" s="687">
        <f>E20/$E$68</f>
        <v>3.2298648338411388E-2</v>
      </c>
      <c r="E20" s="690">
        <f>SUM(orçamento!H55:H59)</f>
        <v>126674.27959999999</v>
      </c>
      <c r="F20" s="409"/>
      <c r="G20" s="409"/>
      <c r="H20" s="409"/>
      <c r="I20" s="409"/>
      <c r="J20" s="409">
        <f>$E$20*J21</f>
        <v>38002.283879999995</v>
      </c>
      <c r="K20" s="409">
        <f>$E$20*K21</f>
        <v>38002.283879999995</v>
      </c>
      <c r="L20" s="409">
        <f>$E$20*L21</f>
        <v>38002.283879999995</v>
      </c>
      <c r="M20" s="409">
        <f>$E$20*M21</f>
        <v>12667.427960000001</v>
      </c>
      <c r="N20" s="409"/>
      <c r="O20" s="409"/>
      <c r="P20" s="409"/>
      <c r="Q20" s="409"/>
      <c r="R20" s="417"/>
    </row>
    <row r="21" spans="1:20" s="393" customFormat="1" ht="20.100000000000001" customHeight="1">
      <c r="A21" s="407"/>
      <c r="B21" s="681"/>
      <c r="C21" s="683"/>
      <c r="D21" s="687"/>
      <c r="E21" s="690"/>
      <c r="F21" s="411"/>
      <c r="G21" s="411"/>
      <c r="H21" s="411"/>
      <c r="I21" s="411"/>
      <c r="J21" s="411">
        <v>0.3</v>
      </c>
      <c r="K21" s="411">
        <v>0.3</v>
      </c>
      <c r="L21" s="411">
        <v>0.3</v>
      </c>
      <c r="M21" s="411">
        <v>0.1</v>
      </c>
      <c r="N21" s="412"/>
      <c r="O21" s="412"/>
      <c r="P21" s="412"/>
      <c r="Q21" s="412"/>
      <c r="R21" s="417"/>
    </row>
    <row r="22" spans="1:20" s="393" customFormat="1" ht="20.100000000000001" customHeight="1">
      <c r="A22" s="407"/>
      <c r="B22" s="681">
        <v>7</v>
      </c>
      <c r="C22" s="684" t="s">
        <v>139</v>
      </c>
      <c r="D22" s="687">
        <f>E22/$E$68</f>
        <v>7.099677315192769E-3</v>
      </c>
      <c r="E22" s="690">
        <f>SUM(orçamento!H62:H66)</f>
        <v>27844.710399999996</v>
      </c>
      <c r="F22" s="410"/>
      <c r="G22" s="413"/>
      <c r="H22" s="413"/>
      <c r="I22" s="410"/>
      <c r="J22" s="410"/>
      <c r="K22" s="409">
        <f>$E$22*K23</f>
        <v>6961.1775999999991</v>
      </c>
      <c r="L22" s="409">
        <f>$E$22*L23</f>
        <v>6961.1775999999991</v>
      </c>
      <c r="M22" s="409">
        <f>$E$22*M23</f>
        <v>6961.1775999999991</v>
      </c>
      <c r="N22" s="409">
        <f>$E$22*N23</f>
        <v>6961.1775999999991</v>
      </c>
      <c r="O22" s="410"/>
      <c r="P22" s="410"/>
      <c r="Q22" s="409"/>
      <c r="R22" s="417"/>
    </row>
    <row r="23" spans="1:20" s="393" customFormat="1" ht="20.100000000000001" customHeight="1">
      <c r="A23" s="407"/>
      <c r="B23" s="681"/>
      <c r="C23" s="685"/>
      <c r="D23" s="687"/>
      <c r="E23" s="690"/>
      <c r="F23" s="410"/>
      <c r="G23" s="413"/>
      <c r="H23" s="413"/>
      <c r="I23" s="410"/>
      <c r="J23" s="410"/>
      <c r="K23" s="411">
        <v>0.25</v>
      </c>
      <c r="L23" s="411">
        <v>0.25</v>
      </c>
      <c r="M23" s="411">
        <v>0.25</v>
      </c>
      <c r="N23" s="411">
        <v>0.25</v>
      </c>
      <c r="O23" s="410"/>
      <c r="P23" s="410"/>
      <c r="Q23" s="412"/>
      <c r="R23" s="417"/>
    </row>
    <row r="24" spans="1:20" ht="20.100000000000001" customHeight="1">
      <c r="A24" s="407"/>
      <c r="B24" s="681">
        <v>8</v>
      </c>
      <c r="C24" s="683" t="str">
        <f>[2]Planilha!C57</f>
        <v>ESQUADRIAS METÁLICAS</v>
      </c>
      <c r="D24" s="687">
        <f>E24/$E$68</f>
        <v>2.1592527448190537E-2</v>
      </c>
      <c r="E24" s="690">
        <f>SUM(orçamento!H69:H70)</f>
        <v>84685.21130000001</v>
      </c>
      <c r="F24" s="414"/>
      <c r="G24" s="414"/>
      <c r="H24" s="414"/>
      <c r="I24" s="410"/>
      <c r="J24" s="410"/>
      <c r="K24" s="409">
        <f>$E$24*K25</f>
        <v>21171.302825000002</v>
      </c>
      <c r="L24" s="409">
        <f>$E$24*L25</f>
        <v>21171.302825000002</v>
      </c>
      <c r="M24" s="409">
        <f>$E$24*M25</f>
        <v>21171.302825000002</v>
      </c>
      <c r="N24" s="409">
        <f>$E$24*N25</f>
        <v>21171.302825000002</v>
      </c>
      <c r="O24" s="413"/>
      <c r="P24" s="413"/>
      <c r="Q24" s="409"/>
      <c r="R24" s="417"/>
    </row>
    <row r="25" spans="1:20" ht="20.100000000000001" customHeight="1">
      <c r="A25" s="407"/>
      <c r="B25" s="681"/>
      <c r="C25" s="683"/>
      <c r="D25" s="687"/>
      <c r="E25" s="690"/>
      <c r="F25" s="414"/>
      <c r="G25" s="414"/>
      <c r="H25" s="414"/>
      <c r="I25" s="410"/>
      <c r="J25" s="410"/>
      <c r="K25" s="411">
        <v>0.25</v>
      </c>
      <c r="L25" s="411">
        <v>0.25</v>
      </c>
      <c r="M25" s="411">
        <v>0.25</v>
      </c>
      <c r="N25" s="411">
        <v>0.25</v>
      </c>
      <c r="O25" s="413"/>
      <c r="P25" s="413"/>
      <c r="Q25" s="412"/>
      <c r="R25" s="417"/>
    </row>
    <row r="26" spans="1:20" ht="20.100000000000001" customHeight="1">
      <c r="A26" s="407"/>
      <c r="B26" s="681">
        <v>9</v>
      </c>
      <c r="C26" s="683" t="str">
        <f>[2]Planilha!C63</f>
        <v>VIDROS E ESPELHOS</v>
      </c>
      <c r="D26" s="687">
        <f>E26/$E$68</f>
        <v>2.2745298630157205E-2</v>
      </c>
      <c r="E26" s="690">
        <f>SUM(orçamento!H73:H76)</f>
        <v>89206.343500000003</v>
      </c>
      <c r="F26" s="409"/>
      <c r="G26" s="409"/>
      <c r="H26" s="413"/>
      <c r="I26" s="410"/>
      <c r="J26" s="410"/>
      <c r="K26" s="410"/>
      <c r="L26" s="410"/>
      <c r="M26" s="410"/>
      <c r="N26" s="410"/>
      <c r="O26" s="410"/>
      <c r="P26" s="409">
        <f>$E$26*P27</f>
        <v>44603.171750000001</v>
      </c>
      <c r="Q26" s="409">
        <f>$E$26*Q27</f>
        <v>44603.171750000001</v>
      </c>
      <c r="R26" s="417"/>
    </row>
    <row r="27" spans="1:20" ht="20.100000000000001" customHeight="1">
      <c r="A27" s="407"/>
      <c r="B27" s="681"/>
      <c r="C27" s="683"/>
      <c r="D27" s="687"/>
      <c r="E27" s="690"/>
      <c r="F27" s="411"/>
      <c r="G27" s="411"/>
      <c r="H27" s="413"/>
      <c r="I27" s="410"/>
      <c r="J27" s="410"/>
      <c r="K27" s="410"/>
      <c r="L27" s="410"/>
      <c r="M27" s="410"/>
      <c r="N27" s="410"/>
      <c r="O27" s="410"/>
      <c r="P27" s="411">
        <v>0.5</v>
      </c>
      <c r="Q27" s="411">
        <v>0.5</v>
      </c>
      <c r="R27" s="417"/>
    </row>
    <row r="28" spans="1:20" s="394" customFormat="1" ht="20.100000000000001" customHeight="1">
      <c r="B28" s="681">
        <v>10</v>
      </c>
      <c r="C28" s="683" t="str">
        <f>[2]Planilha!C65</f>
        <v>COBERTURA</v>
      </c>
      <c r="D28" s="687">
        <f>E28/$E$68</f>
        <v>9.5540358789966903E-2</v>
      </c>
      <c r="E28" s="690">
        <f>SUM(orçamento!H79:H90)</f>
        <v>374706.27240000002</v>
      </c>
      <c r="F28" s="409"/>
      <c r="G28" s="415"/>
      <c r="H28" s="415"/>
      <c r="I28" s="410"/>
      <c r="J28" s="409">
        <f>$E$28*J29</f>
        <v>187353.13620000001</v>
      </c>
      <c r="K28" s="409">
        <f>$E$28*K29</f>
        <v>187353.13620000001</v>
      </c>
      <c r="L28" s="409"/>
      <c r="M28" s="410"/>
      <c r="N28" s="415"/>
      <c r="O28" s="415"/>
      <c r="P28" s="415"/>
      <c r="Q28" s="409"/>
      <c r="R28" s="417"/>
      <c r="T28" s="418"/>
    </row>
    <row r="29" spans="1:20" ht="20.100000000000001" customHeight="1">
      <c r="A29" s="407"/>
      <c r="B29" s="681"/>
      <c r="C29" s="683"/>
      <c r="D29" s="687"/>
      <c r="E29" s="690"/>
      <c r="F29" s="411"/>
      <c r="G29" s="413"/>
      <c r="H29" s="413"/>
      <c r="I29" s="410"/>
      <c r="J29" s="411">
        <v>0.5</v>
      </c>
      <c r="K29" s="411">
        <v>0.5</v>
      </c>
      <c r="L29" s="411"/>
      <c r="M29" s="410"/>
      <c r="N29" s="413"/>
      <c r="O29" s="413"/>
      <c r="P29" s="413"/>
      <c r="Q29" s="412"/>
      <c r="R29" s="417"/>
    </row>
    <row r="30" spans="1:20" ht="20.100000000000001" customHeight="1">
      <c r="A30" s="407"/>
      <c r="B30" s="681">
        <v>11</v>
      </c>
      <c r="C30" s="683" t="str">
        <f>[2]Planilha!C74</f>
        <v>IMPERMEABILIZAÇÃO</v>
      </c>
      <c r="D30" s="687">
        <f>E30/$E$68</f>
        <v>1.4543626038717488E-2</v>
      </c>
      <c r="E30" s="690">
        <f>SUM(orçamento!H93:H94)</f>
        <v>57039.64239999999</v>
      </c>
      <c r="F30" s="410"/>
      <c r="G30" s="409"/>
      <c r="H30" s="413"/>
      <c r="I30" s="410"/>
      <c r="J30" s="409">
        <f>$E$30*J31</f>
        <v>22815.856959999997</v>
      </c>
      <c r="K30" s="413"/>
      <c r="L30" s="409">
        <f>$E$30*L31</f>
        <v>22815.856959999997</v>
      </c>
      <c r="M30" s="409">
        <f>$E$30*M31</f>
        <v>5703.9642399999993</v>
      </c>
      <c r="N30" s="409">
        <f>$E$30*N31</f>
        <v>5703.9642399999993</v>
      </c>
      <c r="O30" s="409"/>
      <c r="P30" s="410"/>
      <c r="Q30" s="410"/>
      <c r="R30" s="417"/>
    </row>
    <row r="31" spans="1:20" ht="20.100000000000001" customHeight="1">
      <c r="A31" s="407"/>
      <c r="B31" s="681"/>
      <c r="C31" s="683"/>
      <c r="D31" s="687"/>
      <c r="E31" s="690"/>
      <c r="F31" s="410"/>
      <c r="G31" s="411"/>
      <c r="H31" s="413"/>
      <c r="I31" s="410"/>
      <c r="J31" s="411">
        <v>0.4</v>
      </c>
      <c r="K31" s="413"/>
      <c r="L31" s="411">
        <v>0.4</v>
      </c>
      <c r="M31" s="411">
        <v>0.1</v>
      </c>
      <c r="N31" s="411">
        <v>0.1</v>
      </c>
      <c r="O31" s="411"/>
      <c r="P31" s="410"/>
      <c r="Q31" s="410"/>
      <c r="R31" s="417"/>
    </row>
    <row r="32" spans="1:20" s="395" customFormat="1" ht="20.100000000000001" customHeight="1">
      <c r="A32" s="407"/>
      <c r="B32" s="681">
        <v>12</v>
      </c>
      <c r="C32" s="683" t="str">
        <f>[2]Planilha!C77</f>
        <v>TETOS E FORROS</v>
      </c>
      <c r="D32" s="687">
        <f>E32/$E$68</f>
        <v>9.1067757430238955E-2</v>
      </c>
      <c r="E32" s="690">
        <f>SUM(orçamento!H97:H104)</f>
        <v>357164.87099999998</v>
      </c>
      <c r="F32" s="409"/>
      <c r="G32" s="409"/>
      <c r="H32" s="413"/>
      <c r="I32" s="410"/>
      <c r="J32" s="410"/>
      <c r="K32" s="409">
        <f t="shared" ref="K32:Q32" si="0">$E$32*K33</f>
        <v>71432.974199999997</v>
      </c>
      <c r="L32" s="409">
        <f t="shared" si="0"/>
        <v>71432.974199999997</v>
      </c>
      <c r="M32" s="409">
        <f t="shared" si="0"/>
        <v>71432.974199999997</v>
      </c>
      <c r="N32" s="409">
        <f t="shared" si="0"/>
        <v>35716.487099999998</v>
      </c>
      <c r="O32" s="409">
        <f t="shared" si="0"/>
        <v>35716.487099999998</v>
      </c>
      <c r="P32" s="409">
        <f t="shared" si="0"/>
        <v>35716.487099999998</v>
      </c>
      <c r="Q32" s="409">
        <f t="shared" si="0"/>
        <v>35716.487099999998</v>
      </c>
      <c r="R32" s="417"/>
    </row>
    <row r="33" spans="1:20" ht="20.100000000000001" customHeight="1">
      <c r="A33" s="407"/>
      <c r="B33" s="681"/>
      <c r="C33" s="683"/>
      <c r="D33" s="687"/>
      <c r="E33" s="690"/>
      <c r="F33" s="412"/>
      <c r="G33" s="411"/>
      <c r="H33" s="413"/>
      <c r="I33" s="410"/>
      <c r="J33" s="410"/>
      <c r="K33" s="411">
        <v>0.2</v>
      </c>
      <c r="L33" s="411">
        <v>0.2</v>
      </c>
      <c r="M33" s="411">
        <v>0.2</v>
      </c>
      <c r="N33" s="411">
        <v>0.1</v>
      </c>
      <c r="O33" s="411">
        <v>0.1</v>
      </c>
      <c r="P33" s="411">
        <v>0.1</v>
      </c>
      <c r="Q33" s="411">
        <v>0.1</v>
      </c>
      <c r="R33" s="417"/>
    </row>
    <row r="34" spans="1:20" ht="20.100000000000001" customHeight="1">
      <c r="A34" s="407"/>
      <c r="B34" s="681">
        <v>13</v>
      </c>
      <c r="C34" s="683" t="s">
        <v>233</v>
      </c>
      <c r="D34" s="687">
        <f>E34/$E$68</f>
        <v>9.8836083852828549E-2</v>
      </c>
      <c r="E34" s="690">
        <f>SUM(orçamento!H107:H117)</f>
        <v>387632.0021000001</v>
      </c>
      <c r="F34" s="409"/>
      <c r="G34" s="413"/>
      <c r="H34" s="409"/>
      <c r="I34" s="410"/>
      <c r="J34" s="409">
        <f>$E$34*J35</f>
        <v>77526.40042000002</v>
      </c>
      <c r="K34" s="410"/>
      <c r="L34" s="409">
        <f>$E$34*L35</f>
        <v>77526.40042000002</v>
      </c>
      <c r="M34" s="410"/>
      <c r="N34" s="409">
        <f>$E$34*N35</f>
        <v>58144.800315000015</v>
      </c>
      <c r="O34" s="409">
        <f>$E$34*O35</f>
        <v>58144.800315000015</v>
      </c>
      <c r="P34" s="409">
        <f>$E$34*P35</f>
        <v>58144.800315000015</v>
      </c>
      <c r="Q34" s="409">
        <f>$E$34*Q35</f>
        <v>58144.800315000015</v>
      </c>
      <c r="R34" s="417"/>
    </row>
    <row r="35" spans="1:20" ht="20.100000000000001" customHeight="1">
      <c r="A35" s="407"/>
      <c r="B35" s="681"/>
      <c r="C35" s="683"/>
      <c r="D35" s="687"/>
      <c r="E35" s="690"/>
      <c r="F35" s="412"/>
      <c r="G35" s="413"/>
      <c r="H35" s="411"/>
      <c r="I35" s="410"/>
      <c r="J35" s="411">
        <v>0.2</v>
      </c>
      <c r="K35" s="410"/>
      <c r="L35" s="411">
        <v>0.2</v>
      </c>
      <c r="M35" s="410"/>
      <c r="N35" s="411">
        <v>0.15</v>
      </c>
      <c r="O35" s="411">
        <v>0.15</v>
      </c>
      <c r="P35" s="411">
        <v>0.15</v>
      </c>
      <c r="Q35" s="411">
        <v>0.15</v>
      </c>
      <c r="R35" s="417"/>
    </row>
    <row r="36" spans="1:20" s="396" customFormat="1" ht="20.100000000000001" customHeight="1">
      <c r="A36" s="407"/>
      <c r="B36" s="681">
        <v>14</v>
      </c>
      <c r="C36" s="683" t="str">
        <f>[2]Planilha!C104</f>
        <v>INSTALAÇÕES HIDROSSANITÁRIAS</v>
      </c>
      <c r="D36" s="687">
        <f>E36/$E$68</f>
        <v>1.4426704547270399E-2</v>
      </c>
      <c r="E36" s="690">
        <f>SUM(orçamento!H120:H136)</f>
        <v>56581.08</v>
      </c>
      <c r="F36" s="410"/>
      <c r="G36" s="413"/>
      <c r="H36" s="409">
        <f t="shared" ref="H36:O36" si="1">$E$36*H37</f>
        <v>2829.0540000000001</v>
      </c>
      <c r="I36" s="409">
        <f t="shared" si="1"/>
        <v>2829.0540000000001</v>
      </c>
      <c r="J36" s="409">
        <f t="shared" si="1"/>
        <v>5658.1080000000002</v>
      </c>
      <c r="K36" s="409">
        <f t="shared" si="1"/>
        <v>11316.216</v>
      </c>
      <c r="L36" s="409">
        <f t="shared" si="1"/>
        <v>11316.216</v>
      </c>
      <c r="M36" s="409">
        <f t="shared" si="1"/>
        <v>11316.216</v>
      </c>
      <c r="N36" s="409">
        <f t="shared" si="1"/>
        <v>5658.1080000000002</v>
      </c>
      <c r="O36" s="409">
        <f t="shared" si="1"/>
        <v>5658.1080000000002</v>
      </c>
      <c r="P36" s="415"/>
      <c r="Q36" s="415"/>
      <c r="R36" s="417"/>
    </row>
    <row r="37" spans="1:20" s="396" customFormat="1" ht="20.100000000000001" customHeight="1">
      <c r="A37" s="407"/>
      <c r="B37" s="681"/>
      <c r="C37" s="683"/>
      <c r="D37" s="687"/>
      <c r="E37" s="690"/>
      <c r="F37" s="410"/>
      <c r="G37" s="413"/>
      <c r="H37" s="411">
        <v>0.05</v>
      </c>
      <c r="I37" s="411">
        <v>0.05</v>
      </c>
      <c r="J37" s="411">
        <v>0.1</v>
      </c>
      <c r="K37" s="411">
        <v>0.2</v>
      </c>
      <c r="L37" s="411">
        <v>0.2</v>
      </c>
      <c r="M37" s="411">
        <v>0.2</v>
      </c>
      <c r="N37" s="411">
        <v>0.1</v>
      </c>
      <c r="O37" s="411">
        <v>0.1</v>
      </c>
      <c r="P37" s="415"/>
      <c r="Q37" s="415"/>
      <c r="R37" s="417"/>
    </row>
    <row r="38" spans="1:20" s="396" customFormat="1" ht="20.100000000000001" customHeight="1">
      <c r="A38" s="407"/>
      <c r="B38" s="681">
        <v>15</v>
      </c>
      <c r="C38" s="683" t="str">
        <f>[2]Planilha!C130</f>
        <v>INSTALAÇÕES ELÉTRICAS</v>
      </c>
      <c r="D38" s="687">
        <f>E38/$E$68</f>
        <v>1.4609510709546039E-2</v>
      </c>
      <c r="E38" s="690">
        <f>SUM(orçamento!H139:H165)</f>
        <v>57298.04</v>
      </c>
      <c r="F38" s="413"/>
      <c r="G38" s="413"/>
      <c r="H38" s="409">
        <f t="shared" ref="H38:O38" si="2">$E$38*H39</f>
        <v>2864.902</v>
      </c>
      <c r="I38" s="409">
        <f t="shared" si="2"/>
        <v>2864.902</v>
      </c>
      <c r="J38" s="409">
        <f t="shared" si="2"/>
        <v>5729.8040000000001</v>
      </c>
      <c r="K38" s="409">
        <f t="shared" si="2"/>
        <v>11459.608</v>
      </c>
      <c r="L38" s="409">
        <f t="shared" si="2"/>
        <v>11459.608</v>
      </c>
      <c r="M38" s="409">
        <f t="shared" si="2"/>
        <v>11459.608</v>
      </c>
      <c r="N38" s="409">
        <f t="shared" si="2"/>
        <v>5729.8040000000001</v>
      </c>
      <c r="O38" s="409">
        <f t="shared" si="2"/>
        <v>5729.8040000000001</v>
      </c>
      <c r="P38" s="415"/>
      <c r="Q38" s="415"/>
      <c r="R38" s="417"/>
    </row>
    <row r="39" spans="1:20" s="396" customFormat="1" ht="20.100000000000001" customHeight="1">
      <c r="A39" s="407"/>
      <c r="B39" s="681"/>
      <c r="C39" s="683"/>
      <c r="D39" s="687"/>
      <c r="E39" s="690"/>
      <c r="F39" s="413"/>
      <c r="G39" s="413"/>
      <c r="H39" s="411">
        <v>0.05</v>
      </c>
      <c r="I39" s="411">
        <v>0.05</v>
      </c>
      <c r="J39" s="411">
        <v>0.1</v>
      </c>
      <c r="K39" s="411">
        <v>0.2</v>
      </c>
      <c r="L39" s="411">
        <v>0.2</v>
      </c>
      <c r="M39" s="411">
        <v>0.2</v>
      </c>
      <c r="N39" s="411">
        <v>0.1</v>
      </c>
      <c r="O39" s="411">
        <v>0.1</v>
      </c>
      <c r="P39" s="415"/>
      <c r="Q39" s="415"/>
      <c r="R39" s="417"/>
    </row>
    <row r="40" spans="1:20" ht="20.100000000000001" customHeight="1">
      <c r="A40" s="407"/>
      <c r="B40" s="681">
        <v>16</v>
      </c>
      <c r="C40" s="683" t="s">
        <v>351</v>
      </c>
      <c r="D40" s="686">
        <f>E40/$E$68</f>
        <v>1.6572392386928734E-3</v>
      </c>
      <c r="E40" s="688">
        <f>SUM(orçamento!H168:H175)</f>
        <v>6499.6399999999994</v>
      </c>
      <c r="F40" s="413"/>
      <c r="G40" s="413"/>
      <c r="H40" s="413"/>
      <c r="I40" s="410"/>
      <c r="J40" s="410"/>
      <c r="K40" s="410"/>
      <c r="L40" s="410"/>
      <c r="M40" s="409">
        <f>$E$40*M41</f>
        <v>1299.9279999999999</v>
      </c>
      <c r="N40" s="409">
        <f>$E$40*N41</f>
        <v>1299.9279999999999</v>
      </c>
      <c r="O40" s="409">
        <f>$E$40*O41</f>
        <v>1299.9279999999999</v>
      </c>
      <c r="P40" s="409">
        <f>$E$40*P41</f>
        <v>1299.9279999999999</v>
      </c>
      <c r="Q40" s="409">
        <f>$E$40*Q41</f>
        <v>1299.9279999999999</v>
      </c>
      <c r="R40" s="417"/>
    </row>
    <row r="41" spans="1:20" ht="20.100000000000001" customHeight="1">
      <c r="A41" s="407"/>
      <c r="B41" s="681"/>
      <c r="C41" s="683"/>
      <c r="D41" s="686"/>
      <c r="E41" s="688"/>
      <c r="F41" s="413"/>
      <c r="G41" s="413"/>
      <c r="H41" s="413"/>
      <c r="I41" s="410"/>
      <c r="J41" s="410"/>
      <c r="K41" s="410"/>
      <c r="L41" s="410"/>
      <c r="M41" s="411">
        <v>0.2</v>
      </c>
      <c r="N41" s="411">
        <v>0.2</v>
      </c>
      <c r="O41" s="411">
        <v>0.2</v>
      </c>
      <c r="P41" s="411">
        <v>0.2</v>
      </c>
      <c r="Q41" s="411">
        <v>0.2</v>
      </c>
      <c r="R41" s="417"/>
    </row>
    <row r="42" spans="1:20" ht="20.100000000000001" customHeight="1">
      <c r="A42" s="407"/>
      <c r="B42" s="681">
        <v>17</v>
      </c>
      <c r="C42" s="683" t="s">
        <v>863</v>
      </c>
      <c r="D42" s="686">
        <f>E42/$E$68</f>
        <v>1.9017440105805695E-3</v>
      </c>
      <c r="E42" s="688">
        <f>orçamento!H177</f>
        <v>7458.58</v>
      </c>
      <c r="F42" s="409"/>
      <c r="G42" s="409"/>
      <c r="H42" s="413"/>
      <c r="I42" s="410"/>
      <c r="J42" s="410"/>
      <c r="K42" s="410"/>
      <c r="L42" s="410"/>
      <c r="M42" s="409">
        <f>$E$42*M43</f>
        <v>2983.4320000000002</v>
      </c>
      <c r="N42" s="409">
        <f>$E$42*N43</f>
        <v>1118.787</v>
      </c>
      <c r="O42" s="409">
        <f>$E$42*O43</f>
        <v>1118.787</v>
      </c>
      <c r="P42" s="409">
        <f>$E$42*P43</f>
        <v>1118.787</v>
      </c>
      <c r="Q42" s="409">
        <f>$E$42*Q43</f>
        <v>1118.787</v>
      </c>
      <c r="R42" s="417"/>
      <c r="T42" s="419"/>
    </row>
    <row r="43" spans="1:20" ht="20.100000000000001" customHeight="1">
      <c r="A43" s="407"/>
      <c r="B43" s="681"/>
      <c r="C43" s="683"/>
      <c r="D43" s="686"/>
      <c r="E43" s="688"/>
      <c r="F43" s="411"/>
      <c r="G43" s="412"/>
      <c r="H43" s="413"/>
      <c r="I43" s="410"/>
      <c r="J43" s="410"/>
      <c r="K43" s="410"/>
      <c r="L43" s="410"/>
      <c r="M43" s="411">
        <v>0.4</v>
      </c>
      <c r="N43" s="411">
        <v>0.15</v>
      </c>
      <c r="O43" s="411">
        <v>0.15</v>
      </c>
      <c r="P43" s="411">
        <v>0.15</v>
      </c>
      <c r="Q43" s="411">
        <v>0.15</v>
      </c>
      <c r="R43" s="417"/>
    </row>
    <row r="44" spans="1:20" ht="20.100000000000001" customHeight="1">
      <c r="A44" s="407"/>
      <c r="B44" s="681">
        <v>18</v>
      </c>
      <c r="C44" s="683" t="s">
        <v>864</v>
      </c>
      <c r="D44" s="686">
        <f>E44/$E$68</f>
        <v>1.3947842968874623E-2</v>
      </c>
      <c r="E44" s="688">
        <f>SUM(orçamento!H179:H195)</f>
        <v>54703</v>
      </c>
      <c r="F44" s="410"/>
      <c r="G44" s="409"/>
      <c r="H44" s="413"/>
      <c r="I44" s="410"/>
      <c r="J44" s="410"/>
      <c r="K44" s="410"/>
      <c r="L44" s="410"/>
      <c r="M44" s="410"/>
      <c r="N44" s="410"/>
      <c r="O44" s="410"/>
      <c r="P44" s="409">
        <f>$E$44*P45</f>
        <v>27351.5</v>
      </c>
      <c r="Q44" s="409">
        <f>$E$44*Q45</f>
        <v>27351.5</v>
      </c>
      <c r="R44" s="417"/>
    </row>
    <row r="45" spans="1:20" ht="20.100000000000001" customHeight="1">
      <c r="A45" s="407"/>
      <c r="B45" s="681"/>
      <c r="C45" s="683"/>
      <c r="D45" s="686"/>
      <c r="E45" s="688"/>
      <c r="F45" s="410"/>
      <c r="G45" s="411"/>
      <c r="H45" s="413"/>
      <c r="I45" s="410"/>
      <c r="J45" s="410"/>
      <c r="K45" s="410"/>
      <c r="L45" s="410"/>
      <c r="M45" s="410"/>
      <c r="N45" s="410"/>
      <c r="O45" s="410"/>
      <c r="P45" s="411">
        <v>0.5</v>
      </c>
      <c r="Q45" s="411">
        <v>0.5</v>
      </c>
      <c r="R45" s="417"/>
    </row>
    <row r="46" spans="1:20" ht="20.100000000000001" customHeight="1">
      <c r="A46" s="407"/>
      <c r="B46" s="681">
        <v>19</v>
      </c>
      <c r="C46" s="683" t="s">
        <v>410</v>
      </c>
      <c r="D46" s="686">
        <f>E46/$E$68</f>
        <v>1.5182110624992168E-2</v>
      </c>
      <c r="E46" s="688">
        <f>SUM(orçamento!H197:H224)</f>
        <v>59543.758800000003</v>
      </c>
      <c r="F46" s="409"/>
      <c r="G46" s="413"/>
      <c r="H46" s="413"/>
      <c r="I46" s="410"/>
      <c r="J46" s="410"/>
      <c r="K46" s="410"/>
      <c r="L46" s="410"/>
      <c r="M46" s="410"/>
      <c r="N46" s="409"/>
      <c r="O46" s="409">
        <f>$E$46*O47</f>
        <v>17863.127639999999</v>
      </c>
      <c r="P46" s="409">
        <f>$E$46*P47</f>
        <v>17863.127639999999</v>
      </c>
      <c r="Q46" s="409">
        <f>$E$46*Q47</f>
        <v>23817.503520000002</v>
      </c>
      <c r="R46" s="417"/>
    </row>
    <row r="47" spans="1:20" ht="20.100000000000001" customHeight="1">
      <c r="A47" s="407"/>
      <c r="B47" s="681"/>
      <c r="C47" s="683"/>
      <c r="D47" s="686"/>
      <c r="E47" s="688"/>
      <c r="F47" s="412"/>
      <c r="G47" s="413"/>
      <c r="H47" s="413"/>
      <c r="I47" s="410"/>
      <c r="J47" s="410"/>
      <c r="K47" s="410"/>
      <c r="L47" s="410"/>
      <c r="M47" s="410"/>
      <c r="N47" s="411"/>
      <c r="O47" s="411">
        <v>0.3</v>
      </c>
      <c r="P47" s="411">
        <v>0.3</v>
      </c>
      <c r="Q47" s="411">
        <v>0.4</v>
      </c>
      <c r="R47" s="417"/>
    </row>
    <row r="48" spans="1:20" ht="20.100000000000001" customHeight="1">
      <c r="A48" s="407"/>
      <c r="B48" s="681">
        <v>20</v>
      </c>
      <c r="C48" s="683" t="s">
        <v>865</v>
      </c>
      <c r="D48" s="686">
        <f>E48/$E$68</f>
        <v>2.1876754288775113E-2</v>
      </c>
      <c r="E48" s="688">
        <f>SUM(orçamento!H226:H239)</f>
        <v>85799.940000000031</v>
      </c>
      <c r="F48" s="413"/>
      <c r="G48" s="413"/>
      <c r="H48" s="413"/>
      <c r="I48" s="410"/>
      <c r="J48" s="410"/>
      <c r="K48" s="410"/>
      <c r="L48" s="410"/>
      <c r="M48" s="410"/>
      <c r="N48" s="409">
        <f>$E$48*N49</f>
        <v>21449.985000000008</v>
      </c>
      <c r="O48" s="409">
        <f>$E$48*O49</f>
        <v>21449.985000000008</v>
      </c>
      <c r="P48" s="409">
        <f>$E$48*P49</f>
        <v>21449.985000000008</v>
      </c>
      <c r="Q48" s="409">
        <f>$E$48*Q49</f>
        <v>21449.985000000008</v>
      </c>
      <c r="R48" s="417"/>
    </row>
    <row r="49" spans="1:18" ht="20.100000000000001" customHeight="1">
      <c r="A49" s="407"/>
      <c r="B49" s="681"/>
      <c r="C49" s="683"/>
      <c r="D49" s="686"/>
      <c r="E49" s="688"/>
      <c r="F49" s="413"/>
      <c r="G49" s="413"/>
      <c r="H49" s="413"/>
      <c r="I49" s="410"/>
      <c r="J49" s="410"/>
      <c r="K49" s="410"/>
      <c r="L49" s="410"/>
      <c r="M49" s="410"/>
      <c r="N49" s="411">
        <v>0.25</v>
      </c>
      <c r="O49" s="411">
        <v>0.25</v>
      </c>
      <c r="P49" s="411">
        <v>0.25</v>
      </c>
      <c r="Q49" s="411">
        <v>0.25</v>
      </c>
      <c r="R49" s="417"/>
    </row>
    <row r="50" spans="1:18" ht="20.100000000000001" customHeight="1">
      <c r="A50" s="407"/>
      <c r="B50" s="681">
        <v>21</v>
      </c>
      <c r="C50" s="683" t="s">
        <v>866</v>
      </c>
      <c r="D50" s="686">
        <f>E50/$E$68</f>
        <v>8.1084640138785365E-3</v>
      </c>
      <c r="E50" s="688">
        <f>SUM(orçamento!H242:H258)</f>
        <v>31801.14</v>
      </c>
      <c r="F50" s="410"/>
      <c r="G50" s="409"/>
      <c r="H50" s="413"/>
      <c r="I50" s="410"/>
      <c r="J50" s="410"/>
      <c r="K50" s="410"/>
      <c r="L50" s="410"/>
      <c r="M50" s="410"/>
      <c r="N50" s="410"/>
      <c r="O50" s="410"/>
      <c r="P50" s="409">
        <f>$E$50*P51</f>
        <v>15900.57</v>
      </c>
      <c r="Q50" s="409">
        <f>$E$50*Q51</f>
        <v>15900.57</v>
      </c>
      <c r="R50" s="417"/>
    </row>
    <row r="51" spans="1:18" ht="20.100000000000001" customHeight="1">
      <c r="A51" s="407"/>
      <c r="B51" s="681"/>
      <c r="C51" s="683"/>
      <c r="D51" s="686"/>
      <c r="E51" s="688"/>
      <c r="F51" s="410"/>
      <c r="G51" s="412"/>
      <c r="H51" s="413"/>
      <c r="I51" s="410"/>
      <c r="J51" s="410"/>
      <c r="K51" s="410"/>
      <c r="L51" s="410"/>
      <c r="M51" s="410"/>
      <c r="N51" s="410"/>
      <c r="O51" s="410"/>
      <c r="P51" s="411">
        <v>0.5</v>
      </c>
      <c r="Q51" s="411">
        <v>0.5</v>
      </c>
      <c r="R51" s="417"/>
    </row>
    <row r="52" spans="1:18" ht="20.100000000000001" customHeight="1">
      <c r="A52" s="407"/>
      <c r="B52" s="681">
        <v>22</v>
      </c>
      <c r="C52" s="683" t="s">
        <v>550</v>
      </c>
      <c r="D52" s="686">
        <f>E52/$E$68</f>
        <v>4.2614529959383682E-2</v>
      </c>
      <c r="E52" s="688">
        <f>SUM(orçamento!H261:H338)</f>
        <v>167132.84180000005</v>
      </c>
      <c r="F52" s="410"/>
      <c r="G52" s="410"/>
      <c r="H52" s="409">
        <f>$E$52*H53</f>
        <v>25069.926270000007</v>
      </c>
      <c r="I52" s="410"/>
      <c r="J52" s="410"/>
      <c r="K52" s="410"/>
      <c r="L52" s="410"/>
      <c r="M52" s="409">
        <f>$E$52*M53</f>
        <v>25069.926270000007</v>
      </c>
      <c r="N52" s="409">
        <f>$E$52*N53</f>
        <v>25069.926270000007</v>
      </c>
      <c r="O52" s="409">
        <f>$E$52*O53</f>
        <v>25069.926270000007</v>
      </c>
      <c r="P52" s="409">
        <f>$E$52*P53</f>
        <v>25069.926270000007</v>
      </c>
      <c r="Q52" s="409">
        <f>$E$52*Q53</f>
        <v>41783.210450000013</v>
      </c>
      <c r="R52" s="417"/>
    </row>
    <row r="53" spans="1:18" ht="20.100000000000001" customHeight="1">
      <c r="A53" s="407"/>
      <c r="B53" s="681"/>
      <c r="C53" s="683"/>
      <c r="D53" s="686"/>
      <c r="E53" s="688"/>
      <c r="F53" s="410"/>
      <c r="G53" s="410"/>
      <c r="H53" s="411">
        <v>0.15</v>
      </c>
      <c r="I53" s="410"/>
      <c r="J53" s="410"/>
      <c r="K53" s="410"/>
      <c r="L53" s="410"/>
      <c r="M53" s="411">
        <v>0.15</v>
      </c>
      <c r="N53" s="411">
        <v>0.15</v>
      </c>
      <c r="O53" s="411">
        <v>0.15</v>
      </c>
      <c r="P53" s="411">
        <v>0.15</v>
      </c>
      <c r="Q53" s="411">
        <v>0.25</v>
      </c>
      <c r="R53" s="417"/>
    </row>
    <row r="54" spans="1:18" s="396" customFormat="1" ht="20.100000000000001" customHeight="1">
      <c r="A54" s="407"/>
      <c r="B54" s="681">
        <v>23</v>
      </c>
      <c r="C54" s="683" t="s">
        <v>710</v>
      </c>
      <c r="D54" s="686">
        <f>E54/$E$68</f>
        <v>8.8284749062626181E-3</v>
      </c>
      <c r="E54" s="688">
        <f>SUM(orçamento!H341:H375)</f>
        <v>34625.000000000007</v>
      </c>
      <c r="F54" s="410"/>
      <c r="G54" s="410"/>
      <c r="H54" s="413"/>
      <c r="I54" s="410"/>
      <c r="J54" s="410"/>
      <c r="K54" s="410"/>
      <c r="L54" s="409">
        <f>$E$54*L55</f>
        <v>6925.0000000000018</v>
      </c>
      <c r="M54" s="410"/>
      <c r="N54" s="409">
        <f>$E$54*N55</f>
        <v>10387.500000000002</v>
      </c>
      <c r="O54" s="409"/>
      <c r="P54" s="409">
        <f>$E$54*P55</f>
        <v>10387.500000000002</v>
      </c>
      <c r="Q54" s="409">
        <f>$E$54*Q55</f>
        <v>6925.0000000000018</v>
      </c>
      <c r="R54" s="417"/>
    </row>
    <row r="55" spans="1:18" ht="20.100000000000001" customHeight="1">
      <c r="A55" s="407"/>
      <c r="B55" s="681"/>
      <c r="C55" s="683"/>
      <c r="D55" s="686"/>
      <c r="E55" s="688"/>
      <c r="F55" s="410"/>
      <c r="G55" s="410"/>
      <c r="H55" s="413"/>
      <c r="I55" s="410"/>
      <c r="J55" s="410"/>
      <c r="K55" s="410"/>
      <c r="L55" s="411">
        <v>0.2</v>
      </c>
      <c r="M55" s="410"/>
      <c r="N55" s="411">
        <v>0.3</v>
      </c>
      <c r="O55" s="411"/>
      <c r="P55" s="411">
        <v>0.3</v>
      </c>
      <c r="Q55" s="411">
        <v>0.2</v>
      </c>
      <c r="R55" s="417"/>
    </row>
    <row r="56" spans="1:18" s="393" customFormat="1" ht="20.100000000000001" customHeight="1">
      <c r="A56" s="407"/>
      <c r="B56" s="681">
        <v>24</v>
      </c>
      <c r="C56" s="683" t="s">
        <v>781</v>
      </c>
      <c r="D56" s="686">
        <f>E56/$E$68</f>
        <v>2.8170674381720499E-2</v>
      </c>
      <c r="E56" s="688">
        <f>SUM(orçamento!H378:H381)</f>
        <v>110484.496</v>
      </c>
      <c r="F56" s="410"/>
      <c r="G56" s="410"/>
      <c r="H56" s="413"/>
      <c r="I56" s="410"/>
      <c r="J56" s="410"/>
      <c r="K56" s="410"/>
      <c r="L56" s="410"/>
      <c r="M56" s="409">
        <f>$E$56*M57</f>
        <v>27621.124</v>
      </c>
      <c r="N56" s="409">
        <f>$E$56*N57</f>
        <v>27621.124</v>
      </c>
      <c r="O56" s="409">
        <f>$E$56*O57</f>
        <v>27621.124</v>
      </c>
      <c r="P56" s="409">
        <f>$E$56*P57</f>
        <v>27621.124</v>
      </c>
      <c r="Q56" s="420"/>
      <c r="R56" s="417"/>
    </row>
    <row r="57" spans="1:18" ht="20.100000000000001" customHeight="1">
      <c r="A57" s="407"/>
      <c r="B57" s="681"/>
      <c r="C57" s="683"/>
      <c r="D57" s="686"/>
      <c r="E57" s="688"/>
      <c r="F57" s="410"/>
      <c r="G57" s="410"/>
      <c r="H57" s="413"/>
      <c r="I57" s="410"/>
      <c r="J57" s="410"/>
      <c r="K57" s="410"/>
      <c r="L57" s="410"/>
      <c r="M57" s="411">
        <v>0.25</v>
      </c>
      <c r="N57" s="411">
        <v>0.25</v>
      </c>
      <c r="O57" s="411">
        <v>0.25</v>
      </c>
      <c r="P57" s="411">
        <v>0.25</v>
      </c>
      <c r="Q57" s="416"/>
      <c r="R57" s="417"/>
    </row>
    <row r="58" spans="1:18" s="393" customFormat="1" ht="20.100000000000001" customHeight="1">
      <c r="A58" s="407"/>
      <c r="B58" s="681">
        <v>25</v>
      </c>
      <c r="C58" s="683" t="s">
        <v>792</v>
      </c>
      <c r="D58" s="686">
        <f>E58/$E$68</f>
        <v>3.1471647979033256E-2</v>
      </c>
      <c r="E58" s="688">
        <f>SUM(orçamento!H384:H392)</f>
        <v>123430.81028649998</v>
      </c>
      <c r="F58" s="410"/>
      <c r="G58" s="410"/>
      <c r="H58" s="416"/>
      <c r="I58" s="410"/>
      <c r="J58" s="410"/>
      <c r="K58" s="410"/>
      <c r="L58" s="410"/>
      <c r="M58" s="410"/>
      <c r="N58" s="409">
        <f>$E$58*N59</f>
        <v>30857.702571624995</v>
      </c>
      <c r="O58" s="409">
        <f>$E$58*O59</f>
        <v>30857.702571624995</v>
      </c>
      <c r="P58" s="409">
        <f>$E$58*P59</f>
        <v>30857.702571624995</v>
      </c>
      <c r="Q58" s="409">
        <f>$E$58*Q59</f>
        <v>30857.702571624995</v>
      </c>
      <c r="R58" s="417"/>
    </row>
    <row r="59" spans="1:18" ht="20.100000000000001" customHeight="1">
      <c r="A59" s="407"/>
      <c r="B59" s="681"/>
      <c r="C59" s="683"/>
      <c r="D59" s="686"/>
      <c r="E59" s="688"/>
      <c r="F59" s="410"/>
      <c r="G59" s="410"/>
      <c r="H59" s="413"/>
      <c r="I59" s="410"/>
      <c r="J59" s="410"/>
      <c r="K59" s="410"/>
      <c r="L59" s="410"/>
      <c r="M59" s="410"/>
      <c r="N59" s="411">
        <v>0.25</v>
      </c>
      <c r="O59" s="411">
        <v>0.25</v>
      </c>
      <c r="P59" s="411">
        <v>0.25</v>
      </c>
      <c r="Q59" s="411">
        <v>0.25</v>
      </c>
      <c r="R59" s="417"/>
    </row>
    <row r="60" spans="1:18" ht="20.100000000000001" customHeight="1">
      <c r="A60" s="407"/>
      <c r="B60" s="681">
        <v>26</v>
      </c>
      <c r="C60" s="683" t="s">
        <v>810</v>
      </c>
      <c r="D60" s="686">
        <f>E60/$E$68</f>
        <v>2.5961309844123094E-3</v>
      </c>
      <c r="E60" s="688">
        <f>orçamento!H394</f>
        <v>10181.943799999999</v>
      </c>
      <c r="F60" s="410"/>
      <c r="G60" s="410"/>
      <c r="H60" s="413"/>
      <c r="I60" s="410"/>
      <c r="J60" s="410"/>
      <c r="K60" s="410"/>
      <c r="L60" s="410"/>
      <c r="M60" s="410"/>
      <c r="N60" s="410"/>
      <c r="O60" s="410"/>
      <c r="P60" s="409">
        <f>$E$60*P61</f>
        <v>5090.9718999999996</v>
      </c>
      <c r="Q60" s="409">
        <f>$E$60*Q61</f>
        <v>5090.9718999999996</v>
      </c>
      <c r="R60" s="417"/>
    </row>
    <row r="61" spans="1:18" ht="20.100000000000001" customHeight="1">
      <c r="A61" s="407"/>
      <c r="B61" s="681"/>
      <c r="C61" s="683"/>
      <c r="D61" s="686"/>
      <c r="E61" s="688"/>
      <c r="F61" s="410"/>
      <c r="G61" s="410"/>
      <c r="H61" s="413"/>
      <c r="I61" s="410"/>
      <c r="J61" s="410"/>
      <c r="K61" s="410"/>
      <c r="L61" s="410"/>
      <c r="M61" s="410"/>
      <c r="N61" s="410"/>
      <c r="O61" s="410"/>
      <c r="P61" s="411">
        <v>0.5</v>
      </c>
      <c r="Q61" s="411">
        <v>0.5</v>
      </c>
      <c r="R61" s="417"/>
    </row>
    <row r="62" spans="1:18" s="396" customFormat="1" ht="20.100000000000001" customHeight="1">
      <c r="A62" s="407"/>
      <c r="B62" s="681">
        <v>27</v>
      </c>
      <c r="C62" s="683" t="s">
        <v>867</v>
      </c>
      <c r="D62" s="686">
        <f>E62/$E$68</f>
        <v>4.2492744226862878E-3</v>
      </c>
      <c r="E62" s="688">
        <f>orçamento!H396</f>
        <v>16665.520199999999</v>
      </c>
      <c r="F62" s="409"/>
      <c r="G62" s="409"/>
      <c r="H62" s="409"/>
      <c r="I62" s="409"/>
      <c r="J62" s="409"/>
      <c r="K62" s="409"/>
      <c r="L62" s="409"/>
      <c r="M62" s="409"/>
      <c r="N62" s="409"/>
      <c r="O62" s="409">
        <f>$E$62*O63</f>
        <v>4999.6560599999993</v>
      </c>
      <c r="P62" s="409">
        <f>$E$62*P63</f>
        <v>4999.6560599999993</v>
      </c>
      <c r="Q62" s="409">
        <f>$E$62*Q63</f>
        <v>6666.2080800000003</v>
      </c>
      <c r="R62" s="417"/>
    </row>
    <row r="63" spans="1:18" ht="20.100000000000001" customHeight="1">
      <c r="A63" s="407"/>
      <c r="B63" s="681"/>
      <c r="C63" s="683"/>
      <c r="D63" s="686"/>
      <c r="E63" s="688"/>
      <c r="F63" s="411"/>
      <c r="G63" s="411"/>
      <c r="H63" s="411"/>
      <c r="I63" s="411"/>
      <c r="J63" s="411"/>
      <c r="K63" s="411"/>
      <c r="L63" s="411"/>
      <c r="M63" s="411"/>
      <c r="N63" s="411"/>
      <c r="O63" s="411">
        <v>0.3</v>
      </c>
      <c r="P63" s="411">
        <v>0.3</v>
      </c>
      <c r="Q63" s="411">
        <v>0.4</v>
      </c>
      <c r="R63" s="417"/>
    </row>
    <row r="64" spans="1:18" ht="20.100000000000001" customHeight="1">
      <c r="A64" s="407"/>
      <c r="B64" s="681">
        <v>28</v>
      </c>
      <c r="C64" s="683" t="s">
        <v>868</v>
      </c>
      <c r="D64" s="686">
        <f>E64/$E$68</f>
        <v>3.3763836159414582E-3</v>
      </c>
      <c r="E64" s="691">
        <f>SUM(orçamento!H398:H402)</f>
        <v>13242.07</v>
      </c>
      <c r="F64" s="409"/>
      <c r="G64" s="409"/>
      <c r="H64" s="409"/>
      <c r="I64" s="409"/>
      <c r="J64" s="409"/>
      <c r="K64" s="409"/>
      <c r="L64" s="409"/>
      <c r="M64" s="409"/>
      <c r="N64" s="409"/>
      <c r="O64" s="409"/>
      <c r="P64" s="409"/>
      <c r="Q64" s="409">
        <f>$E$64*Q65</f>
        <v>13242.07</v>
      </c>
      <c r="R64" s="417"/>
    </row>
    <row r="65" spans="1:20" ht="20.100000000000001" customHeight="1">
      <c r="A65" s="407"/>
      <c r="B65" s="681"/>
      <c r="C65" s="683"/>
      <c r="D65" s="686"/>
      <c r="E65" s="691"/>
      <c r="F65" s="411"/>
      <c r="G65" s="411"/>
      <c r="H65" s="411"/>
      <c r="I65" s="411"/>
      <c r="J65" s="411"/>
      <c r="K65" s="411"/>
      <c r="L65" s="411"/>
      <c r="M65" s="411"/>
      <c r="N65" s="411"/>
      <c r="O65" s="411"/>
      <c r="P65" s="411"/>
      <c r="Q65" s="411">
        <v>1</v>
      </c>
      <c r="R65" s="417"/>
    </row>
    <row r="66" spans="1:20" ht="30.95" customHeight="1">
      <c r="A66" s="407"/>
      <c r="B66" s="681">
        <v>29</v>
      </c>
      <c r="C66" s="421" t="str">
        <f>[2]Planilha!C195</f>
        <v>ADMINISTRAÇÃO LOCAL</v>
      </c>
      <c r="D66" s="686">
        <f>E66/$E$68</f>
        <v>4.6821209189798034E-2</v>
      </c>
      <c r="E66" s="692">
        <f>orçamento!H404</f>
        <v>183631.30500000002</v>
      </c>
      <c r="F66" s="409">
        <f t="shared" ref="F66:Q66" si="3">$E$66*F67</f>
        <v>15302.608750000001</v>
      </c>
      <c r="G66" s="409">
        <f t="shared" si="3"/>
        <v>15302.608750000001</v>
      </c>
      <c r="H66" s="409">
        <f t="shared" si="3"/>
        <v>15302.608750000001</v>
      </c>
      <c r="I66" s="409">
        <f t="shared" si="3"/>
        <v>15302.608750000001</v>
      </c>
      <c r="J66" s="409">
        <f t="shared" si="3"/>
        <v>15302.608750000001</v>
      </c>
      <c r="K66" s="409">
        <f t="shared" si="3"/>
        <v>15302.608750000001</v>
      </c>
      <c r="L66" s="409">
        <f t="shared" si="3"/>
        <v>15302.608750000001</v>
      </c>
      <c r="M66" s="409">
        <f t="shared" si="3"/>
        <v>15302.608750000001</v>
      </c>
      <c r="N66" s="409">
        <f t="shared" si="3"/>
        <v>15302.608750000001</v>
      </c>
      <c r="O66" s="409">
        <f t="shared" si="3"/>
        <v>15302.608750000001</v>
      </c>
      <c r="P66" s="409">
        <f t="shared" si="3"/>
        <v>15302.608750000001</v>
      </c>
      <c r="Q66" s="409">
        <f t="shared" si="3"/>
        <v>15302.608750000001</v>
      </c>
      <c r="R66" s="417"/>
      <c r="S66" s="448">
        <f>SUM(F66:Q66)</f>
        <v>183631.30500000005</v>
      </c>
    </row>
    <row r="67" spans="1:20" ht="47.1" customHeight="1">
      <c r="A67" s="407"/>
      <c r="B67" s="681"/>
      <c r="C67" s="422" t="s">
        <v>869</v>
      </c>
      <c r="D67" s="686"/>
      <c r="E67" s="692"/>
      <c r="F67" s="423">
        <f>1/12</f>
        <v>8.3333333333333329E-2</v>
      </c>
      <c r="G67" s="423">
        <f>1/12</f>
        <v>8.3333333333333329E-2</v>
      </c>
      <c r="H67" s="423">
        <f t="shared" ref="H67:Q67" si="4">1/12</f>
        <v>8.3333333333333329E-2</v>
      </c>
      <c r="I67" s="423">
        <f t="shared" si="4"/>
        <v>8.3333333333333329E-2</v>
      </c>
      <c r="J67" s="423">
        <f t="shared" si="4"/>
        <v>8.3333333333333329E-2</v>
      </c>
      <c r="K67" s="423">
        <f t="shared" si="4"/>
        <v>8.3333333333333329E-2</v>
      </c>
      <c r="L67" s="423">
        <f t="shared" si="4"/>
        <v>8.3333333333333329E-2</v>
      </c>
      <c r="M67" s="423">
        <f t="shared" si="4"/>
        <v>8.3333333333333329E-2</v>
      </c>
      <c r="N67" s="423">
        <f t="shared" si="4"/>
        <v>8.3333333333333329E-2</v>
      </c>
      <c r="O67" s="423">
        <f t="shared" si="4"/>
        <v>8.3333333333333329E-2</v>
      </c>
      <c r="P67" s="423">
        <f t="shared" si="4"/>
        <v>8.3333333333333329E-2</v>
      </c>
      <c r="Q67" s="423">
        <f t="shared" si="4"/>
        <v>8.3333333333333329E-2</v>
      </c>
      <c r="S67" s="449">
        <f>1/4</f>
        <v>0.25</v>
      </c>
    </row>
    <row r="68" spans="1:20" ht="24.95" customHeight="1">
      <c r="B68" s="682" t="s">
        <v>870</v>
      </c>
      <c r="C68" s="425" t="s">
        <v>833</v>
      </c>
      <c r="D68" s="426">
        <f>SUM(D10:D67)</f>
        <v>1</v>
      </c>
      <c r="E68" s="408">
        <f>SUM(E10:E67)</f>
        <v>3921968.4450185411</v>
      </c>
      <c r="F68" s="676"/>
      <c r="G68" s="676"/>
      <c r="H68" s="676"/>
      <c r="I68" s="676"/>
      <c r="J68" s="677"/>
      <c r="K68" s="677"/>
      <c r="L68" s="677"/>
      <c r="M68" s="677"/>
      <c r="N68" s="677"/>
      <c r="O68" s="677"/>
      <c r="P68" s="677"/>
      <c r="Q68" s="678"/>
    </row>
    <row r="69" spans="1:20" ht="24.95" customHeight="1">
      <c r="B69" s="682"/>
      <c r="C69" s="679" t="s">
        <v>871</v>
      </c>
      <c r="D69" s="679"/>
      <c r="E69" s="679"/>
      <c r="F69" s="428">
        <f>SUM(F10,F12,F14,F16,F18,F20,F22,F24,F26,F28,F30,F32,F34,F36,F38,F40,F42,F44,F46,F48,F50,F52,F54,F56,F58,F60,F62,F64,F66)</f>
        <v>164217.1740672591</v>
      </c>
      <c r="G69" s="428">
        <f t="shared" ref="G69:Q69" si="5">SUM(G10,G12,G14,G16,G18,G20,G22,G24,G26,G28,G30,G32,G34,G36,G38,G40,G42,G44,G46,G48,G50,G52,G54,G56,G58,G60,G62,G64,G66)</f>
        <v>336731.68774823862</v>
      </c>
      <c r="H69" s="428">
        <f t="shared" si="5"/>
        <v>367495.57001823862</v>
      </c>
      <c r="I69" s="428">
        <f t="shared" si="5"/>
        <v>324078.17630915227</v>
      </c>
      <c r="J69" s="428">
        <f t="shared" si="5"/>
        <v>655469.80976915231</v>
      </c>
      <c r="K69" s="428">
        <f t="shared" si="5"/>
        <v>362999.30745500006</v>
      </c>
      <c r="L69" s="428">
        <f t="shared" si="5"/>
        <v>282913.42863500002</v>
      </c>
      <c r="M69" s="428">
        <f t="shared" si="5"/>
        <v>212989.68984500002</v>
      </c>
      <c r="N69" s="428">
        <f t="shared" si="5"/>
        <v>272193.20567162504</v>
      </c>
      <c r="O69" s="428">
        <f t="shared" si="5"/>
        <v>250832.04470662505</v>
      </c>
      <c r="P69" s="428">
        <f t="shared" si="5"/>
        <v>342777.84635662509</v>
      </c>
      <c r="Q69" s="428">
        <f t="shared" si="5"/>
        <v>349270.50443662511</v>
      </c>
    </row>
    <row r="70" spans="1:20" ht="24.95" customHeight="1">
      <c r="B70" s="682"/>
      <c r="C70" s="427" t="s">
        <v>872</v>
      </c>
      <c r="D70" s="427"/>
      <c r="E70" s="427"/>
      <c r="F70" s="429">
        <f t="shared" ref="F70:Q70" si="6">F69/$E$68</f>
        <v>4.1871110481737382E-2</v>
      </c>
      <c r="G70" s="429">
        <f t="shared" si="6"/>
        <v>8.585782687158941E-2</v>
      </c>
      <c r="H70" s="429">
        <f t="shared" si="6"/>
        <v>9.3701817128337778E-2</v>
      </c>
      <c r="I70" s="429">
        <f t="shared" si="6"/>
        <v>8.2631510388814514E-2</v>
      </c>
      <c r="J70" s="429">
        <f t="shared" si="6"/>
        <v>0.16712776223421491</v>
      </c>
      <c r="K70" s="429">
        <f t="shared" si="6"/>
        <v>9.255538705724696E-2</v>
      </c>
      <c r="L70" s="429">
        <f t="shared" si="6"/>
        <v>7.2135569829568716E-2</v>
      </c>
      <c r="M70" s="429">
        <f t="shared" si="6"/>
        <v>5.4306834139761444E-2</v>
      </c>
      <c r="N70" s="429">
        <f t="shared" si="6"/>
        <v>6.9402191651324788E-2</v>
      </c>
      <c r="O70" s="429">
        <f t="shared" si="6"/>
        <v>6.3955650899031963E-2</v>
      </c>
      <c r="P70" s="429">
        <f t="shared" si="6"/>
        <v>8.739944014389045E-2</v>
      </c>
      <c r="Q70" s="429">
        <f t="shared" si="6"/>
        <v>8.9054899174481741E-2</v>
      </c>
    </row>
    <row r="71" spans="1:20" ht="24.95" customHeight="1">
      <c r="B71" s="682"/>
      <c r="C71" s="679" t="s">
        <v>873</v>
      </c>
      <c r="D71" s="679"/>
      <c r="E71" s="679"/>
      <c r="F71" s="428">
        <f>F69</f>
        <v>164217.1740672591</v>
      </c>
      <c r="G71" s="428">
        <f>F71+G69</f>
        <v>500948.86181549774</v>
      </c>
      <c r="H71" s="428">
        <f t="shared" ref="H71:Q71" si="7">G71+H69</f>
        <v>868444.43183373637</v>
      </c>
      <c r="I71" s="428">
        <f t="shared" si="7"/>
        <v>1192522.6081428886</v>
      </c>
      <c r="J71" s="428">
        <f t="shared" si="7"/>
        <v>1847992.4179120408</v>
      </c>
      <c r="K71" s="428">
        <f t="shared" si="7"/>
        <v>2210991.7253670408</v>
      </c>
      <c r="L71" s="428">
        <f t="shared" si="7"/>
        <v>2493905.1540020406</v>
      </c>
      <c r="M71" s="428">
        <f t="shared" si="7"/>
        <v>2706894.8438470406</v>
      </c>
      <c r="N71" s="428">
        <f t="shared" si="7"/>
        <v>2979088.0495186658</v>
      </c>
      <c r="O71" s="428">
        <f t="shared" si="7"/>
        <v>3229920.0942252907</v>
      </c>
      <c r="P71" s="428">
        <f t="shared" si="7"/>
        <v>3572697.9405819159</v>
      </c>
      <c r="Q71" s="450">
        <f t="shared" si="7"/>
        <v>3921968.4450185411</v>
      </c>
    </row>
    <row r="72" spans="1:20" ht="24.95" customHeight="1">
      <c r="B72" s="424"/>
      <c r="C72" s="427" t="s">
        <v>874</v>
      </c>
      <c r="D72" s="427"/>
      <c r="E72" s="427"/>
      <c r="F72" s="429">
        <f t="shared" ref="F72:Q72" si="8">F71/$E$68</f>
        <v>4.1871110481737382E-2</v>
      </c>
      <c r="G72" s="429">
        <f t="shared" si="8"/>
        <v>0.1277289373533268</v>
      </c>
      <c r="H72" s="429">
        <f t="shared" si="8"/>
        <v>0.22143075448166458</v>
      </c>
      <c r="I72" s="429">
        <f t="shared" si="8"/>
        <v>0.3040622648704791</v>
      </c>
      <c r="J72" s="429">
        <f t="shared" si="8"/>
        <v>0.47119002710469399</v>
      </c>
      <c r="K72" s="429">
        <f t="shared" si="8"/>
        <v>0.56374541416194091</v>
      </c>
      <c r="L72" s="429">
        <f t="shared" si="8"/>
        <v>0.63588098399150961</v>
      </c>
      <c r="M72" s="429">
        <f t="shared" si="8"/>
        <v>0.69018781813127095</v>
      </c>
      <c r="N72" s="429">
        <f t="shared" si="8"/>
        <v>0.75959000978259583</v>
      </c>
      <c r="O72" s="429">
        <f t="shared" si="8"/>
        <v>0.82354566068162771</v>
      </c>
      <c r="P72" s="429">
        <f t="shared" si="8"/>
        <v>0.91094510082551827</v>
      </c>
      <c r="Q72" s="451">
        <f t="shared" si="8"/>
        <v>1</v>
      </c>
    </row>
    <row r="73" spans="1:20" ht="20.100000000000001" customHeight="1">
      <c r="B73" s="430"/>
      <c r="E73" s="399"/>
      <c r="T73" s="398"/>
    </row>
    <row r="74" spans="1:20">
      <c r="E74" s="399"/>
      <c r="F74" s="431"/>
      <c r="G74" s="431"/>
      <c r="H74" s="432"/>
      <c r="T74" s="398"/>
    </row>
    <row r="75" spans="1:20" ht="15.75">
      <c r="B75" s="433"/>
      <c r="C75" s="434" t="s">
        <v>834</v>
      </c>
      <c r="D75" s="435"/>
      <c r="E75" s="436"/>
      <c r="F75" s="434" t="s">
        <v>834</v>
      </c>
      <c r="G75" s="435"/>
      <c r="H75" s="435"/>
      <c r="I75" s="445"/>
      <c r="J75" s="445"/>
      <c r="K75" s="445"/>
      <c r="L75" s="445"/>
      <c r="M75" s="445"/>
      <c r="N75" s="445"/>
      <c r="O75" s="445"/>
      <c r="P75" s="445"/>
      <c r="Q75" s="452"/>
      <c r="T75" s="398"/>
    </row>
    <row r="76" spans="1:20" ht="15.75">
      <c r="B76" s="437"/>
      <c r="C76" s="438" t="s">
        <v>837</v>
      </c>
      <c r="D76" s="439"/>
      <c r="E76" s="440"/>
      <c r="F76" s="438" t="s">
        <v>836</v>
      </c>
      <c r="G76" s="439"/>
      <c r="H76" s="439"/>
      <c r="J76" s="446"/>
      <c r="Q76" s="453"/>
    </row>
    <row r="77" spans="1:20" ht="15.75">
      <c r="B77" s="437"/>
      <c r="C77" s="438" t="s">
        <v>875</v>
      </c>
      <c r="D77" s="439"/>
      <c r="E77" s="440"/>
      <c r="F77" s="438" t="s">
        <v>876</v>
      </c>
      <c r="G77" s="439"/>
      <c r="H77" s="439"/>
      <c r="Q77" s="453"/>
    </row>
    <row r="78" spans="1:20" ht="15.75">
      <c r="B78" s="441"/>
      <c r="C78" s="442" t="s">
        <v>842</v>
      </c>
      <c r="D78" s="443"/>
      <c r="E78" s="444"/>
      <c r="F78" s="442" t="s">
        <v>842</v>
      </c>
      <c r="G78" s="443"/>
      <c r="H78" s="443"/>
      <c r="I78" s="447"/>
      <c r="J78" s="447"/>
      <c r="K78" s="447"/>
      <c r="L78" s="447"/>
      <c r="M78" s="447"/>
      <c r="N78" s="447"/>
      <c r="O78" s="447"/>
      <c r="P78" s="447"/>
      <c r="Q78" s="454"/>
    </row>
  </sheetData>
  <mergeCells count="127">
    <mergeCell ref="E62:E63"/>
    <mergeCell ref="E64:E65"/>
    <mergeCell ref="E66:E67"/>
    <mergeCell ref="D8:E9"/>
    <mergeCell ref="E44:E45"/>
    <mergeCell ref="E46:E47"/>
    <mergeCell ref="E48:E49"/>
    <mergeCell ref="E50:E51"/>
    <mergeCell ref="E52:E53"/>
    <mergeCell ref="E54:E55"/>
    <mergeCell ref="E56:E57"/>
    <mergeCell ref="E58:E59"/>
    <mergeCell ref="E60:E61"/>
    <mergeCell ref="D54:D55"/>
    <mergeCell ref="D56:D57"/>
    <mergeCell ref="D58:D59"/>
    <mergeCell ref="D60:D61"/>
    <mergeCell ref="D62:D63"/>
    <mergeCell ref="D64:D65"/>
    <mergeCell ref="D66:D67"/>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C62:C63"/>
    <mergeCell ref="C64:C65"/>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C44:C45"/>
    <mergeCell ref="C46:C47"/>
    <mergeCell ref="C48:C49"/>
    <mergeCell ref="C50:C51"/>
    <mergeCell ref="C52:C53"/>
    <mergeCell ref="C54:C55"/>
    <mergeCell ref="C56:C57"/>
    <mergeCell ref="C58:C59"/>
    <mergeCell ref="C60:C61"/>
    <mergeCell ref="B58:B59"/>
    <mergeCell ref="B60:B61"/>
    <mergeCell ref="B62:B63"/>
    <mergeCell ref="B64:B65"/>
    <mergeCell ref="B66:B67"/>
    <mergeCell ref="B68:B71"/>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B40:B41"/>
    <mergeCell ref="B42:B43"/>
    <mergeCell ref="B44:B45"/>
    <mergeCell ref="B46:B47"/>
    <mergeCell ref="B48:B49"/>
    <mergeCell ref="B50:B51"/>
    <mergeCell ref="B52:B53"/>
    <mergeCell ref="B54:B55"/>
    <mergeCell ref="B56:B57"/>
    <mergeCell ref="B2:Q2"/>
    <mergeCell ref="B3:Q3"/>
    <mergeCell ref="C4:Q4"/>
    <mergeCell ref="C5:Q5"/>
    <mergeCell ref="C6:Q6"/>
    <mergeCell ref="F68:Q68"/>
    <mergeCell ref="C69:E69"/>
    <mergeCell ref="C71:E71"/>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s>
  <pageMargins left="1.05" right="0.70069444444444495" top="0.75138888888888899" bottom="0.75138888888888899" header="0.51180555555555596" footer="0.51180555555555596"/>
  <pageSetup paperSize="9" scale="28" firstPageNumber="0" orientation="landscape" useFirstPageNumber="1"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318"/>
  <sheetViews>
    <sheetView workbookViewId="0">
      <selection activeCell="G13" sqref="G13"/>
    </sheetView>
  </sheetViews>
  <sheetFormatPr defaultColWidth="9.140625" defaultRowHeight="12.75"/>
  <cols>
    <col min="2" max="2" width="70.7109375" customWidth="1"/>
    <col min="3" max="3" width="26.85546875" customWidth="1"/>
    <col min="4" max="4" width="15.85546875" customWidth="1"/>
    <col min="5" max="5" width="13.42578125" customWidth="1"/>
    <col min="6" max="6" width="13.140625" customWidth="1"/>
  </cols>
  <sheetData>
    <row r="2" spans="1:10" ht="15">
      <c r="A2" s="382" t="s">
        <v>877</v>
      </c>
      <c r="B2" s="383" t="s">
        <v>878</v>
      </c>
      <c r="C2" s="384" t="s">
        <v>879</v>
      </c>
      <c r="D2" s="382" t="s">
        <v>880</v>
      </c>
      <c r="E2" s="382" t="s">
        <v>881</v>
      </c>
      <c r="F2" s="382" t="s">
        <v>882</v>
      </c>
    </row>
    <row r="4" spans="1:10" ht="26.25">
      <c r="A4" t="s">
        <v>109</v>
      </c>
      <c r="B4" s="385" t="s">
        <v>111</v>
      </c>
      <c r="C4" s="386">
        <v>429548.43329999998</v>
      </c>
      <c r="D4" s="387">
        <f>C4/$C$318</f>
        <v>0.10952368417078612</v>
      </c>
      <c r="E4" s="387">
        <f>D4</f>
        <v>0.10952368417078612</v>
      </c>
      <c r="F4" s="388" t="str">
        <f>IF(E4&lt;=$J$5,"A",IF(E4&lt;=$J$6,"B","C"))</f>
        <v>A</v>
      </c>
      <c r="I4" s="389" t="s">
        <v>883</v>
      </c>
      <c r="J4" s="389" t="s">
        <v>884</v>
      </c>
    </row>
    <row r="5" spans="1:10" ht="26.25">
      <c r="A5" t="s">
        <v>122</v>
      </c>
      <c r="B5" s="385" t="s">
        <v>111</v>
      </c>
      <c r="C5" s="386">
        <v>207649.06155000001</v>
      </c>
      <c r="D5" s="387">
        <f t="shared" ref="D5:D68" si="0">C5/$C$318</f>
        <v>5.2945112756769844E-2</v>
      </c>
      <c r="E5" s="387">
        <f>D5+E4</f>
        <v>0.16246879692755595</v>
      </c>
      <c r="F5" s="388" t="str">
        <f t="shared" ref="F5:F68" si="1">IF(E5&lt;=$J$5,"A",IF(E5&lt;=$J$6,"B","C"))</f>
        <v>A</v>
      </c>
      <c r="I5" s="389" t="s">
        <v>885</v>
      </c>
      <c r="J5" s="390">
        <v>0.8</v>
      </c>
    </row>
    <row r="6" spans="1:10" ht="26.25">
      <c r="A6" t="s">
        <v>829</v>
      </c>
      <c r="B6" s="385" t="s">
        <v>831</v>
      </c>
      <c r="C6" s="386">
        <v>183631.30499999999</v>
      </c>
      <c r="D6" s="387">
        <f t="shared" si="0"/>
        <v>4.6821209189798013E-2</v>
      </c>
      <c r="E6" s="387">
        <f t="shared" ref="E6:E69" si="2">D6+E5</f>
        <v>0.20929000611735396</v>
      </c>
      <c r="F6" s="388" t="str">
        <f t="shared" si="1"/>
        <v>A</v>
      </c>
      <c r="I6" s="389" t="s">
        <v>886</v>
      </c>
      <c r="J6" s="390">
        <v>0.95</v>
      </c>
    </row>
    <row r="7" spans="1:10" ht="39">
      <c r="A7" t="s">
        <v>241</v>
      </c>
      <c r="B7" s="385" t="s">
        <v>242</v>
      </c>
      <c r="C7" s="386">
        <v>138956.55840000001</v>
      </c>
      <c r="D7" s="387">
        <f t="shared" si="0"/>
        <v>3.5430310148592499E-2</v>
      </c>
      <c r="E7" s="387">
        <f t="shared" si="2"/>
        <v>0.24472031626594645</v>
      </c>
      <c r="F7" s="388" t="str">
        <f t="shared" si="1"/>
        <v>A</v>
      </c>
      <c r="I7" s="389" t="s">
        <v>887</v>
      </c>
      <c r="J7" s="390">
        <v>1</v>
      </c>
    </row>
    <row r="8" spans="1:10" ht="38.25">
      <c r="A8" t="s">
        <v>177</v>
      </c>
      <c r="B8" s="385" t="s">
        <v>179</v>
      </c>
      <c r="C8" s="386">
        <v>126120.232</v>
      </c>
      <c r="D8" s="387">
        <f t="shared" si="0"/>
        <v>3.2157380603148565E-2</v>
      </c>
      <c r="E8" s="387">
        <f t="shared" si="2"/>
        <v>0.27687769686909502</v>
      </c>
      <c r="F8" s="388" t="str">
        <f t="shared" si="1"/>
        <v>A</v>
      </c>
    </row>
    <row r="9" spans="1:10">
      <c r="A9" t="s">
        <v>243</v>
      </c>
      <c r="B9" s="385" t="s">
        <v>244</v>
      </c>
      <c r="C9" s="386">
        <v>125847.999</v>
      </c>
      <c r="D9" s="387">
        <f t="shared" si="0"/>
        <v>3.2087968264977972E-2</v>
      </c>
      <c r="E9" s="387">
        <f t="shared" si="2"/>
        <v>0.30896566513407298</v>
      </c>
      <c r="F9" s="388" t="str">
        <f t="shared" si="1"/>
        <v>A</v>
      </c>
    </row>
    <row r="10" spans="1:10" ht="38.25">
      <c r="A10" t="s">
        <v>106</v>
      </c>
      <c r="B10" s="385" t="s">
        <v>108</v>
      </c>
      <c r="C10" s="386">
        <v>123393.3486</v>
      </c>
      <c r="D10" s="387">
        <f t="shared" si="0"/>
        <v>3.1462096222810536E-2</v>
      </c>
      <c r="E10" s="387">
        <f t="shared" si="2"/>
        <v>0.34042776135688352</v>
      </c>
      <c r="F10" s="388" t="str">
        <f t="shared" si="1"/>
        <v>A</v>
      </c>
    </row>
    <row r="11" spans="1:10" ht="25.5">
      <c r="A11" t="s">
        <v>229</v>
      </c>
      <c r="B11" s="385" t="s">
        <v>230</v>
      </c>
      <c r="C11" s="386">
        <v>115976.1394</v>
      </c>
      <c r="D11" s="387">
        <f t="shared" si="0"/>
        <v>2.9570900690775875E-2</v>
      </c>
      <c r="E11" s="387">
        <f t="shared" si="2"/>
        <v>0.36999866204765941</v>
      </c>
      <c r="F11" s="388" t="str">
        <f t="shared" si="1"/>
        <v>A</v>
      </c>
    </row>
    <row r="12" spans="1:10" ht="38.25">
      <c r="A12" t="s">
        <v>136</v>
      </c>
      <c r="B12" s="385" t="s">
        <v>138</v>
      </c>
      <c r="C12" s="386">
        <v>109430.3256</v>
      </c>
      <c r="D12" s="387">
        <f t="shared" si="0"/>
        <v>2.7901888333393417E-2</v>
      </c>
      <c r="E12" s="387">
        <f t="shared" si="2"/>
        <v>0.39790055038105282</v>
      </c>
      <c r="F12" s="388" t="str">
        <f t="shared" si="1"/>
        <v>A</v>
      </c>
    </row>
    <row r="13" spans="1:10" ht="63.75">
      <c r="A13" t="s">
        <v>795</v>
      </c>
      <c r="B13" s="385" t="s">
        <v>796</v>
      </c>
      <c r="C13" s="386">
        <v>91822.8985865</v>
      </c>
      <c r="D13" s="387">
        <f t="shared" si="0"/>
        <v>2.341245215859096E-2</v>
      </c>
      <c r="E13" s="387">
        <f t="shared" si="2"/>
        <v>0.42131300253964377</v>
      </c>
      <c r="F13" s="388" t="str">
        <f t="shared" si="1"/>
        <v>A</v>
      </c>
    </row>
    <row r="14" spans="1:10" ht="38.25">
      <c r="A14" t="s">
        <v>225</v>
      </c>
      <c r="B14" s="385" t="s">
        <v>226</v>
      </c>
      <c r="C14" s="386">
        <v>82727.632800000007</v>
      </c>
      <c r="D14" s="387">
        <f t="shared" si="0"/>
        <v>2.1093395818896979E-2</v>
      </c>
      <c r="E14" s="387">
        <f t="shared" si="2"/>
        <v>0.44240639835854073</v>
      </c>
      <c r="F14" s="388" t="str">
        <f t="shared" si="1"/>
        <v>A</v>
      </c>
    </row>
    <row r="15" spans="1:10">
      <c r="A15" t="s">
        <v>187</v>
      </c>
      <c r="B15" s="385" t="s">
        <v>188</v>
      </c>
      <c r="C15" s="386">
        <v>75835.828800000003</v>
      </c>
      <c r="D15" s="387">
        <f t="shared" si="0"/>
        <v>1.9336164954698268E-2</v>
      </c>
      <c r="E15" s="387">
        <f t="shared" si="2"/>
        <v>0.46174256331323899</v>
      </c>
      <c r="F15" s="388" t="str">
        <f t="shared" si="1"/>
        <v>A</v>
      </c>
    </row>
    <row r="16" spans="1:10" ht="38.25">
      <c r="A16" t="s">
        <v>116</v>
      </c>
      <c r="B16" s="385" t="s">
        <v>118</v>
      </c>
      <c r="C16" s="386">
        <v>71716.967300000004</v>
      </c>
      <c r="D16" s="387">
        <f t="shared" si="0"/>
        <v>1.8285962344008849E-2</v>
      </c>
      <c r="E16" s="387">
        <f t="shared" si="2"/>
        <v>0.48002852565724785</v>
      </c>
      <c r="F16" s="388" t="str">
        <f t="shared" si="1"/>
        <v>A</v>
      </c>
    </row>
    <row r="17" spans="1:6" ht="38.25">
      <c r="A17" t="s">
        <v>114</v>
      </c>
      <c r="B17" s="385" t="s">
        <v>115</v>
      </c>
      <c r="C17" s="386">
        <v>70057.286999999997</v>
      </c>
      <c r="D17" s="387">
        <f t="shared" si="0"/>
        <v>1.7862787011706509E-2</v>
      </c>
      <c r="E17" s="387">
        <f t="shared" si="2"/>
        <v>0.49789131266895437</v>
      </c>
      <c r="F17" s="388" t="str">
        <f t="shared" si="1"/>
        <v>A</v>
      </c>
    </row>
    <row r="18" spans="1:6" ht="25.5">
      <c r="A18" t="s">
        <v>184</v>
      </c>
      <c r="B18" s="385" t="s">
        <v>186</v>
      </c>
      <c r="C18" s="386">
        <v>64892.936000000002</v>
      </c>
      <c r="D18" s="387">
        <f t="shared" si="0"/>
        <v>1.6546011756525796E-2</v>
      </c>
      <c r="E18" s="387">
        <f t="shared" si="2"/>
        <v>0.51443732442548018</v>
      </c>
      <c r="F18" s="388" t="str">
        <f t="shared" si="1"/>
        <v>A</v>
      </c>
    </row>
    <row r="19" spans="1:6">
      <c r="A19" t="s">
        <v>217</v>
      </c>
      <c r="B19" s="385" t="s">
        <v>218</v>
      </c>
      <c r="C19" s="386">
        <v>64813.066500000001</v>
      </c>
      <c r="D19" s="387">
        <f t="shared" si="0"/>
        <v>1.6525647110272344E-2</v>
      </c>
      <c r="E19" s="387">
        <f t="shared" si="2"/>
        <v>0.53096297153575256</v>
      </c>
      <c r="F19" s="388" t="str">
        <f t="shared" si="1"/>
        <v>A</v>
      </c>
    </row>
    <row r="20" spans="1:6" ht="25.5">
      <c r="A20" t="s">
        <v>73</v>
      </c>
      <c r="B20" s="385" t="s">
        <v>75</v>
      </c>
      <c r="C20" s="386">
        <v>63520.1</v>
      </c>
      <c r="D20" s="387">
        <f t="shared" si="0"/>
        <v>1.6195974264066187E-2</v>
      </c>
      <c r="E20" s="387">
        <f t="shared" si="2"/>
        <v>0.54715894579981872</v>
      </c>
      <c r="F20" s="388" t="str">
        <f t="shared" si="1"/>
        <v>A</v>
      </c>
    </row>
    <row r="21" spans="1:6">
      <c r="A21" t="s">
        <v>236</v>
      </c>
      <c r="B21" s="385" t="s">
        <v>237</v>
      </c>
      <c r="C21" s="386">
        <v>61896.348599999998</v>
      </c>
      <c r="D21" s="387">
        <f t="shared" si="0"/>
        <v>1.5781959867274598E-2</v>
      </c>
      <c r="E21" s="387">
        <f t="shared" si="2"/>
        <v>0.56294090566709332</v>
      </c>
      <c r="F21" s="388" t="str">
        <f t="shared" si="1"/>
        <v>A</v>
      </c>
    </row>
    <row r="22" spans="1:6" ht="51">
      <c r="A22" t="s">
        <v>223</v>
      </c>
      <c r="B22" s="385" t="s">
        <v>224</v>
      </c>
      <c r="C22" s="386">
        <v>59107.291599999997</v>
      </c>
      <c r="D22" s="387">
        <f t="shared" si="0"/>
        <v>1.5070822835169584E-2</v>
      </c>
      <c r="E22" s="387">
        <f t="shared" si="2"/>
        <v>0.5780117285022629</v>
      </c>
      <c r="F22" s="388" t="str">
        <f t="shared" si="1"/>
        <v>A</v>
      </c>
    </row>
    <row r="23" spans="1:6" ht="38.25">
      <c r="A23" t="s">
        <v>121</v>
      </c>
      <c r="B23" s="385" t="s">
        <v>108</v>
      </c>
      <c r="C23" s="386">
        <v>54804.928999999996</v>
      </c>
      <c r="D23" s="387">
        <f t="shared" si="0"/>
        <v>1.3973832214180623E-2</v>
      </c>
      <c r="E23" s="387">
        <f t="shared" si="2"/>
        <v>0.59198556071644348</v>
      </c>
      <c r="F23" s="388" t="str">
        <f t="shared" si="1"/>
        <v>A</v>
      </c>
    </row>
    <row r="24" spans="1:6" ht="25.5">
      <c r="A24" t="s">
        <v>157</v>
      </c>
      <c r="B24" s="385" t="s">
        <v>159</v>
      </c>
      <c r="C24" s="386">
        <v>53561.795599999998</v>
      </c>
      <c r="D24" s="387">
        <f t="shared" si="0"/>
        <v>1.3656865513038763E-2</v>
      </c>
      <c r="E24" s="387">
        <f t="shared" si="2"/>
        <v>0.60564242622948228</v>
      </c>
      <c r="F24" s="388" t="str">
        <f t="shared" si="1"/>
        <v>A</v>
      </c>
    </row>
    <row r="25" spans="1:6" ht="25.5">
      <c r="A25" t="s">
        <v>212</v>
      </c>
      <c r="B25" s="385" t="s">
        <v>213</v>
      </c>
      <c r="C25" s="386">
        <v>52601.328999999998</v>
      </c>
      <c r="D25" s="387">
        <f t="shared" si="0"/>
        <v>1.3411971497835778E-2</v>
      </c>
      <c r="E25" s="387">
        <f t="shared" si="2"/>
        <v>0.61905439772731807</v>
      </c>
      <c r="F25" s="388" t="str">
        <f t="shared" si="1"/>
        <v>A</v>
      </c>
    </row>
    <row r="26" spans="1:6">
      <c r="A26" t="s">
        <v>189</v>
      </c>
      <c r="B26" s="385" t="s">
        <v>190</v>
      </c>
      <c r="C26" s="386">
        <v>51910.372799999997</v>
      </c>
      <c r="D26" s="387">
        <f t="shared" si="0"/>
        <v>1.3235795628578692E-2</v>
      </c>
      <c r="E26" s="387">
        <f t="shared" si="2"/>
        <v>0.63229019335589676</v>
      </c>
      <c r="F26" s="388" t="str">
        <f t="shared" si="1"/>
        <v>A</v>
      </c>
    </row>
    <row r="27" spans="1:6" ht="25.5">
      <c r="A27" t="s">
        <v>788</v>
      </c>
      <c r="B27" s="385" t="s">
        <v>789</v>
      </c>
      <c r="C27" s="386">
        <v>50825.197</v>
      </c>
      <c r="D27" s="387">
        <f t="shared" si="0"/>
        <v>1.2959104009252095E-2</v>
      </c>
      <c r="E27" s="387">
        <f t="shared" si="2"/>
        <v>0.6452492973651488</v>
      </c>
      <c r="F27" s="388" t="str">
        <f t="shared" si="1"/>
        <v>A</v>
      </c>
    </row>
    <row r="28" spans="1:6" ht="25.5">
      <c r="A28" t="s">
        <v>104</v>
      </c>
      <c r="B28" s="385" t="s">
        <v>94</v>
      </c>
      <c r="C28" s="386">
        <v>50598.750848000003</v>
      </c>
      <c r="D28" s="387">
        <f t="shared" si="0"/>
        <v>1.2901366127070097E-2</v>
      </c>
      <c r="E28" s="387">
        <f t="shared" si="2"/>
        <v>0.65815066349221885</v>
      </c>
      <c r="F28" s="388" t="str">
        <f t="shared" si="1"/>
        <v>A</v>
      </c>
    </row>
    <row r="29" spans="1:6" ht="51">
      <c r="A29" t="s">
        <v>472</v>
      </c>
      <c r="B29" s="385" t="s">
        <v>473</v>
      </c>
      <c r="C29" s="386">
        <v>43352.4</v>
      </c>
      <c r="D29" s="387">
        <f t="shared" si="0"/>
        <v>1.1053735033249365E-2</v>
      </c>
      <c r="E29" s="387">
        <f t="shared" si="2"/>
        <v>0.6692043985254682</v>
      </c>
      <c r="F29" s="388" t="str">
        <f t="shared" si="1"/>
        <v>A</v>
      </c>
    </row>
    <row r="30" spans="1:6">
      <c r="A30" t="s">
        <v>165</v>
      </c>
      <c r="B30" s="385" t="s">
        <v>166</v>
      </c>
      <c r="C30" s="386">
        <v>42021.661699999997</v>
      </c>
      <c r="D30" s="387">
        <f t="shared" si="0"/>
        <v>1.0714431359939543E-2</v>
      </c>
      <c r="E30" s="387">
        <f t="shared" si="2"/>
        <v>0.67991882988540775</v>
      </c>
      <c r="F30" s="388" t="str">
        <f t="shared" si="1"/>
        <v>A</v>
      </c>
    </row>
    <row r="31" spans="1:6" ht="38.25">
      <c r="A31" t="s">
        <v>83</v>
      </c>
      <c r="B31" s="385" t="s">
        <v>85</v>
      </c>
      <c r="C31" s="386">
        <v>41810.791232727301</v>
      </c>
      <c r="D31" s="387">
        <f t="shared" si="0"/>
        <v>1.0660664872465496E-2</v>
      </c>
      <c r="E31" s="387">
        <f t="shared" si="2"/>
        <v>0.69057949475787328</v>
      </c>
      <c r="F31" s="388" t="str">
        <f t="shared" si="1"/>
        <v>A</v>
      </c>
    </row>
    <row r="32" spans="1:6" ht="25.5">
      <c r="A32" t="s">
        <v>608</v>
      </c>
      <c r="B32" s="385" t="s">
        <v>609</v>
      </c>
      <c r="C32" s="386">
        <v>39184.53</v>
      </c>
      <c r="D32" s="387">
        <f t="shared" si="0"/>
        <v>9.99103652905977E-3</v>
      </c>
      <c r="E32" s="387">
        <f t="shared" si="2"/>
        <v>0.70057053128693303</v>
      </c>
      <c r="F32" s="388" t="str">
        <f t="shared" si="1"/>
        <v>A</v>
      </c>
    </row>
    <row r="33" spans="1:6">
      <c r="A33" t="s">
        <v>167</v>
      </c>
      <c r="B33" s="385" t="s">
        <v>168</v>
      </c>
      <c r="C33" s="386">
        <v>38339.881800000003</v>
      </c>
      <c r="D33" s="387">
        <f t="shared" si="0"/>
        <v>9.7756731951010728E-3</v>
      </c>
      <c r="E33" s="387">
        <f t="shared" si="2"/>
        <v>0.71034620448203412</v>
      </c>
      <c r="F33" s="388" t="str">
        <f t="shared" si="1"/>
        <v>A</v>
      </c>
    </row>
    <row r="34" spans="1:6" ht="38.25">
      <c r="A34" t="s">
        <v>89</v>
      </c>
      <c r="B34" s="385" t="s">
        <v>91</v>
      </c>
      <c r="C34" s="386">
        <v>37845.816244281799</v>
      </c>
      <c r="D34" s="387">
        <f t="shared" si="0"/>
        <v>9.6496993218676622E-3</v>
      </c>
      <c r="E34" s="387">
        <f t="shared" si="2"/>
        <v>0.71999590380390177</v>
      </c>
      <c r="F34" s="388" t="str">
        <f t="shared" si="1"/>
        <v>A</v>
      </c>
    </row>
    <row r="35" spans="1:6" ht="25.5">
      <c r="A35" t="s">
        <v>120</v>
      </c>
      <c r="B35" s="385" t="s">
        <v>94</v>
      </c>
      <c r="C35" s="386">
        <v>36241.156799999997</v>
      </c>
      <c r="D35" s="387">
        <f t="shared" si="0"/>
        <v>9.2405528774795274E-3</v>
      </c>
      <c r="E35" s="387">
        <f t="shared" si="2"/>
        <v>0.72923645668138126</v>
      </c>
      <c r="F35" s="388" t="str">
        <f t="shared" si="1"/>
        <v>A</v>
      </c>
    </row>
    <row r="36" spans="1:6" ht="38.25">
      <c r="A36" t="s">
        <v>119</v>
      </c>
      <c r="B36" s="385" t="s">
        <v>118</v>
      </c>
      <c r="C36" s="386">
        <v>35858.721799999999</v>
      </c>
      <c r="D36" s="387">
        <f t="shared" si="0"/>
        <v>9.1430418940635985E-3</v>
      </c>
      <c r="E36" s="387">
        <f t="shared" si="2"/>
        <v>0.73837949857544483</v>
      </c>
      <c r="F36" s="388" t="str">
        <f t="shared" si="1"/>
        <v>A</v>
      </c>
    </row>
    <row r="37" spans="1:6" ht="25.5">
      <c r="A37" t="s">
        <v>784</v>
      </c>
      <c r="B37" s="385" t="s">
        <v>785</v>
      </c>
      <c r="C37" s="386">
        <v>34300.622900000002</v>
      </c>
      <c r="D37" s="387">
        <f t="shared" si="0"/>
        <v>8.7457671781032992E-3</v>
      </c>
      <c r="E37" s="387">
        <f t="shared" si="2"/>
        <v>0.7471252657535481</v>
      </c>
      <c r="F37" s="388" t="str">
        <f t="shared" si="1"/>
        <v>A</v>
      </c>
    </row>
    <row r="38" spans="1:6">
      <c r="A38" t="s">
        <v>160</v>
      </c>
      <c r="B38" s="385" t="s">
        <v>161</v>
      </c>
      <c r="C38" s="386">
        <v>31123.415700000001</v>
      </c>
      <c r="D38" s="387">
        <f t="shared" si="0"/>
        <v>7.9356619351517634E-3</v>
      </c>
      <c r="E38" s="387">
        <f t="shared" si="2"/>
        <v>0.75506092768869981</v>
      </c>
      <c r="F38" s="388" t="str">
        <f t="shared" si="1"/>
        <v>A</v>
      </c>
    </row>
    <row r="39" spans="1:6" ht="25.5">
      <c r="A39" t="s">
        <v>231</v>
      </c>
      <c r="B39" s="385" t="s">
        <v>232</v>
      </c>
      <c r="C39" s="386">
        <v>26338.7729</v>
      </c>
      <c r="D39" s="387">
        <f t="shared" si="0"/>
        <v>6.7157024002714727E-3</v>
      </c>
      <c r="E39" s="387">
        <f t="shared" si="2"/>
        <v>0.76177663008897123</v>
      </c>
      <c r="F39" s="388" t="str">
        <f t="shared" si="1"/>
        <v>A</v>
      </c>
    </row>
    <row r="40" spans="1:6" ht="25.5">
      <c r="A40" t="s">
        <v>239</v>
      </c>
      <c r="B40" s="385" t="s">
        <v>240</v>
      </c>
      <c r="C40" s="386">
        <v>25416.388800000001</v>
      </c>
      <c r="D40" s="387">
        <f t="shared" si="0"/>
        <v>6.4805184325953539E-3</v>
      </c>
      <c r="E40" s="387">
        <f t="shared" si="2"/>
        <v>0.76825714852156657</v>
      </c>
      <c r="F40" s="388" t="str">
        <f t="shared" si="1"/>
        <v>A</v>
      </c>
    </row>
    <row r="41" spans="1:6" ht="51">
      <c r="A41" t="s">
        <v>469</v>
      </c>
      <c r="B41" s="385" t="s">
        <v>470</v>
      </c>
      <c r="C41" s="386">
        <v>20359.5</v>
      </c>
      <c r="D41" s="387">
        <f t="shared" si="0"/>
        <v>5.1911432448824161E-3</v>
      </c>
      <c r="E41" s="387">
        <f t="shared" si="2"/>
        <v>0.77344829176644903</v>
      </c>
      <c r="F41" s="388" t="str">
        <f t="shared" si="1"/>
        <v>A</v>
      </c>
    </row>
    <row r="42" spans="1:6" ht="38.25">
      <c r="A42" t="s">
        <v>54</v>
      </c>
      <c r="B42" s="385" t="s">
        <v>55</v>
      </c>
      <c r="C42" s="386">
        <v>20293.87</v>
      </c>
      <c r="D42" s="387">
        <f t="shared" si="0"/>
        <v>5.1744093009662272E-3</v>
      </c>
      <c r="E42" s="387">
        <f t="shared" si="2"/>
        <v>0.77862270106741527</v>
      </c>
      <c r="F42" s="388" t="str">
        <f t="shared" si="1"/>
        <v>A</v>
      </c>
    </row>
    <row r="43" spans="1:6" ht="38.25">
      <c r="A43" t="s">
        <v>443</v>
      </c>
      <c r="B43" s="385" t="s">
        <v>444</v>
      </c>
      <c r="C43" s="386">
        <v>19093.48</v>
      </c>
      <c r="D43" s="387">
        <f t="shared" si="0"/>
        <v>4.8683410556888684E-3</v>
      </c>
      <c r="E43" s="387">
        <f t="shared" si="2"/>
        <v>0.78349104212310416</v>
      </c>
      <c r="F43" s="388" t="str">
        <f t="shared" si="1"/>
        <v>A</v>
      </c>
    </row>
    <row r="44" spans="1:6" ht="38.25">
      <c r="A44" t="s">
        <v>201</v>
      </c>
      <c r="B44" s="385" t="s">
        <v>203</v>
      </c>
      <c r="C44" s="386">
        <v>19065.879000000001</v>
      </c>
      <c r="D44" s="387">
        <f t="shared" si="0"/>
        <v>4.8613035181903049E-3</v>
      </c>
      <c r="E44" s="387">
        <f t="shared" si="2"/>
        <v>0.78835234564129442</v>
      </c>
      <c r="F44" s="388" t="str">
        <f t="shared" si="1"/>
        <v>A</v>
      </c>
    </row>
    <row r="45" spans="1:6" ht="25.5">
      <c r="A45" t="s">
        <v>92</v>
      </c>
      <c r="B45" s="385" t="s">
        <v>94</v>
      </c>
      <c r="C45" s="386">
        <v>18964.307199999999</v>
      </c>
      <c r="D45" s="387">
        <f t="shared" si="0"/>
        <v>4.8354053495987112E-3</v>
      </c>
      <c r="E45" s="387">
        <f t="shared" si="2"/>
        <v>0.79318775099089311</v>
      </c>
      <c r="F45" s="388" t="str">
        <f t="shared" si="1"/>
        <v>A</v>
      </c>
    </row>
    <row r="46" spans="1:6" ht="25.5">
      <c r="A46" t="s">
        <v>255</v>
      </c>
      <c r="B46" s="385" t="s">
        <v>256</v>
      </c>
      <c r="C46" s="386">
        <v>18621.678</v>
      </c>
      <c r="D46" s="387">
        <f t="shared" si="0"/>
        <v>4.7480438104116262E-3</v>
      </c>
      <c r="E46" s="387">
        <f t="shared" si="2"/>
        <v>0.79793579480130472</v>
      </c>
      <c r="F46" s="388" t="str">
        <f t="shared" si="1"/>
        <v>A</v>
      </c>
    </row>
    <row r="47" spans="1:6" ht="25.5">
      <c r="A47" t="s">
        <v>378</v>
      </c>
      <c r="B47" s="385" t="s">
        <v>379</v>
      </c>
      <c r="C47" s="386">
        <v>16919</v>
      </c>
      <c r="D47" s="387">
        <f t="shared" si="0"/>
        <v>4.3139051823554405E-3</v>
      </c>
      <c r="E47" s="387">
        <f t="shared" si="2"/>
        <v>0.80224969998366014</v>
      </c>
      <c r="F47" s="388" t="str">
        <f t="shared" si="1"/>
        <v>B</v>
      </c>
    </row>
    <row r="48" spans="1:6">
      <c r="A48" t="s">
        <v>814</v>
      </c>
      <c r="B48" s="385" t="s">
        <v>815</v>
      </c>
      <c r="C48" s="386">
        <v>16665.520199999999</v>
      </c>
      <c r="D48" s="387">
        <f t="shared" si="0"/>
        <v>4.2492744226862861E-3</v>
      </c>
      <c r="E48" s="387">
        <f t="shared" si="2"/>
        <v>0.80649897440634644</v>
      </c>
      <c r="F48" s="388" t="str">
        <f t="shared" si="1"/>
        <v>B</v>
      </c>
    </row>
    <row r="49" spans="1:6" ht="25.5">
      <c r="A49" t="s">
        <v>196</v>
      </c>
      <c r="B49" s="385" t="s">
        <v>198</v>
      </c>
      <c r="C49" s="386">
        <v>16276.744000000001</v>
      </c>
      <c r="D49" s="387">
        <f t="shared" si="0"/>
        <v>4.1501465981129398E-3</v>
      </c>
      <c r="E49" s="387">
        <f t="shared" si="2"/>
        <v>0.81064912100445941</v>
      </c>
      <c r="F49" s="388" t="str">
        <f t="shared" si="1"/>
        <v>B</v>
      </c>
    </row>
    <row r="50" spans="1:6" ht="38.25">
      <c r="A50" t="s">
        <v>382</v>
      </c>
      <c r="B50" s="385" t="s">
        <v>383</v>
      </c>
      <c r="C50" s="386">
        <v>15332.4</v>
      </c>
      <c r="D50" s="387">
        <f t="shared" si="0"/>
        <v>3.9093634267951156E-3</v>
      </c>
      <c r="E50" s="387">
        <f t="shared" si="2"/>
        <v>0.81455848443125456</v>
      </c>
      <c r="F50" s="388" t="str">
        <f t="shared" si="1"/>
        <v>B</v>
      </c>
    </row>
    <row r="51" spans="1:6" ht="25.5">
      <c r="A51" t="s">
        <v>661</v>
      </c>
      <c r="B51" s="651" t="s">
        <v>662</v>
      </c>
      <c r="C51" s="386">
        <v>15089.2</v>
      </c>
      <c r="D51" s="387">
        <f t="shared" si="0"/>
        <v>3.8473537488975542E-3</v>
      </c>
      <c r="E51" s="387">
        <f t="shared" si="2"/>
        <v>0.81840583818015211</v>
      </c>
      <c r="F51" s="388" t="str">
        <f t="shared" si="1"/>
        <v>B</v>
      </c>
    </row>
    <row r="52" spans="1:6" ht="25.5">
      <c r="A52" t="s">
        <v>126</v>
      </c>
      <c r="B52" s="385" t="s">
        <v>128</v>
      </c>
      <c r="C52" s="386">
        <v>14768.513999999999</v>
      </c>
      <c r="D52" s="387">
        <f t="shared" si="0"/>
        <v>3.7655871552862981E-3</v>
      </c>
      <c r="E52" s="387">
        <f t="shared" si="2"/>
        <v>0.82217142533543841</v>
      </c>
      <c r="F52" s="388" t="str">
        <f t="shared" si="1"/>
        <v>B</v>
      </c>
    </row>
    <row r="53" spans="1:6" ht="25.5">
      <c r="A53" t="s">
        <v>272</v>
      </c>
      <c r="B53" s="385" t="s">
        <v>273</v>
      </c>
      <c r="C53" s="386">
        <v>14560.6</v>
      </c>
      <c r="D53" s="387">
        <f t="shared" si="0"/>
        <v>3.7125744901119824E-3</v>
      </c>
      <c r="E53" s="387">
        <f t="shared" si="2"/>
        <v>0.82588399982555039</v>
      </c>
      <c r="F53" s="388" t="str">
        <f t="shared" si="1"/>
        <v>B</v>
      </c>
    </row>
    <row r="54" spans="1:6" ht="25.5">
      <c r="A54" t="s">
        <v>790</v>
      </c>
      <c r="B54" s="385" t="s">
        <v>791</v>
      </c>
      <c r="C54" s="386">
        <v>13720.8673</v>
      </c>
      <c r="D54" s="387">
        <f t="shared" si="0"/>
        <v>3.4984644808724692E-3</v>
      </c>
      <c r="E54" s="387">
        <f t="shared" si="2"/>
        <v>0.82938246430642282</v>
      </c>
      <c r="F54" s="388" t="str">
        <f t="shared" si="1"/>
        <v>B</v>
      </c>
    </row>
    <row r="55" spans="1:6">
      <c r="A55" t="s">
        <v>31</v>
      </c>
      <c r="B55" s="385" t="s">
        <v>32</v>
      </c>
      <c r="C55" s="386">
        <v>13696.7055</v>
      </c>
      <c r="D55" s="387">
        <f t="shared" si="0"/>
        <v>3.492303849970227E-3</v>
      </c>
      <c r="E55" s="387">
        <f t="shared" si="2"/>
        <v>0.83287476815639305</v>
      </c>
      <c r="F55" s="388" t="str">
        <f t="shared" si="1"/>
        <v>B</v>
      </c>
    </row>
    <row r="56" spans="1:6">
      <c r="A56" t="s">
        <v>26</v>
      </c>
      <c r="B56" s="385" t="s">
        <v>28</v>
      </c>
      <c r="C56" s="386">
        <v>12843.959500000001</v>
      </c>
      <c r="D56" s="387">
        <f t="shared" si="0"/>
        <v>3.2748757875177849E-3</v>
      </c>
      <c r="E56" s="387">
        <f t="shared" si="2"/>
        <v>0.83614964394391089</v>
      </c>
      <c r="F56" s="388" t="str">
        <f t="shared" si="1"/>
        <v>B</v>
      </c>
    </row>
    <row r="57" spans="1:6" ht="25.5">
      <c r="A57" t="s">
        <v>99</v>
      </c>
      <c r="B57" s="385" t="s">
        <v>101</v>
      </c>
      <c r="C57" s="386">
        <v>12774.877200000001</v>
      </c>
      <c r="D57" s="387">
        <f t="shared" si="0"/>
        <v>3.2572615968458163E-3</v>
      </c>
      <c r="E57" s="387">
        <f t="shared" si="2"/>
        <v>0.8394069055407567</v>
      </c>
      <c r="F57" s="388" t="str">
        <f t="shared" si="1"/>
        <v>B</v>
      </c>
    </row>
    <row r="58" spans="1:6" ht="38.25">
      <c r="A58" t="s">
        <v>50</v>
      </c>
      <c r="B58" s="385" t="s">
        <v>51</v>
      </c>
      <c r="C58" s="386">
        <v>12532.4</v>
      </c>
      <c r="D58" s="387">
        <f t="shared" si="0"/>
        <v>3.1954362141587167E-3</v>
      </c>
      <c r="E58" s="387">
        <f t="shared" si="2"/>
        <v>0.84260234175491544</v>
      </c>
      <c r="F58" s="388" t="str">
        <f t="shared" si="1"/>
        <v>B</v>
      </c>
    </row>
    <row r="59" spans="1:6">
      <c r="A59" t="s">
        <v>800</v>
      </c>
      <c r="B59" s="385" t="s">
        <v>166</v>
      </c>
      <c r="C59" s="386">
        <v>11822.7626</v>
      </c>
      <c r="D59" s="387">
        <f t="shared" si="0"/>
        <v>3.0144971245285234E-3</v>
      </c>
      <c r="E59" s="387">
        <f t="shared" si="2"/>
        <v>0.84561683887944394</v>
      </c>
      <c r="F59" s="388" t="str">
        <f t="shared" si="1"/>
        <v>B</v>
      </c>
    </row>
    <row r="60" spans="1:6" ht="25.5">
      <c r="A60" t="s">
        <v>786</v>
      </c>
      <c r="B60" s="385" t="s">
        <v>787</v>
      </c>
      <c r="C60" s="386">
        <v>11637.808800000001</v>
      </c>
      <c r="D60" s="387">
        <f t="shared" si="0"/>
        <v>2.9673387134926269E-3</v>
      </c>
      <c r="E60" s="387">
        <f t="shared" si="2"/>
        <v>0.84858417759293658</v>
      </c>
      <c r="F60" s="388" t="str">
        <f t="shared" si="1"/>
        <v>B</v>
      </c>
    </row>
    <row r="61" spans="1:6" ht="51">
      <c r="A61" t="s">
        <v>38</v>
      </c>
      <c r="B61" s="385" t="s">
        <v>39</v>
      </c>
      <c r="C61" s="386">
        <v>11040.545</v>
      </c>
      <c r="D61" s="387">
        <f t="shared" si="0"/>
        <v>2.8150519706559756E-3</v>
      </c>
      <c r="E61" s="387">
        <f t="shared" si="2"/>
        <v>0.8513992295635926</v>
      </c>
      <c r="F61" s="388" t="str">
        <f t="shared" si="1"/>
        <v>B</v>
      </c>
    </row>
    <row r="62" spans="1:6" ht="25.5">
      <c r="A62" t="s">
        <v>112</v>
      </c>
      <c r="B62" s="385" t="s">
        <v>101</v>
      </c>
      <c r="C62" s="386">
        <v>10975.7211456</v>
      </c>
      <c r="D62" s="387">
        <f t="shared" si="0"/>
        <v>2.7985235729116398E-3</v>
      </c>
      <c r="E62" s="387">
        <f t="shared" si="2"/>
        <v>0.85419775313650426</v>
      </c>
      <c r="F62" s="388" t="str">
        <f t="shared" si="1"/>
        <v>B</v>
      </c>
    </row>
    <row r="63" spans="1:6">
      <c r="A63" t="s">
        <v>61</v>
      </c>
      <c r="B63" s="385" t="s">
        <v>63</v>
      </c>
      <c r="C63" s="386">
        <v>10480.528001999999</v>
      </c>
      <c r="D63" s="387">
        <f t="shared" si="0"/>
        <v>2.6722621940805666E-3</v>
      </c>
      <c r="E63" s="387">
        <f t="shared" si="2"/>
        <v>0.85687001533058482</v>
      </c>
      <c r="F63" s="388" t="str">
        <f t="shared" si="1"/>
        <v>B</v>
      </c>
    </row>
    <row r="64" spans="1:6">
      <c r="A64" t="s">
        <v>253</v>
      </c>
      <c r="B64" s="385" t="s">
        <v>254</v>
      </c>
      <c r="C64" s="386">
        <v>10186.308000000001</v>
      </c>
      <c r="D64" s="387">
        <f t="shared" si="0"/>
        <v>2.5972437419628045E-3</v>
      </c>
      <c r="E64" s="387">
        <f t="shared" si="2"/>
        <v>0.85946725907254762</v>
      </c>
      <c r="F64" s="388" t="str">
        <f t="shared" si="1"/>
        <v>B</v>
      </c>
    </row>
    <row r="65" spans="1:6" ht="25.5">
      <c r="A65" t="s">
        <v>811</v>
      </c>
      <c r="B65" s="385" t="s">
        <v>812</v>
      </c>
      <c r="C65" s="386">
        <v>10181.943799999999</v>
      </c>
      <c r="D65" s="387">
        <f t="shared" si="0"/>
        <v>2.5961309844123085E-3</v>
      </c>
      <c r="E65" s="387">
        <f t="shared" si="2"/>
        <v>0.86206339005695998</v>
      </c>
      <c r="F65" s="388" t="str">
        <f t="shared" si="1"/>
        <v>B</v>
      </c>
    </row>
    <row r="66" spans="1:6">
      <c r="A66" t="s">
        <v>576</v>
      </c>
      <c r="B66" s="385" t="s">
        <v>577</v>
      </c>
      <c r="C66" s="386">
        <v>10128.391799999999</v>
      </c>
      <c r="D66" s="387">
        <f t="shared" si="0"/>
        <v>2.5824766165226283E-3</v>
      </c>
      <c r="E66" s="387">
        <f t="shared" si="2"/>
        <v>0.86464586667348264</v>
      </c>
      <c r="F66" s="388" t="str">
        <f t="shared" si="1"/>
        <v>B</v>
      </c>
    </row>
    <row r="67" spans="1:6" ht="25.5">
      <c r="A67" t="s">
        <v>264</v>
      </c>
      <c r="B67" s="385" t="s">
        <v>265</v>
      </c>
      <c r="C67" s="386">
        <v>9668.5300000000007</v>
      </c>
      <c r="D67" s="387">
        <f t="shared" si="0"/>
        <v>2.4652238118540726E-3</v>
      </c>
      <c r="E67" s="387">
        <f t="shared" si="2"/>
        <v>0.86711109048533674</v>
      </c>
      <c r="F67" s="388" t="str">
        <f t="shared" si="1"/>
        <v>B</v>
      </c>
    </row>
    <row r="68" spans="1:6" ht="25.5">
      <c r="A68" t="s">
        <v>345</v>
      </c>
      <c r="B68" s="385" t="s">
        <v>346</v>
      </c>
      <c r="C68" s="386">
        <v>9242.92</v>
      </c>
      <c r="D68" s="387">
        <f t="shared" si="0"/>
        <v>2.3567043257932945E-3</v>
      </c>
      <c r="E68" s="387">
        <f t="shared" si="2"/>
        <v>0.86946779481113001</v>
      </c>
      <c r="F68" s="388" t="str">
        <f t="shared" si="1"/>
        <v>B</v>
      </c>
    </row>
    <row r="69" spans="1:6" ht="25.5">
      <c r="A69" t="s">
        <v>56</v>
      </c>
      <c r="B69" s="385" t="s">
        <v>57</v>
      </c>
      <c r="C69" s="386">
        <v>9106</v>
      </c>
      <c r="D69" s="387">
        <f t="shared" ref="D69:D132" si="3">C69/$C$318</f>
        <v>2.3217932850953748E-3</v>
      </c>
      <c r="E69" s="387">
        <f t="shared" si="2"/>
        <v>0.87178958809622542</v>
      </c>
      <c r="F69" s="388" t="str">
        <f t="shared" ref="F69:F132" si="4">IF(E69&lt;=$J$5,"A",IF(E69&lt;=$J$6,"B","C"))</f>
        <v>B</v>
      </c>
    </row>
    <row r="70" spans="1:6" ht="51">
      <c r="A70" t="s">
        <v>476</v>
      </c>
      <c r="B70" s="385" t="s">
        <v>477</v>
      </c>
      <c r="C70" s="386">
        <v>8845.5499999999993</v>
      </c>
      <c r="D70" s="387">
        <f t="shared" si="3"/>
        <v>2.2553853056199637E-3</v>
      </c>
      <c r="E70" s="387">
        <f t="shared" ref="E70:E133" si="5">D70+E69</f>
        <v>0.87404497340184539</v>
      </c>
      <c r="F70" s="388" t="str">
        <f t="shared" si="4"/>
        <v>B</v>
      </c>
    </row>
    <row r="71" spans="1:6" ht="38.25">
      <c r="A71" t="s">
        <v>171</v>
      </c>
      <c r="B71" s="385" t="s">
        <v>173</v>
      </c>
      <c r="C71" s="386">
        <v>8844.7999999999993</v>
      </c>
      <c r="D71" s="387">
        <f t="shared" si="3"/>
        <v>2.2551940751165791E-3</v>
      </c>
      <c r="E71" s="387">
        <f t="shared" si="5"/>
        <v>0.87630016747696193</v>
      </c>
      <c r="F71" s="388" t="str">
        <f t="shared" si="4"/>
        <v>B</v>
      </c>
    </row>
    <row r="72" spans="1:6">
      <c r="A72" t="s">
        <v>413</v>
      </c>
      <c r="B72" s="385" t="s">
        <v>414</v>
      </c>
      <c r="C72" s="386">
        <v>8677.24</v>
      </c>
      <c r="D72" s="387">
        <f t="shared" si="3"/>
        <v>2.2124706309203808E-3</v>
      </c>
      <c r="E72" s="387">
        <f t="shared" si="5"/>
        <v>0.87851263810788227</v>
      </c>
      <c r="F72" s="388" t="str">
        <f t="shared" si="4"/>
        <v>B</v>
      </c>
    </row>
    <row r="73" spans="1:6" ht="25.5">
      <c r="A73" t="s">
        <v>96</v>
      </c>
      <c r="B73" s="385" t="s">
        <v>98</v>
      </c>
      <c r="C73" s="386">
        <v>8656.8104000000003</v>
      </c>
      <c r="D73" s="387">
        <f t="shared" si="3"/>
        <v>2.2072616139977822E-3</v>
      </c>
      <c r="E73" s="387">
        <f t="shared" si="5"/>
        <v>0.88071989972188003</v>
      </c>
      <c r="F73" s="388" t="str">
        <f t="shared" si="4"/>
        <v>B</v>
      </c>
    </row>
    <row r="74" spans="1:6" ht="25.5">
      <c r="A74" t="s">
        <v>544</v>
      </c>
      <c r="B74" s="385" t="s">
        <v>518</v>
      </c>
      <c r="C74" s="386">
        <v>8430</v>
      </c>
      <c r="D74" s="387">
        <f t="shared" si="3"/>
        <v>2.1494308580445871E-3</v>
      </c>
      <c r="E74" s="387">
        <f t="shared" si="5"/>
        <v>0.88286933057992456</v>
      </c>
      <c r="F74" s="388" t="str">
        <f t="shared" si="4"/>
        <v>B</v>
      </c>
    </row>
    <row r="75" spans="1:6" ht="38.25">
      <c r="A75" t="s">
        <v>433</v>
      </c>
      <c r="B75" s="385" t="s">
        <v>412</v>
      </c>
      <c r="C75" s="386">
        <v>8279.0499999999993</v>
      </c>
      <c r="D75" s="387">
        <f t="shared" si="3"/>
        <v>2.1109425320633493E-3</v>
      </c>
      <c r="E75" s="387">
        <f t="shared" si="5"/>
        <v>0.8849802731119879</v>
      </c>
      <c r="F75" s="388" t="str">
        <f t="shared" si="4"/>
        <v>B</v>
      </c>
    </row>
    <row r="76" spans="1:6" ht="38.25">
      <c r="A76" t="s">
        <v>804</v>
      </c>
      <c r="B76" s="385" t="s">
        <v>805</v>
      </c>
      <c r="C76" s="386">
        <v>8272.3511999999992</v>
      </c>
      <c r="D76" s="387">
        <f t="shared" si="3"/>
        <v>2.1092345122019178E-3</v>
      </c>
      <c r="E76" s="387">
        <f t="shared" si="5"/>
        <v>0.88708950762418981</v>
      </c>
      <c r="F76" s="388" t="str">
        <f t="shared" si="4"/>
        <v>B</v>
      </c>
    </row>
    <row r="77" spans="1:6">
      <c r="A77" t="s">
        <v>219</v>
      </c>
      <c r="B77" s="385" t="s">
        <v>220</v>
      </c>
      <c r="C77" s="386">
        <v>8201.9678000000004</v>
      </c>
      <c r="D77" s="387">
        <f t="shared" si="3"/>
        <v>2.0912885748526778E-3</v>
      </c>
      <c r="E77" s="387">
        <f t="shared" si="5"/>
        <v>0.88918079619904244</v>
      </c>
      <c r="F77" s="388" t="str">
        <f t="shared" si="4"/>
        <v>B</v>
      </c>
    </row>
    <row r="78" spans="1:6" ht="51">
      <c r="A78" t="s">
        <v>145</v>
      </c>
      <c r="B78" s="385" t="s">
        <v>147</v>
      </c>
      <c r="C78" s="386">
        <v>8197.2000000000007</v>
      </c>
      <c r="D78" s="387">
        <f t="shared" si="3"/>
        <v>2.0900729097939608E-3</v>
      </c>
      <c r="E78" s="387">
        <f t="shared" si="5"/>
        <v>0.89127086910883646</v>
      </c>
      <c r="F78" s="388" t="str">
        <f t="shared" si="4"/>
        <v>B</v>
      </c>
    </row>
    <row r="79" spans="1:6" ht="25.5">
      <c r="A79" t="s">
        <v>150</v>
      </c>
      <c r="B79" s="385" t="s">
        <v>151</v>
      </c>
      <c r="C79" s="386">
        <v>8019.28</v>
      </c>
      <c r="D79" s="387">
        <f t="shared" si="3"/>
        <v>2.0447079349110078E-3</v>
      </c>
      <c r="E79" s="387">
        <f t="shared" si="5"/>
        <v>0.89331557704374742</v>
      </c>
      <c r="F79" s="388" t="str">
        <f t="shared" si="4"/>
        <v>B</v>
      </c>
    </row>
    <row r="80" spans="1:6">
      <c r="A80" t="s">
        <v>406</v>
      </c>
      <c r="B80" s="385" t="s">
        <v>407</v>
      </c>
      <c r="C80" s="386">
        <v>7798.56</v>
      </c>
      <c r="D80" s="387">
        <f t="shared" si="3"/>
        <v>1.9884300726348983E-3</v>
      </c>
      <c r="E80" s="387">
        <f t="shared" si="5"/>
        <v>0.89530400711638236</v>
      </c>
      <c r="F80" s="388" t="str">
        <f t="shared" si="4"/>
        <v>B</v>
      </c>
    </row>
    <row r="81" spans="1:6" ht="25.5">
      <c r="A81" t="s">
        <v>562</v>
      </c>
      <c r="B81" s="385" t="s">
        <v>563</v>
      </c>
      <c r="C81" s="386">
        <v>7530.96</v>
      </c>
      <c r="D81" s="387">
        <f t="shared" si="3"/>
        <v>1.9201990290272197E-3</v>
      </c>
      <c r="E81" s="387">
        <f t="shared" si="5"/>
        <v>0.89722420614540954</v>
      </c>
      <c r="F81" s="388" t="str">
        <f t="shared" si="4"/>
        <v>B</v>
      </c>
    </row>
    <row r="82" spans="1:6">
      <c r="A82" t="s">
        <v>70</v>
      </c>
      <c r="B82" s="385" t="s">
        <v>72</v>
      </c>
      <c r="C82" s="386">
        <v>7498.8467239090896</v>
      </c>
      <c r="D82" s="387">
        <f t="shared" si="3"/>
        <v>1.9120109784242886E-3</v>
      </c>
      <c r="E82" s="387">
        <f t="shared" si="5"/>
        <v>0.89913621712383385</v>
      </c>
      <c r="F82" s="388" t="str">
        <f t="shared" si="4"/>
        <v>B</v>
      </c>
    </row>
    <row r="83" spans="1:6">
      <c r="A83" t="s">
        <v>180</v>
      </c>
      <c r="B83" s="385" t="s">
        <v>181</v>
      </c>
      <c r="C83" s="386">
        <v>7498.7748000000001</v>
      </c>
      <c r="D83" s="387">
        <f t="shared" si="3"/>
        <v>1.911992639697168E-3</v>
      </c>
      <c r="E83" s="387">
        <f t="shared" si="5"/>
        <v>0.90104820976353106</v>
      </c>
      <c r="F83" s="388" t="str">
        <f t="shared" si="4"/>
        <v>B</v>
      </c>
    </row>
    <row r="84" spans="1:6" ht="38.25">
      <c r="A84" t="s">
        <v>371</v>
      </c>
      <c r="B84" s="385" t="s">
        <v>372</v>
      </c>
      <c r="C84" s="386">
        <v>7458.58</v>
      </c>
      <c r="D84" s="387">
        <f t="shared" si="3"/>
        <v>1.9017440105805689E-3</v>
      </c>
      <c r="E84" s="387">
        <f t="shared" si="5"/>
        <v>0.90294995377411158</v>
      </c>
      <c r="F84" s="388" t="str">
        <f t="shared" si="4"/>
        <v>B</v>
      </c>
    </row>
    <row r="85" spans="1:6">
      <c r="A85" t="s">
        <v>825</v>
      </c>
      <c r="B85" s="385" t="s">
        <v>826</v>
      </c>
      <c r="C85" s="386">
        <v>7403.7</v>
      </c>
      <c r="D85" s="387">
        <f t="shared" si="3"/>
        <v>1.8877510372128953E-3</v>
      </c>
      <c r="E85" s="387">
        <f t="shared" si="5"/>
        <v>0.90483770481132453</v>
      </c>
      <c r="F85" s="388" t="str">
        <f t="shared" si="4"/>
        <v>B</v>
      </c>
    </row>
    <row r="86" spans="1:6" ht="25.5">
      <c r="A86" t="s">
        <v>193</v>
      </c>
      <c r="B86" s="385" t="s">
        <v>195</v>
      </c>
      <c r="C86" s="386">
        <v>7216.5569999999998</v>
      </c>
      <c r="D86" s="387">
        <f t="shared" si="3"/>
        <v>1.8400344370863191E-3</v>
      </c>
      <c r="E86" s="387">
        <f t="shared" si="5"/>
        <v>0.90667773924841089</v>
      </c>
      <c r="F86" s="388" t="str">
        <f t="shared" si="4"/>
        <v>B</v>
      </c>
    </row>
    <row r="87" spans="1:6" ht="25.5">
      <c r="A87" t="s">
        <v>152</v>
      </c>
      <c r="B87" s="385" t="s">
        <v>153</v>
      </c>
      <c r="C87" s="386">
        <v>6785.04</v>
      </c>
      <c r="D87" s="387">
        <f t="shared" si="3"/>
        <v>1.7300088195808831E-3</v>
      </c>
      <c r="E87" s="387">
        <f t="shared" si="5"/>
        <v>0.90840774806799174</v>
      </c>
      <c r="F87" s="388" t="str">
        <f t="shared" si="4"/>
        <v>B</v>
      </c>
    </row>
    <row r="88" spans="1:6" ht="25.5">
      <c r="A88" t="s">
        <v>339</v>
      </c>
      <c r="B88" s="385" t="s">
        <v>340</v>
      </c>
      <c r="C88" s="386">
        <v>6775</v>
      </c>
      <c r="D88" s="387">
        <f t="shared" si="3"/>
        <v>1.7274488805755724E-3</v>
      </c>
      <c r="E88" s="387">
        <f t="shared" si="5"/>
        <v>0.91013519694856726</v>
      </c>
      <c r="F88" s="388" t="str">
        <f t="shared" si="4"/>
        <v>B</v>
      </c>
    </row>
    <row r="89" spans="1:6" ht="51">
      <c r="A89" t="s">
        <v>474</v>
      </c>
      <c r="B89" s="385" t="s">
        <v>475</v>
      </c>
      <c r="C89" s="386">
        <v>6757.25</v>
      </c>
      <c r="D89" s="387">
        <f t="shared" si="3"/>
        <v>1.7229230919954667E-3</v>
      </c>
      <c r="E89" s="387">
        <f t="shared" si="5"/>
        <v>0.91185812004056277</v>
      </c>
      <c r="F89" s="388" t="str">
        <f t="shared" si="4"/>
        <v>B</v>
      </c>
    </row>
    <row r="90" spans="1:6" ht="25.5">
      <c r="A90" t="s">
        <v>730</v>
      </c>
      <c r="B90" s="385" t="s">
        <v>731</v>
      </c>
      <c r="C90" s="386">
        <v>6663.9</v>
      </c>
      <c r="D90" s="387">
        <f t="shared" si="3"/>
        <v>1.6991212686741782E-3</v>
      </c>
      <c r="E90" s="387">
        <f t="shared" si="5"/>
        <v>0.91355724130923699</v>
      </c>
      <c r="F90" s="388" t="str">
        <f t="shared" si="4"/>
        <v>B</v>
      </c>
    </row>
    <row r="91" spans="1:6" ht="25.5">
      <c r="A91" t="s">
        <v>564</v>
      </c>
      <c r="B91" s="385" t="s">
        <v>565</v>
      </c>
      <c r="C91" s="386">
        <v>6642.52</v>
      </c>
      <c r="D91" s="387">
        <f t="shared" si="3"/>
        <v>1.6936699244576904E-3</v>
      </c>
      <c r="E91" s="387">
        <f t="shared" si="5"/>
        <v>0.91525091123369473</v>
      </c>
      <c r="F91" s="388" t="str">
        <f t="shared" si="4"/>
        <v>B</v>
      </c>
    </row>
    <row r="92" spans="1:6" ht="25.5">
      <c r="A92" t="s">
        <v>337</v>
      </c>
      <c r="B92" s="385" t="s">
        <v>338</v>
      </c>
      <c r="C92" s="386">
        <v>6225</v>
      </c>
      <c r="D92" s="387">
        <f t="shared" si="3"/>
        <v>1.5872131780934227E-3</v>
      </c>
      <c r="E92" s="387">
        <f t="shared" si="5"/>
        <v>0.91683812441178814</v>
      </c>
      <c r="F92" s="388" t="str">
        <f t="shared" si="4"/>
        <v>B</v>
      </c>
    </row>
    <row r="93" spans="1:6">
      <c r="A93" t="s">
        <v>386</v>
      </c>
      <c r="B93" s="385" t="s">
        <v>387</v>
      </c>
      <c r="C93" s="386">
        <v>6218.8</v>
      </c>
      <c r="D93" s="387">
        <f t="shared" si="3"/>
        <v>1.5856323392654421E-3</v>
      </c>
      <c r="E93" s="387">
        <f t="shared" si="5"/>
        <v>0.91842375675105359</v>
      </c>
      <c r="F93" s="388" t="str">
        <f t="shared" si="4"/>
        <v>B</v>
      </c>
    </row>
    <row r="94" spans="1:6" ht="25.5">
      <c r="A94" t="s">
        <v>276</v>
      </c>
      <c r="B94" s="385" t="s">
        <v>277</v>
      </c>
      <c r="C94" s="386">
        <v>6197.35</v>
      </c>
      <c r="D94" s="387">
        <f t="shared" si="3"/>
        <v>1.5801631468686384E-3</v>
      </c>
      <c r="E94" s="387">
        <f t="shared" si="5"/>
        <v>0.92000391989792218</v>
      </c>
      <c r="F94" s="388" t="str">
        <f t="shared" si="4"/>
        <v>B</v>
      </c>
    </row>
    <row r="95" spans="1:6" ht="25.5">
      <c r="A95" t="s">
        <v>659</v>
      </c>
      <c r="B95" s="651" t="s">
        <v>660</v>
      </c>
      <c r="C95" s="386">
        <v>6150.9</v>
      </c>
      <c r="D95" s="387">
        <f t="shared" si="3"/>
        <v>1.5683196043590093E-3</v>
      </c>
      <c r="E95" s="387">
        <f t="shared" si="5"/>
        <v>0.92157223950228118</v>
      </c>
      <c r="F95" s="388" t="str">
        <f t="shared" si="4"/>
        <v>B</v>
      </c>
    </row>
    <row r="96" spans="1:6">
      <c r="A96" t="s">
        <v>680</v>
      </c>
      <c r="B96" s="385" t="s">
        <v>681</v>
      </c>
      <c r="C96" s="386">
        <v>6007.2</v>
      </c>
      <c r="D96" s="387">
        <f t="shared" si="3"/>
        <v>1.5316798399104914E-3</v>
      </c>
      <c r="E96" s="387">
        <f t="shared" si="5"/>
        <v>0.92310391934219171</v>
      </c>
      <c r="F96" s="388" t="str">
        <f t="shared" si="4"/>
        <v>B</v>
      </c>
    </row>
    <row r="97" spans="1:6">
      <c r="A97" t="s">
        <v>715</v>
      </c>
      <c r="B97" s="385" t="s">
        <v>716</v>
      </c>
      <c r="C97" s="386">
        <v>5998.4</v>
      </c>
      <c r="D97" s="387">
        <f t="shared" si="3"/>
        <v>1.5294360686707769E-3</v>
      </c>
      <c r="E97" s="387">
        <f t="shared" si="5"/>
        <v>0.92463335541086245</v>
      </c>
      <c r="F97" s="388" t="str">
        <f t="shared" si="4"/>
        <v>B</v>
      </c>
    </row>
    <row r="98" spans="1:6" ht="38.25">
      <c r="A98" t="s">
        <v>280</v>
      </c>
      <c r="B98" s="385" t="s">
        <v>281</v>
      </c>
      <c r="C98" s="386">
        <v>5979.27</v>
      </c>
      <c r="D98" s="387">
        <f t="shared" si="3"/>
        <v>1.5245584159644435E-3</v>
      </c>
      <c r="E98" s="387">
        <f t="shared" si="5"/>
        <v>0.92615791382682688</v>
      </c>
      <c r="F98" s="388" t="str">
        <f t="shared" si="4"/>
        <v>B</v>
      </c>
    </row>
    <row r="99" spans="1:6" ht="38.25">
      <c r="A99" t="s">
        <v>204</v>
      </c>
      <c r="B99" s="385" t="s">
        <v>206</v>
      </c>
      <c r="C99" s="386">
        <v>5888.9480000000003</v>
      </c>
      <c r="D99" s="387">
        <f t="shared" si="3"/>
        <v>1.5015286539288202E-3</v>
      </c>
      <c r="E99" s="387">
        <f t="shared" si="5"/>
        <v>0.92765944248075571</v>
      </c>
      <c r="F99" s="388" t="str">
        <f t="shared" si="4"/>
        <v>B</v>
      </c>
    </row>
    <row r="100" spans="1:6" ht="38.25">
      <c r="A100" t="s">
        <v>78</v>
      </c>
      <c r="B100" s="385" t="s">
        <v>79</v>
      </c>
      <c r="C100" s="386">
        <v>5711.8594895227297</v>
      </c>
      <c r="D100" s="387">
        <f t="shared" si="3"/>
        <v>1.4563756872591883E-3</v>
      </c>
      <c r="E100" s="387">
        <f t="shared" si="5"/>
        <v>0.92911581816801492</v>
      </c>
      <c r="F100" s="388" t="str">
        <f t="shared" si="4"/>
        <v>B</v>
      </c>
    </row>
    <row r="101" spans="1:6" ht="38.25">
      <c r="A101" t="s">
        <v>260</v>
      </c>
      <c r="B101" s="385" t="s">
        <v>261</v>
      </c>
      <c r="C101" s="386">
        <v>5550.24</v>
      </c>
      <c r="D101" s="387">
        <f t="shared" si="3"/>
        <v>1.4151669188082309E-3</v>
      </c>
      <c r="E101" s="387">
        <f t="shared" si="5"/>
        <v>0.93053098508682319</v>
      </c>
      <c r="F101" s="388" t="str">
        <f t="shared" si="4"/>
        <v>B</v>
      </c>
    </row>
    <row r="102" spans="1:6" ht="38.25">
      <c r="A102" t="s">
        <v>43</v>
      </c>
      <c r="B102" s="385" t="s">
        <v>44</v>
      </c>
      <c r="C102" s="386">
        <v>5521.6130000000003</v>
      </c>
      <c r="D102" s="387">
        <f t="shared" si="3"/>
        <v>1.4078677779810376E-3</v>
      </c>
      <c r="E102" s="387">
        <f t="shared" si="5"/>
        <v>0.93193885286480427</v>
      </c>
      <c r="F102" s="388" t="str">
        <f t="shared" si="4"/>
        <v>B</v>
      </c>
    </row>
    <row r="103" spans="1:6" ht="38.25">
      <c r="A103" t="s">
        <v>262</v>
      </c>
      <c r="B103" s="385" t="s">
        <v>263</v>
      </c>
      <c r="C103" s="386">
        <v>5474.35</v>
      </c>
      <c r="D103" s="387">
        <f t="shared" si="3"/>
        <v>1.3958169416057396E-3</v>
      </c>
      <c r="E103" s="387">
        <f t="shared" si="5"/>
        <v>0.93333466980641</v>
      </c>
      <c r="F103" s="388" t="str">
        <f t="shared" si="4"/>
        <v>B</v>
      </c>
    </row>
    <row r="104" spans="1:6" ht="25.5">
      <c r="A104" t="s">
        <v>596</v>
      </c>
      <c r="B104" s="385" t="s">
        <v>597</v>
      </c>
      <c r="C104" s="386">
        <v>5409.2</v>
      </c>
      <c r="D104" s="387">
        <f t="shared" si="3"/>
        <v>1.3792053852117177E-3</v>
      </c>
      <c r="E104" s="387">
        <f t="shared" si="5"/>
        <v>0.93471387519162175</v>
      </c>
      <c r="F104" s="388" t="str">
        <f t="shared" si="4"/>
        <v>B</v>
      </c>
    </row>
    <row r="105" spans="1:6" ht="25.5">
      <c r="A105" t="s">
        <v>566</v>
      </c>
      <c r="B105" s="385" t="s">
        <v>567</v>
      </c>
      <c r="C105" s="386">
        <v>5298.72</v>
      </c>
      <c r="D105" s="387">
        <f t="shared" si="3"/>
        <v>1.3510358571931214E-3</v>
      </c>
      <c r="E105" s="387">
        <f t="shared" si="5"/>
        <v>0.93606491104881484</v>
      </c>
      <c r="F105" s="388" t="str">
        <f t="shared" si="4"/>
        <v>B</v>
      </c>
    </row>
    <row r="106" spans="1:6">
      <c r="A106" t="s">
        <v>309</v>
      </c>
      <c r="B106" s="385" t="s">
        <v>310</v>
      </c>
      <c r="C106" s="386">
        <v>4974</v>
      </c>
      <c r="D106" s="387">
        <f t="shared" si="3"/>
        <v>1.2682406984476601E-3</v>
      </c>
      <c r="E106" s="387">
        <f t="shared" si="5"/>
        <v>0.93733315174726251</v>
      </c>
      <c r="F106" s="388" t="str">
        <f t="shared" si="4"/>
        <v>B</v>
      </c>
    </row>
    <row r="107" spans="1:6" ht="38.25">
      <c r="A107" t="s">
        <v>411</v>
      </c>
      <c r="B107" s="385" t="s">
        <v>412</v>
      </c>
      <c r="C107" s="386">
        <v>4967.43</v>
      </c>
      <c r="D107" s="387">
        <f t="shared" si="3"/>
        <v>1.2665655192380099E-3</v>
      </c>
      <c r="E107" s="387">
        <f t="shared" si="5"/>
        <v>0.93859971726650049</v>
      </c>
      <c r="F107" s="388" t="str">
        <f t="shared" si="4"/>
        <v>B</v>
      </c>
    </row>
    <row r="108" spans="1:6" ht="38.25">
      <c r="A108" t="s">
        <v>52</v>
      </c>
      <c r="B108" s="385" t="s">
        <v>53</v>
      </c>
      <c r="C108" s="386">
        <v>4902.24</v>
      </c>
      <c r="D108" s="387">
        <f t="shared" si="3"/>
        <v>1.2499437638838072E-3</v>
      </c>
      <c r="E108" s="387">
        <f t="shared" si="5"/>
        <v>0.93984966103038425</v>
      </c>
      <c r="F108" s="388" t="str">
        <f t="shared" si="4"/>
        <v>B</v>
      </c>
    </row>
    <row r="109" spans="1:6">
      <c r="A109" t="s">
        <v>713</v>
      </c>
      <c r="B109" s="385" t="s">
        <v>714</v>
      </c>
      <c r="C109" s="386">
        <v>4648.1400000000003</v>
      </c>
      <c r="D109" s="387">
        <f t="shared" si="3"/>
        <v>1.1851548693370543E-3</v>
      </c>
      <c r="E109" s="387">
        <f t="shared" si="5"/>
        <v>0.94103481589972127</v>
      </c>
      <c r="F109" s="388" t="str">
        <f t="shared" si="4"/>
        <v>B</v>
      </c>
    </row>
    <row r="110" spans="1:6" ht="38.25">
      <c r="A110" t="s">
        <v>808</v>
      </c>
      <c r="B110" s="385" t="s">
        <v>809</v>
      </c>
      <c r="C110" s="386">
        <v>4621.6211999999996</v>
      </c>
      <c r="D110" s="387">
        <f t="shared" si="3"/>
        <v>1.1783932647061747E-3</v>
      </c>
      <c r="E110" s="387">
        <f t="shared" si="5"/>
        <v>0.94221320916442741</v>
      </c>
      <c r="F110" s="388" t="str">
        <f t="shared" si="4"/>
        <v>B</v>
      </c>
    </row>
    <row r="111" spans="1:6">
      <c r="A111" t="s">
        <v>65</v>
      </c>
      <c r="B111" s="385" t="s">
        <v>67</v>
      </c>
      <c r="C111" s="386">
        <v>4526.0029800000002</v>
      </c>
      <c r="D111" s="387">
        <f t="shared" si="3"/>
        <v>1.1540131042483699E-3</v>
      </c>
      <c r="E111" s="387">
        <f t="shared" si="5"/>
        <v>0.94336722226867575</v>
      </c>
      <c r="F111" s="388" t="str">
        <f t="shared" si="4"/>
        <v>B</v>
      </c>
    </row>
    <row r="112" spans="1:6">
      <c r="A112" t="s">
        <v>210</v>
      </c>
      <c r="B112" s="385" t="s">
        <v>211</v>
      </c>
      <c r="C112" s="386">
        <v>4438.3134</v>
      </c>
      <c r="D112" s="387">
        <f t="shared" si="3"/>
        <v>1.1316545408817068E-3</v>
      </c>
      <c r="E112" s="387">
        <f t="shared" si="5"/>
        <v>0.94449887680955746</v>
      </c>
      <c r="F112" s="388" t="str">
        <f t="shared" si="4"/>
        <v>B</v>
      </c>
    </row>
    <row r="113" spans="1:6">
      <c r="A113" t="s">
        <v>510</v>
      </c>
      <c r="B113" s="385" t="s">
        <v>512</v>
      </c>
      <c r="C113" s="386">
        <v>4239.66</v>
      </c>
      <c r="D113" s="387">
        <f t="shared" si="3"/>
        <v>1.081003087973584E-3</v>
      </c>
      <c r="E113" s="387">
        <f t="shared" si="5"/>
        <v>0.94557987989753101</v>
      </c>
      <c r="F113" s="388" t="str">
        <f t="shared" si="4"/>
        <v>B</v>
      </c>
    </row>
    <row r="114" spans="1:6" ht="25.5">
      <c r="A114" t="s">
        <v>319</v>
      </c>
      <c r="B114" s="385" t="s">
        <v>320</v>
      </c>
      <c r="C114" s="386">
        <v>4150</v>
      </c>
      <c r="D114" s="387">
        <f t="shared" si="3"/>
        <v>1.0581421187289485E-3</v>
      </c>
      <c r="E114" s="387">
        <f t="shared" si="5"/>
        <v>0.94663802201625991</v>
      </c>
      <c r="F114" s="388" t="str">
        <f t="shared" si="4"/>
        <v>B</v>
      </c>
    </row>
    <row r="115" spans="1:6" ht="25.5">
      <c r="A115" t="s">
        <v>321</v>
      </c>
      <c r="B115" s="385" t="s">
        <v>322</v>
      </c>
      <c r="C115" s="386">
        <v>4150</v>
      </c>
      <c r="D115" s="387">
        <f t="shared" si="3"/>
        <v>1.0581421187289485E-3</v>
      </c>
      <c r="E115" s="387">
        <f t="shared" si="5"/>
        <v>0.94769616413498881</v>
      </c>
      <c r="F115" s="388" t="str">
        <f t="shared" si="4"/>
        <v>B</v>
      </c>
    </row>
    <row r="116" spans="1:6" ht="25.5">
      <c r="A116" t="s">
        <v>323</v>
      </c>
      <c r="B116" s="385" t="s">
        <v>324</v>
      </c>
      <c r="C116" s="386">
        <v>4150</v>
      </c>
      <c r="D116" s="387">
        <f t="shared" si="3"/>
        <v>1.0581421187289485E-3</v>
      </c>
      <c r="E116" s="387">
        <f t="shared" si="5"/>
        <v>0.94875430625371771</v>
      </c>
      <c r="F116" s="388" t="str">
        <f t="shared" si="4"/>
        <v>B</v>
      </c>
    </row>
    <row r="117" spans="1:6" ht="25.5">
      <c r="A117" t="s">
        <v>663</v>
      </c>
      <c r="B117" s="385" t="s">
        <v>664</v>
      </c>
      <c r="C117" s="386">
        <v>3832.3</v>
      </c>
      <c r="D117" s="387">
        <f t="shared" si="3"/>
        <v>9.7713687749516852E-4</v>
      </c>
      <c r="E117" s="387">
        <f t="shared" si="5"/>
        <v>0.94973144313121283</v>
      </c>
      <c r="F117" s="388" t="str">
        <f t="shared" si="4"/>
        <v>B</v>
      </c>
    </row>
    <row r="118" spans="1:6" ht="25.5">
      <c r="A118" t="s">
        <v>690</v>
      </c>
      <c r="B118" s="385" t="s">
        <v>691</v>
      </c>
      <c r="C118" s="386">
        <v>3822</v>
      </c>
      <c r="D118" s="387">
        <f t="shared" si="3"/>
        <v>9.7451064524868461E-4</v>
      </c>
      <c r="E118" s="387">
        <f t="shared" si="5"/>
        <v>0.9507059537764615</v>
      </c>
      <c r="F118" s="388" t="str">
        <f t="shared" si="4"/>
        <v>C</v>
      </c>
    </row>
    <row r="119" spans="1:6">
      <c r="A119" t="s">
        <v>292</v>
      </c>
      <c r="B119" s="385" t="s">
        <v>293</v>
      </c>
      <c r="C119" s="386">
        <v>3465.54</v>
      </c>
      <c r="D119" s="387">
        <f t="shared" si="3"/>
        <v>8.8362261159998076E-4</v>
      </c>
      <c r="E119" s="387">
        <f t="shared" si="5"/>
        <v>0.95158957638806152</v>
      </c>
      <c r="F119" s="388" t="str">
        <f t="shared" si="4"/>
        <v>C</v>
      </c>
    </row>
    <row r="120" spans="1:6" ht="38.25">
      <c r="A120" t="s">
        <v>570</v>
      </c>
      <c r="B120" s="385" t="s">
        <v>571</v>
      </c>
      <c r="C120" s="386">
        <v>3359.72</v>
      </c>
      <c r="D120" s="387">
        <f t="shared" si="3"/>
        <v>8.5664126244241513E-4</v>
      </c>
      <c r="E120" s="387">
        <f t="shared" si="5"/>
        <v>0.95244621765050397</v>
      </c>
      <c r="F120" s="388" t="str">
        <f t="shared" si="4"/>
        <v>C</v>
      </c>
    </row>
    <row r="121" spans="1:6" ht="25.5">
      <c r="A121" t="s">
        <v>580</v>
      </c>
      <c r="B121" s="385" t="s">
        <v>581</v>
      </c>
      <c r="C121" s="386">
        <v>3332.24</v>
      </c>
      <c r="D121" s="387">
        <f t="shared" si="3"/>
        <v>8.4963457679839783E-4</v>
      </c>
      <c r="E121" s="387">
        <f t="shared" si="5"/>
        <v>0.9532958522273024</v>
      </c>
      <c r="F121" s="388" t="str">
        <f t="shared" si="4"/>
        <v>C</v>
      </c>
    </row>
    <row r="122" spans="1:6" ht="25.5">
      <c r="A122" t="s">
        <v>513</v>
      </c>
      <c r="B122" s="385" t="s">
        <v>515</v>
      </c>
      <c r="C122" s="386">
        <v>3312.02</v>
      </c>
      <c r="D122" s="387">
        <f t="shared" si="3"/>
        <v>8.4447900242714505E-4</v>
      </c>
      <c r="E122" s="387">
        <f t="shared" si="5"/>
        <v>0.95414033122972952</v>
      </c>
      <c r="F122" s="388" t="str">
        <f t="shared" si="4"/>
        <v>C</v>
      </c>
    </row>
    <row r="123" spans="1:6">
      <c r="A123" t="s">
        <v>368</v>
      </c>
      <c r="B123" s="385" t="s">
        <v>369</v>
      </c>
      <c r="C123" s="386">
        <v>3304</v>
      </c>
      <c r="D123" s="387">
        <f t="shared" si="3"/>
        <v>8.4243411091095076E-4</v>
      </c>
      <c r="E123" s="387">
        <f t="shared" si="5"/>
        <v>0.95498276534064053</v>
      </c>
      <c r="F123" s="388" t="str">
        <f t="shared" si="4"/>
        <v>C</v>
      </c>
    </row>
    <row r="124" spans="1:6">
      <c r="A124" t="s">
        <v>247</v>
      </c>
      <c r="B124" s="385" t="s">
        <v>248</v>
      </c>
      <c r="C124" s="386">
        <v>3249.51</v>
      </c>
      <c r="D124" s="387">
        <f t="shared" si="3"/>
        <v>8.2854057740503753E-4</v>
      </c>
      <c r="E124" s="387">
        <f t="shared" si="5"/>
        <v>0.95581130591804553</v>
      </c>
      <c r="F124" s="388" t="str">
        <f t="shared" si="4"/>
        <v>C</v>
      </c>
    </row>
    <row r="125" spans="1:6" ht="25.5">
      <c r="A125" t="s">
        <v>341</v>
      </c>
      <c r="B125" s="385" t="s">
        <v>342</v>
      </c>
      <c r="C125" s="386">
        <v>3240.9</v>
      </c>
      <c r="D125" s="387">
        <f t="shared" si="3"/>
        <v>8.2634525122618051E-4</v>
      </c>
      <c r="E125" s="387">
        <f t="shared" si="5"/>
        <v>0.95663765116927169</v>
      </c>
      <c r="F125" s="388" t="str">
        <f t="shared" si="4"/>
        <v>C</v>
      </c>
    </row>
    <row r="126" spans="1:6">
      <c r="A126" t="s">
        <v>719</v>
      </c>
      <c r="B126" s="385" t="s">
        <v>720</v>
      </c>
      <c r="C126" s="386">
        <v>3096.6</v>
      </c>
      <c r="D126" s="387">
        <f t="shared" si="3"/>
        <v>7.8955250237495468E-4</v>
      </c>
      <c r="E126" s="387">
        <f t="shared" si="5"/>
        <v>0.95742720367164669</v>
      </c>
      <c r="F126" s="388" t="str">
        <f t="shared" si="4"/>
        <v>C</v>
      </c>
    </row>
    <row r="127" spans="1:6" ht="25.5">
      <c r="A127" t="s">
        <v>665</v>
      </c>
      <c r="B127" s="385" t="s">
        <v>666</v>
      </c>
      <c r="C127" s="386">
        <v>3078</v>
      </c>
      <c r="D127" s="387">
        <f t="shared" si="3"/>
        <v>7.8480998589101284E-4</v>
      </c>
      <c r="E127" s="387">
        <f t="shared" si="5"/>
        <v>0.95821201365753772</v>
      </c>
      <c r="F127" s="388" t="str">
        <f t="shared" si="4"/>
        <v>C</v>
      </c>
    </row>
    <row r="128" spans="1:6" ht="25.5">
      <c r="A128" t="s">
        <v>704</v>
      </c>
      <c r="B128" s="385" t="s">
        <v>705</v>
      </c>
      <c r="C128" s="386">
        <v>2952</v>
      </c>
      <c r="D128" s="387">
        <f t="shared" si="3"/>
        <v>7.5268326132237496E-4</v>
      </c>
      <c r="E128" s="387">
        <f t="shared" si="5"/>
        <v>0.9589646969188601</v>
      </c>
      <c r="F128" s="388" t="str">
        <f t="shared" si="4"/>
        <v>C</v>
      </c>
    </row>
    <row r="129" spans="1:6" ht="25.5">
      <c r="A129" t="s">
        <v>507</v>
      </c>
      <c r="B129" s="385" t="s">
        <v>509</v>
      </c>
      <c r="C129" s="386">
        <v>2946.2</v>
      </c>
      <c r="D129" s="387">
        <f t="shared" si="3"/>
        <v>7.512044120961995E-4</v>
      </c>
      <c r="E129" s="387">
        <f t="shared" si="5"/>
        <v>0.9597159013309563</v>
      </c>
      <c r="F129" s="388" t="str">
        <f t="shared" si="4"/>
        <v>C</v>
      </c>
    </row>
    <row r="130" spans="1:6" ht="25.5">
      <c r="A130" t="s">
        <v>553</v>
      </c>
      <c r="B130" s="385" t="s">
        <v>554</v>
      </c>
      <c r="C130" s="386">
        <v>2932.2</v>
      </c>
      <c r="D130" s="387">
        <f t="shared" si="3"/>
        <v>7.4763477603301753E-4</v>
      </c>
      <c r="E130" s="387">
        <f t="shared" si="5"/>
        <v>0.96046353610698931</v>
      </c>
      <c r="F130" s="388" t="str">
        <f t="shared" si="4"/>
        <v>C</v>
      </c>
    </row>
    <row r="131" spans="1:6">
      <c r="A131" t="s">
        <v>527</v>
      </c>
      <c r="B131" s="385" t="s">
        <v>529</v>
      </c>
      <c r="C131" s="386">
        <v>2924.43</v>
      </c>
      <c r="D131" s="387">
        <f t="shared" si="3"/>
        <v>7.4565362801795143E-4</v>
      </c>
      <c r="E131" s="387">
        <f t="shared" si="5"/>
        <v>0.96120918973500724</v>
      </c>
      <c r="F131" s="388" t="str">
        <f t="shared" si="4"/>
        <v>C</v>
      </c>
    </row>
    <row r="132" spans="1:6" ht="25.5">
      <c r="A132" t="s">
        <v>823</v>
      </c>
      <c r="B132" s="385" t="s">
        <v>824</v>
      </c>
      <c r="C132" s="386">
        <v>2891.44</v>
      </c>
      <c r="D132" s="387">
        <f t="shared" si="3"/>
        <v>7.3724203560906771E-4</v>
      </c>
      <c r="E132" s="387">
        <f t="shared" si="5"/>
        <v>0.96194643177061634</v>
      </c>
      <c r="F132" s="388" t="str">
        <f t="shared" si="4"/>
        <v>C</v>
      </c>
    </row>
    <row r="133" spans="1:6">
      <c r="A133" t="s">
        <v>537</v>
      </c>
      <c r="B133" s="385" t="s">
        <v>539</v>
      </c>
      <c r="C133" s="386">
        <v>2793.52</v>
      </c>
      <c r="D133" s="387">
        <f t="shared" ref="D133:D196" si="6">C133/$C$318</f>
        <v>7.122749810871547E-4</v>
      </c>
      <c r="E133" s="387">
        <f t="shared" si="5"/>
        <v>0.96265870675170351</v>
      </c>
      <c r="F133" s="388" t="str">
        <f t="shared" ref="F133:F196" si="7">IF(E133&lt;=$J$5,"A",IF(E133&lt;=$J$6,"B","C"))</f>
        <v>C</v>
      </c>
    </row>
    <row r="134" spans="1:6" ht="38.25">
      <c r="A134" t="s">
        <v>600</v>
      </c>
      <c r="B134" s="385" t="s">
        <v>601</v>
      </c>
      <c r="C134" s="386">
        <v>2793.5</v>
      </c>
      <c r="D134" s="387">
        <f t="shared" si="6"/>
        <v>7.1226988160706444E-4</v>
      </c>
      <c r="E134" s="387">
        <f t="shared" ref="E134:E197" si="8">D134+E133</f>
        <v>0.96337097663331062</v>
      </c>
      <c r="F134" s="388" t="str">
        <f t="shared" si="7"/>
        <v>C</v>
      </c>
    </row>
    <row r="135" spans="1:6" ht="38.25">
      <c r="A135" t="s">
        <v>282</v>
      </c>
      <c r="B135" s="385" t="s">
        <v>283</v>
      </c>
      <c r="C135" s="386">
        <v>2681.05</v>
      </c>
      <c r="D135" s="387">
        <f t="shared" si="6"/>
        <v>6.8359805479957774E-4</v>
      </c>
      <c r="E135" s="387">
        <f t="shared" si="8"/>
        <v>0.96405457468811018</v>
      </c>
      <c r="F135" s="388" t="str">
        <f t="shared" si="7"/>
        <v>C</v>
      </c>
    </row>
    <row r="136" spans="1:6">
      <c r="A136" t="s">
        <v>560</v>
      </c>
      <c r="B136" s="385" t="s">
        <v>561</v>
      </c>
      <c r="C136" s="386">
        <v>2583.75</v>
      </c>
      <c r="D136" s="387">
        <f t="shared" si="6"/>
        <v>6.5878908416046279E-4</v>
      </c>
      <c r="E136" s="387">
        <f t="shared" si="8"/>
        <v>0.96471336377227068</v>
      </c>
      <c r="F136" s="388" t="str">
        <f t="shared" si="7"/>
        <v>C</v>
      </c>
    </row>
    <row r="137" spans="1:6" ht="25.5">
      <c r="A137" t="s">
        <v>142</v>
      </c>
      <c r="B137" s="385" t="s">
        <v>144</v>
      </c>
      <c r="C137" s="386">
        <v>2542.8000000000002</v>
      </c>
      <c r="D137" s="387">
        <f t="shared" si="6"/>
        <v>6.4834789867565556E-4</v>
      </c>
      <c r="E137" s="387">
        <f t="shared" si="8"/>
        <v>0.96536171167094631</v>
      </c>
      <c r="F137" s="388" t="str">
        <f t="shared" si="7"/>
        <v>C</v>
      </c>
    </row>
    <row r="138" spans="1:6" ht="38.25">
      <c r="A138" t="s">
        <v>604</v>
      </c>
      <c r="B138" s="385" t="s">
        <v>605</v>
      </c>
      <c r="C138" s="386">
        <v>2531.8200000000002</v>
      </c>
      <c r="D138" s="387">
        <f t="shared" si="6"/>
        <v>6.4554828410610281E-4</v>
      </c>
      <c r="E138" s="387">
        <f t="shared" si="8"/>
        <v>0.96600725995505243</v>
      </c>
      <c r="F138" s="388" t="str">
        <f t="shared" si="7"/>
        <v>C</v>
      </c>
    </row>
    <row r="139" spans="1:6">
      <c r="A139" t="s">
        <v>801</v>
      </c>
      <c r="B139" s="385" t="s">
        <v>168</v>
      </c>
      <c r="C139" s="386">
        <v>2501.9499999999998</v>
      </c>
      <c r="D139" s="387">
        <f t="shared" si="6"/>
        <v>6.3793221059129941E-4</v>
      </c>
      <c r="E139" s="387">
        <f t="shared" si="8"/>
        <v>0.96664519216564371</v>
      </c>
      <c r="F139" s="388" t="str">
        <f t="shared" si="7"/>
        <v>C</v>
      </c>
    </row>
    <row r="140" spans="1:6" ht="25.5">
      <c r="A140" t="s">
        <v>131</v>
      </c>
      <c r="B140" s="385" t="s">
        <v>133</v>
      </c>
      <c r="C140" s="386">
        <v>2475.44</v>
      </c>
      <c r="D140" s="387">
        <f t="shared" si="6"/>
        <v>6.3117284973165987E-4</v>
      </c>
      <c r="E140" s="387">
        <f t="shared" si="8"/>
        <v>0.96727636501537539</v>
      </c>
      <c r="F140" s="388" t="str">
        <f t="shared" si="7"/>
        <v>C</v>
      </c>
    </row>
    <row r="141" spans="1:6">
      <c r="A141" t="s">
        <v>36</v>
      </c>
      <c r="B141" s="385" t="s">
        <v>37</v>
      </c>
      <c r="C141" s="386">
        <v>2456.7199999999998</v>
      </c>
      <c r="D141" s="387">
        <f t="shared" si="6"/>
        <v>6.2639973636717636E-4</v>
      </c>
      <c r="E141" s="387">
        <f t="shared" si="8"/>
        <v>0.96790276475174253</v>
      </c>
      <c r="F141" s="388" t="str">
        <f t="shared" si="7"/>
        <v>C</v>
      </c>
    </row>
    <row r="142" spans="1:6" ht="25.5">
      <c r="A142" t="s">
        <v>313</v>
      </c>
      <c r="B142" s="385" t="s">
        <v>314</v>
      </c>
      <c r="C142" s="386">
        <v>2435.4</v>
      </c>
      <c r="D142" s="387">
        <f t="shared" si="6"/>
        <v>6.2096369059095929E-4</v>
      </c>
      <c r="E142" s="387">
        <f t="shared" si="8"/>
        <v>0.96852372844233348</v>
      </c>
      <c r="F142" s="388" t="str">
        <f t="shared" si="7"/>
        <v>C</v>
      </c>
    </row>
    <row r="143" spans="1:6" ht="25.5">
      <c r="A143" t="s">
        <v>423</v>
      </c>
      <c r="B143" s="385" t="s">
        <v>424</v>
      </c>
      <c r="C143" s="386">
        <v>2433.6</v>
      </c>
      <c r="D143" s="387">
        <f t="shared" si="6"/>
        <v>6.2050473738283591E-4</v>
      </c>
      <c r="E143" s="387">
        <f t="shared" si="8"/>
        <v>0.96914423317971632</v>
      </c>
      <c r="F143" s="388" t="str">
        <f t="shared" si="7"/>
        <v>C</v>
      </c>
    </row>
    <row r="144" spans="1:6" ht="25.5">
      <c r="A144" t="s">
        <v>148</v>
      </c>
      <c r="B144" s="385" t="s">
        <v>149</v>
      </c>
      <c r="C144" s="386">
        <v>2300.3904000000002</v>
      </c>
      <c r="D144" s="387">
        <f t="shared" si="6"/>
        <v>5.8653975223126108E-4</v>
      </c>
      <c r="E144" s="387">
        <f t="shared" si="8"/>
        <v>0.96973077293194754</v>
      </c>
      <c r="F144" s="388" t="str">
        <f t="shared" si="7"/>
        <v>C</v>
      </c>
    </row>
    <row r="145" spans="1:6" ht="25.5">
      <c r="A145" t="s">
        <v>568</v>
      </c>
      <c r="B145" s="385" t="s">
        <v>569</v>
      </c>
      <c r="C145" s="386">
        <v>2271.6</v>
      </c>
      <c r="D145" s="387">
        <f t="shared" si="6"/>
        <v>5.7919894865172993E-4</v>
      </c>
      <c r="E145" s="387">
        <f t="shared" si="8"/>
        <v>0.97030997188059931</v>
      </c>
      <c r="F145" s="388" t="str">
        <f t="shared" si="7"/>
        <v>C</v>
      </c>
    </row>
    <row r="146" spans="1:6" ht="25.5">
      <c r="A146" t="s">
        <v>333</v>
      </c>
      <c r="B146" s="385" t="s">
        <v>334</v>
      </c>
      <c r="C146" s="386">
        <v>2265</v>
      </c>
      <c r="D146" s="387">
        <f t="shared" si="6"/>
        <v>5.7751612022194419E-4</v>
      </c>
      <c r="E146" s="387">
        <f t="shared" si="8"/>
        <v>0.97088748800082125</v>
      </c>
      <c r="F146" s="388" t="str">
        <f t="shared" si="7"/>
        <v>C</v>
      </c>
    </row>
    <row r="147" spans="1:6" ht="25.5">
      <c r="A147" t="s">
        <v>335</v>
      </c>
      <c r="B147" s="385" t="s">
        <v>336</v>
      </c>
      <c r="C147" s="386">
        <v>2265</v>
      </c>
      <c r="D147" s="387">
        <f t="shared" si="6"/>
        <v>5.7751612022194419E-4</v>
      </c>
      <c r="E147" s="387">
        <f t="shared" si="8"/>
        <v>0.9714650041210432</v>
      </c>
      <c r="F147" s="388" t="str">
        <f t="shared" si="7"/>
        <v>C</v>
      </c>
    </row>
    <row r="148" spans="1:6">
      <c r="A148" t="s">
        <v>249</v>
      </c>
      <c r="B148" s="385" t="s">
        <v>250</v>
      </c>
      <c r="C148" s="386">
        <v>2177.1242999999999</v>
      </c>
      <c r="D148" s="387">
        <f t="shared" si="6"/>
        <v>5.5511010109356119E-4</v>
      </c>
      <c r="E148" s="387">
        <f t="shared" si="8"/>
        <v>0.97202011422213674</v>
      </c>
      <c r="F148" s="388" t="str">
        <f t="shared" si="7"/>
        <v>C</v>
      </c>
    </row>
    <row r="149" spans="1:6">
      <c r="A149" t="s">
        <v>390</v>
      </c>
      <c r="B149" s="385" t="s">
        <v>391</v>
      </c>
      <c r="C149" s="386">
        <v>2122.62</v>
      </c>
      <c r="D149" s="387">
        <f t="shared" si="6"/>
        <v>5.4121292145938331E-4</v>
      </c>
      <c r="E149" s="387">
        <f t="shared" si="8"/>
        <v>0.97256132714359611</v>
      </c>
      <c r="F149" s="388" t="str">
        <f t="shared" si="7"/>
        <v>C</v>
      </c>
    </row>
    <row r="150" spans="1:6">
      <c r="A150" t="s">
        <v>307</v>
      </c>
      <c r="B150" s="385" t="s">
        <v>308</v>
      </c>
      <c r="C150" s="386">
        <v>1964.7</v>
      </c>
      <c r="D150" s="387">
        <f t="shared" si="6"/>
        <v>5.0094742666669044E-4</v>
      </c>
      <c r="E150" s="387">
        <f t="shared" si="8"/>
        <v>0.97306227457026284</v>
      </c>
      <c r="F150" s="388" t="str">
        <f t="shared" si="7"/>
        <v>C</v>
      </c>
    </row>
    <row r="151" spans="1:6" ht="38.25">
      <c r="A151" t="s">
        <v>797</v>
      </c>
      <c r="B151" s="385" t="s">
        <v>798</v>
      </c>
      <c r="C151" s="386">
        <v>1892.4974999999999</v>
      </c>
      <c r="D151" s="387">
        <f t="shared" si="6"/>
        <v>4.8253766610584052E-4</v>
      </c>
      <c r="E151" s="387">
        <f t="shared" si="8"/>
        <v>0.97354481223636868</v>
      </c>
      <c r="F151" s="388" t="str">
        <f t="shared" si="7"/>
        <v>C</v>
      </c>
    </row>
    <row r="152" spans="1:6" ht="38.25">
      <c r="A152" t="s">
        <v>427</v>
      </c>
      <c r="B152" s="385" t="s">
        <v>428</v>
      </c>
      <c r="C152" s="386">
        <v>1877.68</v>
      </c>
      <c r="D152" s="387">
        <f t="shared" si="6"/>
        <v>4.7875958879396919E-4</v>
      </c>
      <c r="E152" s="387">
        <f t="shared" si="8"/>
        <v>0.97402357182516264</v>
      </c>
      <c r="F152" s="388" t="str">
        <f t="shared" si="7"/>
        <v>C</v>
      </c>
    </row>
    <row r="153" spans="1:6" ht="25.5">
      <c r="A153" t="s">
        <v>740</v>
      </c>
      <c r="B153" s="385" t="s">
        <v>741</v>
      </c>
      <c r="C153" s="386">
        <v>1876.3</v>
      </c>
      <c r="D153" s="387">
        <f t="shared" si="6"/>
        <v>4.7840772466774121E-4</v>
      </c>
      <c r="E153" s="387">
        <f t="shared" si="8"/>
        <v>0.97450197954983042</v>
      </c>
      <c r="F153" s="388" t="str">
        <f t="shared" si="7"/>
        <v>C</v>
      </c>
    </row>
    <row r="154" spans="1:6">
      <c r="A154" t="s">
        <v>799</v>
      </c>
      <c r="B154" s="385" t="s">
        <v>254</v>
      </c>
      <c r="C154" s="386">
        <v>1836.09</v>
      </c>
      <c r="D154" s="387">
        <f t="shared" si="6"/>
        <v>4.6815521994627348E-4</v>
      </c>
      <c r="E154" s="387">
        <f t="shared" si="8"/>
        <v>0.97497013476977668</v>
      </c>
      <c r="F154" s="388" t="str">
        <f t="shared" si="7"/>
        <v>C</v>
      </c>
    </row>
    <row r="155" spans="1:6">
      <c r="A155" t="s">
        <v>555</v>
      </c>
      <c r="B155" s="385" t="s">
        <v>557</v>
      </c>
      <c r="C155" s="386">
        <v>1803.72</v>
      </c>
      <c r="D155" s="387">
        <f t="shared" si="6"/>
        <v>4.5990171142018771E-4</v>
      </c>
      <c r="E155" s="387">
        <f t="shared" si="8"/>
        <v>0.97543003648119686</v>
      </c>
      <c r="F155" s="388" t="str">
        <f t="shared" si="7"/>
        <v>C</v>
      </c>
    </row>
    <row r="156" spans="1:6" ht="38.25">
      <c r="A156" t="s">
        <v>602</v>
      </c>
      <c r="B156" s="385" t="s">
        <v>603</v>
      </c>
      <c r="C156" s="386">
        <v>1769.84</v>
      </c>
      <c r="D156" s="387">
        <f t="shared" si="6"/>
        <v>4.5126319214728726E-4</v>
      </c>
      <c r="E156" s="387">
        <f t="shared" si="8"/>
        <v>0.97588129967334414</v>
      </c>
      <c r="F156" s="388" t="str">
        <f t="shared" si="7"/>
        <v>C</v>
      </c>
    </row>
    <row r="157" spans="1:6" ht="25.5">
      <c r="A157" t="s">
        <v>457</v>
      </c>
      <c r="B157" s="385" t="s">
        <v>458</v>
      </c>
      <c r="C157" s="386">
        <v>1762.67</v>
      </c>
      <c r="D157" s="387">
        <f t="shared" si="6"/>
        <v>4.4943502853492907E-4</v>
      </c>
      <c r="E157" s="387">
        <f t="shared" si="8"/>
        <v>0.97633073470187903</v>
      </c>
      <c r="F157" s="388" t="str">
        <f t="shared" si="7"/>
        <v>C</v>
      </c>
    </row>
    <row r="158" spans="1:6" ht="25.5">
      <c r="A158" t="s">
        <v>639</v>
      </c>
      <c r="B158" s="385" t="s">
        <v>640</v>
      </c>
      <c r="C158" s="386">
        <v>1755.53</v>
      </c>
      <c r="D158" s="387">
        <f t="shared" si="6"/>
        <v>4.4761451414270626E-4</v>
      </c>
      <c r="E158" s="387">
        <f t="shared" si="8"/>
        <v>0.97677834921602169</v>
      </c>
      <c r="F158" s="388" t="str">
        <f t="shared" si="7"/>
        <v>C</v>
      </c>
    </row>
    <row r="159" spans="1:6" ht="25.5">
      <c r="A159" t="s">
        <v>817</v>
      </c>
      <c r="B159" s="385" t="s">
        <v>818</v>
      </c>
      <c r="C159" s="386">
        <v>1701.33</v>
      </c>
      <c r="D159" s="387">
        <f t="shared" si="6"/>
        <v>4.3379492309810163E-4</v>
      </c>
      <c r="E159" s="387">
        <f t="shared" si="8"/>
        <v>0.97721214413911983</v>
      </c>
      <c r="F159" s="388" t="str">
        <f t="shared" si="7"/>
        <v>C</v>
      </c>
    </row>
    <row r="160" spans="1:6" ht="25.5">
      <c r="A160" t="s">
        <v>592</v>
      </c>
      <c r="B160" s="385" t="s">
        <v>593</v>
      </c>
      <c r="C160" s="386">
        <v>1701.21</v>
      </c>
      <c r="D160" s="387">
        <f t="shared" si="6"/>
        <v>4.3376432621756013E-4</v>
      </c>
      <c r="E160" s="387">
        <f t="shared" si="8"/>
        <v>0.97764590846533739</v>
      </c>
      <c r="F160" s="388" t="str">
        <f t="shared" si="7"/>
        <v>C</v>
      </c>
    </row>
    <row r="161" spans="1:6" ht="25.5">
      <c r="A161" t="s">
        <v>682</v>
      </c>
      <c r="B161" s="385" t="s">
        <v>683</v>
      </c>
      <c r="C161" s="386">
        <v>1642.48</v>
      </c>
      <c r="D161" s="387">
        <f t="shared" si="6"/>
        <v>4.1878970293251165E-4</v>
      </c>
      <c r="E161" s="387">
        <f t="shared" si="8"/>
        <v>0.97806469816826991</v>
      </c>
      <c r="F161" s="388" t="str">
        <f t="shared" si="7"/>
        <v>C</v>
      </c>
    </row>
    <row r="162" spans="1:6" ht="25.5">
      <c r="A162" t="s">
        <v>645</v>
      </c>
      <c r="B162" s="385" t="s">
        <v>646</v>
      </c>
      <c r="C162" s="386">
        <v>1640.08</v>
      </c>
      <c r="D162" s="387">
        <f t="shared" si="6"/>
        <v>4.1817776532168042E-4</v>
      </c>
      <c r="E162" s="387">
        <f t="shared" si="8"/>
        <v>0.97848287593359162</v>
      </c>
      <c r="F162" s="388" t="str">
        <f t="shared" si="7"/>
        <v>C</v>
      </c>
    </row>
    <row r="163" spans="1:6" ht="25.5">
      <c r="A163" t="s">
        <v>542</v>
      </c>
      <c r="B163" s="385" t="s">
        <v>543</v>
      </c>
      <c r="C163" s="386">
        <v>1595.07</v>
      </c>
      <c r="D163" s="387">
        <f t="shared" si="6"/>
        <v>4.0670138537855029E-4</v>
      </c>
      <c r="E163" s="387">
        <f t="shared" si="8"/>
        <v>0.97888957731897019</v>
      </c>
      <c r="F163" s="388" t="str">
        <f t="shared" si="7"/>
        <v>C</v>
      </c>
    </row>
    <row r="164" spans="1:6">
      <c r="A164" t="s">
        <v>436</v>
      </c>
      <c r="B164" s="385" t="s">
        <v>438</v>
      </c>
      <c r="C164" s="386">
        <v>1538.1</v>
      </c>
      <c r="D164" s="387">
        <f t="shared" si="6"/>
        <v>3.9217551634144473E-4</v>
      </c>
      <c r="E164" s="387">
        <f t="shared" si="8"/>
        <v>0.9792817528353116</v>
      </c>
      <c r="F164" s="388" t="str">
        <f t="shared" si="7"/>
        <v>C</v>
      </c>
    </row>
    <row r="165" spans="1:6">
      <c r="A165" t="s">
        <v>558</v>
      </c>
      <c r="B165" s="385" t="s">
        <v>559</v>
      </c>
      <c r="C165" s="386">
        <v>1526.46</v>
      </c>
      <c r="D165" s="387">
        <f t="shared" si="6"/>
        <v>3.8920761892891341E-4</v>
      </c>
      <c r="E165" s="387">
        <f t="shared" si="8"/>
        <v>0.97967096045424051</v>
      </c>
      <c r="F165" s="388" t="str">
        <f t="shared" si="7"/>
        <v>C</v>
      </c>
    </row>
    <row r="166" spans="1:6" ht="25.5">
      <c r="A166" t="s">
        <v>480</v>
      </c>
      <c r="B166" s="385" t="s">
        <v>481</v>
      </c>
      <c r="C166" s="386">
        <v>1515.36</v>
      </c>
      <c r="D166" s="387">
        <f t="shared" si="6"/>
        <v>3.8637740747881911E-4</v>
      </c>
      <c r="E166" s="387">
        <f t="shared" si="8"/>
        <v>0.98005733786171934</v>
      </c>
      <c r="F166" s="388" t="str">
        <f t="shared" si="7"/>
        <v>C</v>
      </c>
    </row>
    <row r="167" spans="1:6" ht="25.5">
      <c r="A167" t="s">
        <v>516</v>
      </c>
      <c r="B167" s="385" t="s">
        <v>518</v>
      </c>
      <c r="C167" s="386">
        <v>1501.5</v>
      </c>
      <c r="D167" s="387">
        <f t="shared" si="6"/>
        <v>3.8284346777626895E-4</v>
      </c>
      <c r="E167" s="387">
        <f t="shared" si="8"/>
        <v>0.98044018132949562</v>
      </c>
      <c r="F167" s="388" t="str">
        <f t="shared" si="7"/>
        <v>C</v>
      </c>
    </row>
    <row r="168" spans="1:6" ht="25.5">
      <c r="A168" t="s">
        <v>548</v>
      </c>
      <c r="B168" s="385" t="s">
        <v>549</v>
      </c>
      <c r="C168" s="386">
        <v>1457.61</v>
      </c>
      <c r="D168" s="387">
        <f t="shared" si="6"/>
        <v>3.7165265871819337E-4</v>
      </c>
      <c r="E168" s="387">
        <f t="shared" si="8"/>
        <v>0.98081183398821381</v>
      </c>
      <c r="F168" s="388" t="str">
        <f t="shared" si="7"/>
        <v>C</v>
      </c>
    </row>
    <row r="169" spans="1:6" ht="25.5">
      <c r="A169" t="s">
        <v>572</v>
      </c>
      <c r="B169" s="385" t="s">
        <v>573</v>
      </c>
      <c r="C169" s="386">
        <v>1445.32</v>
      </c>
      <c r="D169" s="387">
        <f t="shared" si="6"/>
        <v>3.685190282027286E-4</v>
      </c>
      <c r="E169" s="387">
        <f t="shared" si="8"/>
        <v>0.98118035301641648</v>
      </c>
      <c r="F169" s="388" t="str">
        <f t="shared" si="7"/>
        <v>C</v>
      </c>
    </row>
    <row r="170" spans="1:6" ht="25.5">
      <c r="A170" t="s">
        <v>692</v>
      </c>
      <c r="B170" s="385" t="s">
        <v>693</v>
      </c>
      <c r="C170" s="386">
        <v>1443.6</v>
      </c>
      <c r="D170" s="387">
        <f t="shared" si="6"/>
        <v>3.6808047291496626E-4</v>
      </c>
      <c r="E170" s="387">
        <f t="shared" si="8"/>
        <v>0.98154843348933141</v>
      </c>
      <c r="F170" s="388" t="str">
        <f t="shared" si="7"/>
        <v>C</v>
      </c>
    </row>
    <row r="171" spans="1:6">
      <c r="A171" t="s">
        <v>87</v>
      </c>
      <c r="B171" s="385" t="s">
        <v>88</v>
      </c>
      <c r="C171" s="386">
        <v>1429.4666159999999</v>
      </c>
      <c r="D171" s="387">
        <f t="shared" si="6"/>
        <v>3.644768273991663E-4</v>
      </c>
      <c r="E171" s="387">
        <f t="shared" si="8"/>
        <v>0.98191291031673056</v>
      </c>
      <c r="F171" s="388" t="str">
        <f t="shared" si="7"/>
        <v>C</v>
      </c>
    </row>
    <row r="172" spans="1:6" ht="25.5">
      <c r="A172" t="s">
        <v>374</v>
      </c>
      <c r="B172" s="385" t="s">
        <v>375</v>
      </c>
      <c r="C172" s="386">
        <v>1354.88</v>
      </c>
      <c r="D172" s="387">
        <f t="shared" si="6"/>
        <v>3.4545917923457298E-4</v>
      </c>
      <c r="E172" s="387">
        <f t="shared" si="8"/>
        <v>0.98225836949596512</v>
      </c>
      <c r="F172" s="388" t="str">
        <f t="shared" si="7"/>
        <v>C</v>
      </c>
    </row>
    <row r="173" spans="1:6" ht="25.5">
      <c r="A173" t="s">
        <v>45</v>
      </c>
      <c r="B173" s="385" t="s">
        <v>46</v>
      </c>
      <c r="C173" s="386">
        <v>1320.16</v>
      </c>
      <c r="D173" s="387">
        <f t="shared" si="6"/>
        <v>3.3660648179788163E-4</v>
      </c>
      <c r="E173" s="387">
        <f t="shared" si="8"/>
        <v>0.98259497597776302</v>
      </c>
      <c r="F173" s="388" t="str">
        <f t="shared" si="7"/>
        <v>C</v>
      </c>
    </row>
    <row r="174" spans="1:6">
      <c r="A174" t="s">
        <v>497</v>
      </c>
      <c r="B174" s="385" t="s">
        <v>498</v>
      </c>
      <c r="C174" s="386">
        <v>1299.3</v>
      </c>
      <c r="D174" s="387">
        <f t="shared" si="6"/>
        <v>3.3128772406374043E-4</v>
      </c>
      <c r="E174" s="387">
        <f t="shared" si="8"/>
        <v>0.98292626370182679</v>
      </c>
      <c r="F174" s="388" t="str">
        <f t="shared" si="7"/>
        <v>C</v>
      </c>
    </row>
    <row r="175" spans="1:6">
      <c r="A175" t="s">
        <v>746</v>
      </c>
      <c r="B175" s="385" t="s">
        <v>733</v>
      </c>
      <c r="C175" s="386">
        <v>1292.3399999999999</v>
      </c>
      <c r="D175" s="387">
        <f t="shared" si="6"/>
        <v>3.2951310499232991E-4</v>
      </c>
      <c r="E175" s="387">
        <f t="shared" si="8"/>
        <v>0.98325577680681908</v>
      </c>
      <c r="F175" s="388" t="str">
        <f t="shared" si="7"/>
        <v>C</v>
      </c>
    </row>
    <row r="176" spans="1:6" ht="25.5">
      <c r="A176" t="s">
        <v>251</v>
      </c>
      <c r="B176" s="385" t="s">
        <v>252</v>
      </c>
      <c r="C176" s="386">
        <v>1280.087</v>
      </c>
      <c r="D176" s="387">
        <f t="shared" si="6"/>
        <v>3.2638890851503213E-4</v>
      </c>
      <c r="E176" s="387">
        <f t="shared" si="8"/>
        <v>0.98358216571533408</v>
      </c>
      <c r="F176" s="388" t="str">
        <f t="shared" si="7"/>
        <v>C</v>
      </c>
    </row>
    <row r="177" spans="1:6">
      <c r="A177" t="s">
        <v>354</v>
      </c>
      <c r="B177" s="385" t="s">
        <v>355</v>
      </c>
      <c r="C177" s="386">
        <v>1155</v>
      </c>
      <c r="D177" s="387">
        <f t="shared" si="6"/>
        <v>2.944949752125146E-4</v>
      </c>
      <c r="E177" s="387">
        <f t="shared" si="8"/>
        <v>0.98387666069054658</v>
      </c>
      <c r="F177" s="388" t="str">
        <f t="shared" si="7"/>
        <v>C</v>
      </c>
    </row>
    <row r="178" spans="1:6" ht="25.5">
      <c r="A178" t="s">
        <v>455</v>
      </c>
      <c r="B178" s="385" t="s">
        <v>456</v>
      </c>
      <c r="C178" s="386">
        <v>1113.8399999999999</v>
      </c>
      <c r="D178" s="387">
        <f t="shared" si="6"/>
        <v>2.8400024518675948E-4</v>
      </c>
      <c r="E178" s="387">
        <f t="shared" si="8"/>
        <v>0.98416066093573329</v>
      </c>
      <c r="F178" s="388" t="str">
        <f t="shared" si="7"/>
        <v>C</v>
      </c>
    </row>
    <row r="179" spans="1:6" ht="51">
      <c r="A179" t="s">
        <v>286</v>
      </c>
      <c r="B179" s="385" t="s">
        <v>287</v>
      </c>
      <c r="C179" s="386">
        <v>1111.96</v>
      </c>
      <c r="D179" s="387">
        <f t="shared" si="6"/>
        <v>2.8352089405827506E-4</v>
      </c>
      <c r="E179" s="387">
        <f t="shared" si="8"/>
        <v>0.98444418182979154</v>
      </c>
      <c r="F179" s="388" t="str">
        <f t="shared" si="7"/>
        <v>C</v>
      </c>
    </row>
    <row r="180" spans="1:6" ht="25.5">
      <c r="A180" t="s">
        <v>429</v>
      </c>
      <c r="B180" s="385" t="s">
        <v>430</v>
      </c>
      <c r="C180" s="386">
        <v>1109.25</v>
      </c>
      <c r="D180" s="387">
        <f t="shared" si="6"/>
        <v>2.8282991450604485E-4</v>
      </c>
      <c r="E180" s="387">
        <f t="shared" si="8"/>
        <v>0.98472701174429755</v>
      </c>
      <c r="F180" s="388" t="str">
        <f t="shared" si="7"/>
        <v>C</v>
      </c>
    </row>
    <row r="181" spans="1:6">
      <c r="A181" t="s">
        <v>732</v>
      </c>
      <c r="B181" s="385" t="s">
        <v>733</v>
      </c>
      <c r="C181" s="386">
        <v>1076.95</v>
      </c>
      <c r="D181" s="387">
        <f t="shared" si="6"/>
        <v>2.7459425416027499E-4</v>
      </c>
      <c r="E181" s="387">
        <f t="shared" si="8"/>
        <v>0.98500160599845787</v>
      </c>
      <c r="F181" s="388" t="str">
        <f t="shared" si="7"/>
        <v>C</v>
      </c>
    </row>
    <row r="182" spans="1:6">
      <c r="A182" t="s">
        <v>694</v>
      </c>
      <c r="B182" s="385" t="s">
        <v>695</v>
      </c>
      <c r="C182" s="386">
        <v>1059.3</v>
      </c>
      <c r="D182" s="387">
        <f t="shared" si="6"/>
        <v>2.7009396298062049E-4</v>
      </c>
      <c r="E182" s="387">
        <f t="shared" si="8"/>
        <v>0.98527169996143849</v>
      </c>
      <c r="F182" s="388" t="str">
        <f t="shared" si="7"/>
        <v>C</v>
      </c>
    </row>
    <row r="183" spans="1:6">
      <c r="A183" t="s">
        <v>445</v>
      </c>
      <c r="B183" s="385" t="s">
        <v>446</v>
      </c>
      <c r="C183" s="386">
        <v>1016.6</v>
      </c>
      <c r="D183" s="387">
        <f t="shared" si="6"/>
        <v>2.5920657298791541E-4</v>
      </c>
      <c r="E183" s="387">
        <f t="shared" si="8"/>
        <v>0.98553090653442643</v>
      </c>
      <c r="F183" s="388" t="str">
        <f t="shared" si="7"/>
        <v>C</v>
      </c>
    </row>
    <row r="184" spans="1:6" ht="25.5">
      <c r="A184" t="s">
        <v>325</v>
      </c>
      <c r="B184" s="385" t="s">
        <v>326</v>
      </c>
      <c r="C184" s="386">
        <v>1008</v>
      </c>
      <c r="D184" s="387">
        <f t="shared" si="6"/>
        <v>2.5701379654910364E-4</v>
      </c>
      <c r="E184" s="387">
        <f t="shared" si="8"/>
        <v>0.98578792033097551</v>
      </c>
      <c r="F184" s="388" t="str">
        <f t="shared" si="7"/>
        <v>C</v>
      </c>
    </row>
    <row r="185" spans="1:6" ht="25.5">
      <c r="A185" t="s">
        <v>327</v>
      </c>
      <c r="B185" s="385" t="s">
        <v>328</v>
      </c>
      <c r="C185" s="386">
        <v>1008</v>
      </c>
      <c r="D185" s="387">
        <f t="shared" si="6"/>
        <v>2.5701379654910364E-4</v>
      </c>
      <c r="E185" s="387">
        <f t="shared" si="8"/>
        <v>0.98604493412752459</v>
      </c>
      <c r="F185" s="388" t="str">
        <f t="shared" si="7"/>
        <v>C</v>
      </c>
    </row>
    <row r="186" spans="1:6">
      <c r="A186" t="s">
        <v>779</v>
      </c>
      <c r="B186" s="385" t="s">
        <v>780</v>
      </c>
      <c r="C186" s="386">
        <v>985.25</v>
      </c>
      <c r="D186" s="387">
        <f t="shared" si="6"/>
        <v>2.5121313794643289E-4</v>
      </c>
      <c r="E186" s="387">
        <f t="shared" si="8"/>
        <v>0.98629614726547099</v>
      </c>
      <c r="F186" s="388" t="str">
        <f t="shared" si="7"/>
        <v>C</v>
      </c>
    </row>
    <row r="187" spans="1:6">
      <c r="A187" t="s">
        <v>617</v>
      </c>
      <c r="B187" s="385" t="s">
        <v>618</v>
      </c>
      <c r="C187" s="386">
        <v>982.08</v>
      </c>
      <c r="D187" s="387">
        <f t="shared" si="6"/>
        <v>2.5040487035212671E-4</v>
      </c>
      <c r="E187" s="387">
        <f t="shared" si="8"/>
        <v>0.9865465521358231</v>
      </c>
      <c r="F187" s="388" t="str">
        <f t="shared" si="7"/>
        <v>C</v>
      </c>
    </row>
    <row r="188" spans="1:6" ht="25.5">
      <c r="A188" t="s">
        <v>297</v>
      </c>
      <c r="B188" s="385" t="s">
        <v>298</v>
      </c>
      <c r="C188" s="386">
        <v>968.98</v>
      </c>
      <c r="D188" s="387">
        <f t="shared" si="6"/>
        <v>2.4706471089300637E-4</v>
      </c>
      <c r="E188" s="387">
        <f t="shared" si="8"/>
        <v>0.98679361684671607</v>
      </c>
      <c r="F188" s="388" t="str">
        <f t="shared" si="7"/>
        <v>C</v>
      </c>
    </row>
    <row r="189" spans="1:6" ht="25.5">
      <c r="A189" t="s">
        <v>776</v>
      </c>
      <c r="B189" s="385" t="s">
        <v>777</v>
      </c>
      <c r="C189" s="386">
        <v>963.03</v>
      </c>
      <c r="D189" s="387">
        <f t="shared" si="6"/>
        <v>2.4554761556615402E-4</v>
      </c>
      <c r="E189" s="387">
        <f t="shared" si="8"/>
        <v>0.98703916446228224</v>
      </c>
      <c r="F189" s="388" t="str">
        <f t="shared" si="7"/>
        <v>C</v>
      </c>
    </row>
    <row r="190" spans="1:6" ht="25.5">
      <c r="A190" t="s">
        <v>649</v>
      </c>
      <c r="B190" s="385" t="s">
        <v>650</v>
      </c>
      <c r="C190" s="386">
        <v>954.3</v>
      </c>
      <c r="D190" s="387">
        <f t="shared" si="6"/>
        <v>2.4332169250675554E-4</v>
      </c>
      <c r="E190" s="387">
        <f t="shared" si="8"/>
        <v>0.98728248615478897</v>
      </c>
      <c r="F190" s="388" t="str">
        <f t="shared" si="7"/>
        <v>C</v>
      </c>
    </row>
    <row r="191" spans="1:6" ht="38.25">
      <c r="A191" t="s">
        <v>392</v>
      </c>
      <c r="B191" s="385" t="s">
        <v>393</v>
      </c>
      <c r="C191" s="386">
        <v>885.19</v>
      </c>
      <c r="D191" s="387">
        <f t="shared" si="6"/>
        <v>2.2570043905486217E-4</v>
      </c>
      <c r="E191" s="387">
        <f t="shared" si="8"/>
        <v>0.98750818659384387</v>
      </c>
      <c r="F191" s="388" t="str">
        <f t="shared" si="7"/>
        <v>C</v>
      </c>
    </row>
    <row r="192" spans="1:6" ht="25.5">
      <c r="A192" t="s">
        <v>758</v>
      </c>
      <c r="B192" s="385" t="s">
        <v>759</v>
      </c>
      <c r="C192" s="386">
        <v>873.82</v>
      </c>
      <c r="D192" s="387">
        <f t="shared" si="6"/>
        <v>2.2280138462354936E-4</v>
      </c>
      <c r="E192" s="387">
        <f t="shared" si="8"/>
        <v>0.98773098797846737</v>
      </c>
      <c r="F192" s="388" t="str">
        <f t="shared" si="7"/>
        <v>C</v>
      </c>
    </row>
    <row r="193" spans="1:6" ht="25.5">
      <c r="A193" t="s">
        <v>349</v>
      </c>
      <c r="B193" s="385" t="s">
        <v>350</v>
      </c>
      <c r="C193" s="386">
        <v>873.54</v>
      </c>
      <c r="D193" s="387">
        <f t="shared" si="6"/>
        <v>2.2272999190228569E-4</v>
      </c>
      <c r="E193" s="387">
        <f t="shared" si="8"/>
        <v>0.98795371797036968</v>
      </c>
      <c r="F193" s="388" t="str">
        <f t="shared" si="7"/>
        <v>C</v>
      </c>
    </row>
    <row r="194" spans="1:6">
      <c r="A194" t="s">
        <v>502</v>
      </c>
      <c r="B194" s="385" t="s">
        <v>503</v>
      </c>
      <c r="C194" s="386">
        <v>866.56</v>
      </c>
      <c r="D194" s="387">
        <f t="shared" si="6"/>
        <v>2.2095027335078494E-4</v>
      </c>
      <c r="E194" s="387">
        <f t="shared" si="8"/>
        <v>0.98817466824372047</v>
      </c>
      <c r="F194" s="388" t="str">
        <f t="shared" si="7"/>
        <v>C</v>
      </c>
    </row>
    <row r="195" spans="1:6" ht="25.5">
      <c r="A195" t="s">
        <v>594</v>
      </c>
      <c r="B195" s="385" t="s">
        <v>595</v>
      </c>
      <c r="C195" s="386">
        <v>865.59</v>
      </c>
      <c r="D195" s="387">
        <f t="shared" si="6"/>
        <v>2.2070294856640736E-4</v>
      </c>
      <c r="E195" s="387">
        <f t="shared" si="8"/>
        <v>0.98839537119228682</v>
      </c>
      <c r="F195" s="388" t="str">
        <f t="shared" si="7"/>
        <v>C</v>
      </c>
    </row>
    <row r="196" spans="1:6" ht="25.5">
      <c r="A196" t="s">
        <v>478</v>
      </c>
      <c r="B196" s="385" t="s">
        <v>479</v>
      </c>
      <c r="C196" s="386">
        <v>853.74</v>
      </c>
      <c r="D196" s="387">
        <f t="shared" si="6"/>
        <v>2.1768150661292832E-4</v>
      </c>
      <c r="E196" s="387">
        <f t="shared" si="8"/>
        <v>0.98861305269889976</v>
      </c>
      <c r="F196" s="388" t="str">
        <f t="shared" si="7"/>
        <v>C</v>
      </c>
    </row>
    <row r="197" spans="1:6">
      <c r="A197" t="s">
        <v>466</v>
      </c>
      <c r="B197" s="385" t="s">
        <v>467</v>
      </c>
      <c r="C197" s="386">
        <v>849.5</v>
      </c>
      <c r="D197" s="387">
        <f t="shared" ref="D197:D260" si="9">C197/$C$318</f>
        <v>2.1660041683379318E-4</v>
      </c>
      <c r="E197" s="387">
        <f t="shared" si="8"/>
        <v>0.98882965311573356</v>
      </c>
      <c r="F197" s="388" t="str">
        <f t="shared" ref="F197:F260" si="10">IF(E197&lt;=$J$5,"A",IF(E197&lt;=$J$6,"B","C"))</f>
        <v>C</v>
      </c>
    </row>
    <row r="198" spans="1:6" ht="25.5">
      <c r="A198" t="s">
        <v>384</v>
      </c>
      <c r="B198" s="385" t="s">
        <v>385</v>
      </c>
      <c r="C198" s="386">
        <v>841.75</v>
      </c>
      <c r="D198" s="387">
        <f t="shared" si="9"/>
        <v>2.1462436829881745E-4</v>
      </c>
      <c r="E198" s="387">
        <f t="shared" ref="E198:E261" si="11">D198+E197</f>
        <v>0.98904427748403234</v>
      </c>
      <c r="F198" s="388" t="str">
        <f t="shared" si="10"/>
        <v>C</v>
      </c>
    </row>
    <row r="199" spans="1:6" ht="25.5">
      <c r="A199" t="s">
        <v>586</v>
      </c>
      <c r="B199" s="385" t="s">
        <v>587</v>
      </c>
      <c r="C199" s="386">
        <v>813.05</v>
      </c>
      <c r="D199" s="387">
        <f t="shared" si="9"/>
        <v>2.0730661436929433E-4</v>
      </c>
      <c r="E199" s="387">
        <f t="shared" si="11"/>
        <v>0.98925158409840164</v>
      </c>
      <c r="F199" s="388" t="str">
        <f t="shared" si="10"/>
        <v>C</v>
      </c>
    </row>
    <row r="200" spans="1:6">
      <c r="A200" t="s">
        <v>546</v>
      </c>
      <c r="B200" s="385" t="s">
        <v>547</v>
      </c>
      <c r="C200" s="386">
        <v>792.32</v>
      </c>
      <c r="D200" s="387">
        <f t="shared" si="9"/>
        <v>2.0202100325573987E-4</v>
      </c>
      <c r="E200" s="387">
        <f t="shared" si="11"/>
        <v>0.98945360510165736</v>
      </c>
      <c r="F200" s="388" t="str">
        <f t="shared" si="10"/>
        <v>C</v>
      </c>
    </row>
    <row r="201" spans="1:6" ht="25.5">
      <c r="A201" t="s">
        <v>588</v>
      </c>
      <c r="B201" s="385" t="s">
        <v>589</v>
      </c>
      <c r="C201" s="386">
        <v>791.42</v>
      </c>
      <c r="D201" s="387">
        <f t="shared" si="9"/>
        <v>2.0179152665167815E-4</v>
      </c>
      <c r="E201" s="387">
        <f t="shared" si="11"/>
        <v>0.98965539662830904</v>
      </c>
      <c r="F201" s="388" t="str">
        <f t="shared" si="10"/>
        <v>C</v>
      </c>
    </row>
    <row r="202" spans="1:6">
      <c r="A202" t="s">
        <v>449</v>
      </c>
      <c r="B202" s="385" t="s">
        <v>450</v>
      </c>
      <c r="C202" s="386">
        <v>789.08</v>
      </c>
      <c r="D202" s="387">
        <f t="shared" si="9"/>
        <v>2.0119488748111775E-4</v>
      </c>
      <c r="E202" s="387">
        <f t="shared" si="11"/>
        <v>0.9898565915157902</v>
      </c>
      <c r="F202" s="388" t="str">
        <f t="shared" si="10"/>
        <v>C</v>
      </c>
    </row>
    <row r="203" spans="1:6" ht="38.25">
      <c r="A203" t="s">
        <v>376</v>
      </c>
      <c r="B203" s="385" t="s">
        <v>377</v>
      </c>
      <c r="C203" s="386">
        <v>788</v>
      </c>
      <c r="D203" s="387">
        <f t="shared" si="9"/>
        <v>2.009195155562437E-4</v>
      </c>
      <c r="E203" s="387">
        <f t="shared" si="11"/>
        <v>0.99005751103134643</v>
      </c>
      <c r="F203" s="388" t="str">
        <f t="shared" si="10"/>
        <v>C</v>
      </c>
    </row>
    <row r="204" spans="1:6" ht="25.5">
      <c r="A204" t="s">
        <v>760</v>
      </c>
      <c r="B204" s="385" t="s">
        <v>761</v>
      </c>
      <c r="C204" s="386">
        <v>759.69</v>
      </c>
      <c r="D204" s="387">
        <f t="shared" si="9"/>
        <v>1.9370120148848069E-4</v>
      </c>
      <c r="E204" s="387">
        <f t="shared" si="11"/>
        <v>0.99025121223283485</v>
      </c>
      <c r="F204" s="388" t="str">
        <f t="shared" si="10"/>
        <v>C</v>
      </c>
    </row>
    <row r="205" spans="1:6" ht="38.25">
      <c r="A205" t="s">
        <v>394</v>
      </c>
      <c r="B205" s="385" t="s">
        <v>395</v>
      </c>
      <c r="C205" s="386">
        <v>759.56</v>
      </c>
      <c r="D205" s="387">
        <f t="shared" si="9"/>
        <v>1.9366805486789398E-4</v>
      </c>
      <c r="E205" s="387">
        <f t="shared" si="11"/>
        <v>0.99044488028770272</v>
      </c>
      <c r="F205" s="388" t="str">
        <f t="shared" si="10"/>
        <v>C</v>
      </c>
    </row>
    <row r="206" spans="1:6">
      <c r="A206" t="s">
        <v>524</v>
      </c>
      <c r="B206" s="385" t="s">
        <v>526</v>
      </c>
      <c r="C206" s="386">
        <v>757.44</v>
      </c>
      <c r="D206" s="387">
        <f t="shared" si="9"/>
        <v>1.9312750997832646E-4</v>
      </c>
      <c r="E206" s="387">
        <f t="shared" si="11"/>
        <v>0.99063800779768107</v>
      </c>
      <c r="F206" s="388" t="str">
        <f t="shared" si="10"/>
        <v>C</v>
      </c>
    </row>
    <row r="207" spans="1:6">
      <c r="A207" t="s">
        <v>431</v>
      </c>
      <c r="B207" s="385" t="s">
        <v>432</v>
      </c>
      <c r="C207" s="386">
        <v>753.15</v>
      </c>
      <c r="D207" s="387">
        <f t="shared" si="9"/>
        <v>1.9203367149896568E-4</v>
      </c>
      <c r="E207" s="387">
        <f t="shared" si="11"/>
        <v>0.99083004146918008</v>
      </c>
      <c r="F207" s="388" t="str">
        <f t="shared" si="10"/>
        <v>C</v>
      </c>
    </row>
    <row r="208" spans="1:6" ht="25.5">
      <c r="A208" t="s">
        <v>821</v>
      </c>
      <c r="B208" s="385" t="s">
        <v>822</v>
      </c>
      <c r="C208" s="386">
        <v>742.66</v>
      </c>
      <c r="D208" s="387">
        <f t="shared" si="9"/>
        <v>1.893589941916243E-4</v>
      </c>
      <c r="E208" s="387">
        <f t="shared" si="11"/>
        <v>0.99101940046337167</v>
      </c>
      <c r="F208" s="388" t="str">
        <f t="shared" si="10"/>
        <v>C</v>
      </c>
    </row>
    <row r="209" spans="1:6" ht="25.5">
      <c r="A209" t="s">
        <v>615</v>
      </c>
      <c r="B209" s="385" t="s">
        <v>616</v>
      </c>
      <c r="C209" s="386">
        <v>723.14</v>
      </c>
      <c r="D209" s="387">
        <f t="shared" si="9"/>
        <v>1.8438190162353054E-4</v>
      </c>
      <c r="E209" s="387">
        <f t="shared" si="11"/>
        <v>0.99120378236499518</v>
      </c>
      <c r="F209" s="388" t="str">
        <f t="shared" si="10"/>
        <v>C</v>
      </c>
    </row>
    <row r="210" spans="1:6" ht="38.25">
      <c r="A210" t="s">
        <v>358</v>
      </c>
      <c r="B210" s="385" t="s">
        <v>359</v>
      </c>
      <c r="C210" s="386">
        <v>713.76</v>
      </c>
      <c r="D210" s="387">
        <f t="shared" si="9"/>
        <v>1.8199024546119861E-4</v>
      </c>
      <c r="E210" s="387">
        <f t="shared" si="11"/>
        <v>0.99138577261045635</v>
      </c>
      <c r="F210" s="388" t="str">
        <f t="shared" si="10"/>
        <v>C</v>
      </c>
    </row>
    <row r="211" spans="1:6" ht="25.5">
      <c r="A211" t="s">
        <v>425</v>
      </c>
      <c r="B211" s="385" t="s">
        <v>426</v>
      </c>
      <c r="C211" s="386">
        <v>703.85</v>
      </c>
      <c r="D211" s="387">
        <f t="shared" si="9"/>
        <v>1.7946345307647479E-4</v>
      </c>
      <c r="E211" s="387">
        <f t="shared" si="11"/>
        <v>0.99156523606353286</v>
      </c>
      <c r="F211" s="388" t="str">
        <f t="shared" si="10"/>
        <v>C</v>
      </c>
    </row>
    <row r="212" spans="1:6">
      <c r="A212" t="s">
        <v>290</v>
      </c>
      <c r="B212" s="385" t="s">
        <v>291</v>
      </c>
      <c r="C212" s="386">
        <v>689.5</v>
      </c>
      <c r="D212" s="387">
        <f t="shared" si="9"/>
        <v>1.7580457611171324E-4</v>
      </c>
      <c r="E212" s="387">
        <f t="shared" si="11"/>
        <v>0.99174104063964452</v>
      </c>
      <c r="F212" s="388" t="str">
        <f t="shared" si="10"/>
        <v>C</v>
      </c>
    </row>
    <row r="213" spans="1:6">
      <c r="A213" t="s">
        <v>678</v>
      </c>
      <c r="B213" s="385" t="s">
        <v>679</v>
      </c>
      <c r="C213" s="386">
        <v>682.15</v>
      </c>
      <c r="D213" s="387">
        <f t="shared" si="9"/>
        <v>1.739305171785427E-4</v>
      </c>
      <c r="E213" s="387">
        <f t="shared" si="11"/>
        <v>0.99191497115682303</v>
      </c>
      <c r="F213" s="388" t="str">
        <f t="shared" si="10"/>
        <v>C</v>
      </c>
    </row>
    <row r="214" spans="1:6" ht="25.5">
      <c r="A214" t="s">
        <v>417</v>
      </c>
      <c r="B214" s="385" t="s">
        <v>418</v>
      </c>
      <c r="C214" s="386">
        <v>680</v>
      </c>
      <c r="D214" s="387">
        <f t="shared" si="9"/>
        <v>1.7338232306883975E-4</v>
      </c>
      <c r="E214" s="387">
        <f t="shared" si="11"/>
        <v>0.99208835347989188</v>
      </c>
      <c r="F214" s="388" t="str">
        <f t="shared" si="10"/>
        <v>C</v>
      </c>
    </row>
    <row r="215" spans="1:6" ht="25.5">
      <c r="A215" t="s">
        <v>641</v>
      </c>
      <c r="B215" s="385" t="s">
        <v>642</v>
      </c>
      <c r="C215" s="386">
        <v>670.95</v>
      </c>
      <c r="D215" s="387">
        <f t="shared" si="9"/>
        <v>1.710748083279971E-4</v>
      </c>
      <c r="E215" s="387">
        <f t="shared" si="11"/>
        <v>0.99225942828821989</v>
      </c>
      <c r="F215" s="388" t="str">
        <f t="shared" si="10"/>
        <v>C</v>
      </c>
    </row>
    <row r="216" spans="1:6">
      <c r="A216" t="s">
        <v>366</v>
      </c>
      <c r="B216" s="385" t="s">
        <v>367</v>
      </c>
      <c r="C216" s="386">
        <v>662.04</v>
      </c>
      <c r="D216" s="387">
        <f t="shared" si="9"/>
        <v>1.6880298994778628E-4</v>
      </c>
      <c r="E216" s="387">
        <f t="shared" si="11"/>
        <v>0.99242823127816771</v>
      </c>
      <c r="F216" s="388" t="str">
        <f t="shared" si="10"/>
        <v>C</v>
      </c>
    </row>
    <row r="217" spans="1:6" ht="38.25">
      <c r="A217" t="s">
        <v>806</v>
      </c>
      <c r="B217" s="385" t="s">
        <v>807</v>
      </c>
      <c r="C217" s="386">
        <v>660.63919999999996</v>
      </c>
      <c r="D217" s="387">
        <f t="shared" si="9"/>
        <v>1.6844582236226444E-4</v>
      </c>
      <c r="E217" s="387">
        <f t="shared" si="11"/>
        <v>0.99259667710053001</v>
      </c>
      <c r="F217" s="388" t="str">
        <f t="shared" si="10"/>
        <v>C</v>
      </c>
    </row>
    <row r="218" spans="1:6">
      <c r="A218" t="s">
        <v>488</v>
      </c>
      <c r="B218" s="385" t="s">
        <v>490</v>
      </c>
      <c r="C218" s="386">
        <v>660.08</v>
      </c>
      <c r="D218" s="387">
        <f t="shared" si="9"/>
        <v>1.6830324089894081E-4</v>
      </c>
      <c r="E218" s="387">
        <f t="shared" si="11"/>
        <v>0.9927649803414289</v>
      </c>
      <c r="F218" s="388" t="str">
        <f t="shared" si="10"/>
        <v>C</v>
      </c>
    </row>
    <row r="219" spans="1:6" ht="25.5">
      <c r="A219" t="s">
        <v>434</v>
      </c>
      <c r="B219" s="385" t="s">
        <v>435</v>
      </c>
      <c r="C219" s="386">
        <v>657.37</v>
      </c>
      <c r="D219" s="387">
        <f t="shared" si="9"/>
        <v>1.6761226134671058E-4</v>
      </c>
      <c r="E219" s="387">
        <f t="shared" si="11"/>
        <v>0.99293259260277567</v>
      </c>
      <c r="F219" s="388" t="str">
        <f t="shared" si="10"/>
        <v>C</v>
      </c>
    </row>
    <row r="220" spans="1:6" ht="25.5">
      <c r="A220" t="s">
        <v>774</v>
      </c>
      <c r="B220" s="385" t="s">
        <v>775</v>
      </c>
      <c r="C220" s="386">
        <v>633.20000000000005</v>
      </c>
      <c r="D220" s="387">
        <f t="shared" si="9"/>
        <v>1.6144953965763139E-4</v>
      </c>
      <c r="E220" s="387">
        <f t="shared" si="11"/>
        <v>0.99309404214243324</v>
      </c>
      <c r="F220" s="388" t="str">
        <f t="shared" si="10"/>
        <v>C</v>
      </c>
    </row>
    <row r="221" spans="1:6" ht="51">
      <c r="A221" t="s">
        <v>268</v>
      </c>
      <c r="B221" s="385" t="s">
        <v>269</v>
      </c>
      <c r="C221" s="386">
        <v>630.1</v>
      </c>
      <c r="D221" s="387">
        <f t="shared" si="9"/>
        <v>1.6065912024364106E-4</v>
      </c>
      <c r="E221" s="387">
        <f t="shared" si="11"/>
        <v>0.9932547012626769</v>
      </c>
      <c r="F221" s="388" t="str">
        <f t="shared" si="10"/>
        <v>C</v>
      </c>
    </row>
    <row r="222" spans="1:6" ht="25.5">
      <c r="A222" t="s">
        <v>708</v>
      </c>
      <c r="B222" s="385" t="s">
        <v>709</v>
      </c>
      <c r="C222" s="386">
        <v>627</v>
      </c>
      <c r="D222" s="387">
        <f t="shared" si="9"/>
        <v>1.5986870082965076E-4</v>
      </c>
      <c r="E222" s="387">
        <f t="shared" si="11"/>
        <v>0.99341456996350652</v>
      </c>
      <c r="F222" s="388" t="str">
        <f t="shared" si="10"/>
        <v>C</v>
      </c>
    </row>
    <row r="223" spans="1:6">
      <c r="A223" t="s">
        <v>633</v>
      </c>
      <c r="B223" s="385" t="s">
        <v>634</v>
      </c>
      <c r="C223" s="386">
        <v>613.6</v>
      </c>
      <c r="D223" s="387">
        <f t="shared" si="9"/>
        <v>1.5645204916917658E-4</v>
      </c>
      <c r="E223" s="387">
        <f t="shared" si="11"/>
        <v>0.99357102201267566</v>
      </c>
      <c r="F223" s="388" t="str">
        <f t="shared" si="10"/>
        <v>C</v>
      </c>
    </row>
    <row r="224" spans="1:6">
      <c r="A224" t="s">
        <v>756</v>
      </c>
      <c r="B224" s="385" t="s">
        <v>757</v>
      </c>
      <c r="C224" s="386">
        <v>601.45000000000005</v>
      </c>
      <c r="D224" s="387">
        <f t="shared" si="9"/>
        <v>1.5335411501434364E-4</v>
      </c>
      <c r="E224" s="387">
        <f t="shared" si="11"/>
        <v>0.99372437612769005</v>
      </c>
      <c r="F224" s="388" t="str">
        <f t="shared" si="10"/>
        <v>C</v>
      </c>
    </row>
    <row r="225" spans="1:6">
      <c r="A225" t="s">
        <v>734</v>
      </c>
      <c r="B225" s="385" t="s">
        <v>735</v>
      </c>
      <c r="C225" s="386">
        <v>599.16</v>
      </c>
      <c r="D225" s="387">
        <f t="shared" si="9"/>
        <v>1.5277022454400886E-4</v>
      </c>
      <c r="E225" s="387">
        <f t="shared" si="11"/>
        <v>0.99387714635223401</v>
      </c>
      <c r="F225" s="388" t="str">
        <f t="shared" si="10"/>
        <v>C</v>
      </c>
    </row>
    <row r="226" spans="1:6" ht="38.25">
      <c r="A226" t="s">
        <v>284</v>
      </c>
      <c r="B226" s="385" t="s">
        <v>285</v>
      </c>
      <c r="C226" s="386">
        <v>572.59</v>
      </c>
      <c r="D226" s="387">
        <f t="shared" si="9"/>
        <v>1.4599556524409846E-4</v>
      </c>
      <c r="E226" s="387">
        <f t="shared" si="11"/>
        <v>0.99402314191747809</v>
      </c>
      <c r="F226" s="388" t="str">
        <f t="shared" si="10"/>
        <v>C</v>
      </c>
    </row>
    <row r="227" spans="1:6" ht="25.5">
      <c r="A227" t="s">
        <v>742</v>
      </c>
      <c r="B227" s="385" t="s">
        <v>743</v>
      </c>
      <c r="C227" s="386">
        <v>565.91999999999996</v>
      </c>
      <c r="D227" s="387">
        <f t="shared" si="9"/>
        <v>1.4429488863399673E-4</v>
      </c>
      <c r="E227" s="387">
        <f t="shared" si="11"/>
        <v>0.99416743680611208</v>
      </c>
      <c r="F227" s="388" t="str">
        <f t="shared" si="10"/>
        <v>C</v>
      </c>
    </row>
    <row r="228" spans="1:6">
      <c r="A228" t="s">
        <v>519</v>
      </c>
      <c r="B228" s="385" t="s">
        <v>520</v>
      </c>
      <c r="C228" s="386">
        <v>544.72</v>
      </c>
      <c r="D228" s="387">
        <f t="shared" si="9"/>
        <v>1.3888943973832117E-4</v>
      </c>
      <c r="E228" s="387">
        <f t="shared" si="11"/>
        <v>0.99430632624585036</v>
      </c>
      <c r="F228" s="388" t="str">
        <f t="shared" si="10"/>
        <v>C</v>
      </c>
    </row>
    <row r="229" spans="1:6" ht="25.5">
      <c r="A229" t="s">
        <v>606</v>
      </c>
      <c r="B229" s="385" t="s">
        <v>607</v>
      </c>
      <c r="C229" s="386">
        <v>541.44000000000005</v>
      </c>
      <c r="D229" s="387">
        <f t="shared" si="9"/>
        <v>1.3805312500351854E-4</v>
      </c>
      <c r="E229" s="387">
        <f t="shared" si="11"/>
        <v>0.99444437937085384</v>
      </c>
      <c r="F229" s="388" t="str">
        <f t="shared" si="10"/>
        <v>C</v>
      </c>
    </row>
    <row r="230" spans="1:6" ht="38.25">
      <c r="A230" t="s">
        <v>441</v>
      </c>
      <c r="B230" s="385" t="s">
        <v>442</v>
      </c>
      <c r="C230" s="386">
        <v>541.31880000000001</v>
      </c>
      <c r="D230" s="387">
        <f t="shared" si="9"/>
        <v>1.3802222215417154E-4</v>
      </c>
      <c r="E230" s="387">
        <f t="shared" si="11"/>
        <v>0.99458240159300804</v>
      </c>
      <c r="F230" s="388" t="str">
        <f t="shared" si="10"/>
        <v>C</v>
      </c>
    </row>
    <row r="231" spans="1:6" ht="25.5">
      <c r="A231" t="s">
        <v>419</v>
      </c>
      <c r="B231" s="385" t="s">
        <v>420</v>
      </c>
      <c r="C231" s="386">
        <v>525.09</v>
      </c>
      <c r="D231" s="387">
        <f t="shared" si="9"/>
        <v>1.3388430002973098E-4</v>
      </c>
      <c r="E231" s="387">
        <f t="shared" si="11"/>
        <v>0.99471628589303773</v>
      </c>
      <c r="F231" s="388" t="str">
        <f t="shared" si="10"/>
        <v>C</v>
      </c>
    </row>
    <row r="232" spans="1:6" ht="25.5">
      <c r="A232" t="s">
        <v>672</v>
      </c>
      <c r="B232" s="385" t="s">
        <v>673</v>
      </c>
      <c r="C232" s="386">
        <v>504.21</v>
      </c>
      <c r="D232" s="387">
        <f t="shared" si="9"/>
        <v>1.2856044281549955E-4</v>
      </c>
      <c r="E232" s="387">
        <f t="shared" si="11"/>
        <v>0.99484484633585324</v>
      </c>
      <c r="F232" s="388" t="str">
        <f t="shared" si="10"/>
        <v>C</v>
      </c>
    </row>
    <row r="233" spans="1:6" ht="25.5">
      <c r="A233" t="s">
        <v>613</v>
      </c>
      <c r="B233" s="385" t="s">
        <v>614</v>
      </c>
      <c r="C233" s="386">
        <v>503.73</v>
      </c>
      <c r="D233" s="387">
        <f t="shared" si="9"/>
        <v>1.2843805529333331E-4</v>
      </c>
      <c r="E233" s="387">
        <f t="shared" si="11"/>
        <v>0.99497328439114652</v>
      </c>
      <c r="F233" s="388" t="str">
        <f t="shared" si="10"/>
        <v>C</v>
      </c>
    </row>
    <row r="234" spans="1:6" ht="25.5">
      <c r="A234" t="s">
        <v>819</v>
      </c>
      <c r="B234" s="385" t="s">
        <v>820</v>
      </c>
      <c r="C234" s="386">
        <v>502.94</v>
      </c>
      <c r="D234" s="387">
        <f t="shared" si="9"/>
        <v>1.2823662582976802E-4</v>
      </c>
      <c r="E234" s="387">
        <f t="shared" si="11"/>
        <v>0.99510152101697624</v>
      </c>
      <c r="F234" s="388" t="str">
        <f t="shared" si="10"/>
        <v>C</v>
      </c>
    </row>
    <row r="235" spans="1:6" ht="25.5">
      <c r="A235" t="s">
        <v>651</v>
      </c>
      <c r="B235" s="385" t="s">
        <v>652</v>
      </c>
      <c r="C235" s="386">
        <v>501.6</v>
      </c>
      <c r="D235" s="387">
        <f t="shared" si="9"/>
        <v>1.2789496066372062E-4</v>
      </c>
      <c r="E235" s="387">
        <f t="shared" si="11"/>
        <v>0.99522941597763992</v>
      </c>
      <c r="F235" s="388" t="str">
        <f t="shared" si="10"/>
        <v>C</v>
      </c>
    </row>
    <row r="236" spans="1:6" ht="25.5">
      <c r="A236" t="s">
        <v>401</v>
      </c>
      <c r="B236" s="385" t="s">
        <v>403</v>
      </c>
      <c r="C236" s="386">
        <v>480.6</v>
      </c>
      <c r="D236" s="387">
        <f t="shared" si="9"/>
        <v>1.2254050656894763E-4</v>
      </c>
      <c r="E236" s="387">
        <f t="shared" si="11"/>
        <v>0.99535195648420882</v>
      </c>
      <c r="F236" s="388" t="str">
        <f t="shared" si="10"/>
        <v>C</v>
      </c>
    </row>
    <row r="237" spans="1:6" ht="25.5">
      <c r="A237" t="s">
        <v>688</v>
      </c>
      <c r="B237" s="385" t="s">
        <v>689</v>
      </c>
      <c r="C237" s="386">
        <v>476.7</v>
      </c>
      <c r="D237" s="387">
        <f t="shared" si="9"/>
        <v>1.2154610795134692E-4</v>
      </c>
      <c r="E237" s="387">
        <f t="shared" si="11"/>
        <v>0.99547350259216016</v>
      </c>
      <c r="F237" s="388" t="str">
        <f t="shared" si="10"/>
        <v>C</v>
      </c>
    </row>
    <row r="238" spans="1:6" ht="38.25">
      <c r="A238" t="s">
        <v>635</v>
      </c>
      <c r="B238" s="385" t="s">
        <v>636</v>
      </c>
      <c r="C238" s="386">
        <v>468.9</v>
      </c>
      <c r="D238" s="387">
        <f t="shared" si="9"/>
        <v>1.1955731071614553E-4</v>
      </c>
      <c r="E238" s="387">
        <f t="shared" si="11"/>
        <v>0.99559305990287628</v>
      </c>
      <c r="F238" s="388" t="str">
        <f t="shared" si="10"/>
        <v>C</v>
      </c>
    </row>
    <row r="239" spans="1:6">
      <c r="A239" t="s">
        <v>736</v>
      </c>
      <c r="B239" s="385" t="s">
        <v>737</v>
      </c>
      <c r="C239" s="386">
        <v>437.4</v>
      </c>
      <c r="D239" s="387">
        <f t="shared" si="9"/>
        <v>1.1152562957398603E-4</v>
      </c>
      <c r="E239" s="387">
        <f t="shared" si="11"/>
        <v>0.99570458553245023</v>
      </c>
      <c r="F239" s="388" t="str">
        <f t="shared" si="10"/>
        <v>C</v>
      </c>
    </row>
    <row r="240" spans="1:6" ht="25.5">
      <c r="A240" t="s">
        <v>686</v>
      </c>
      <c r="B240" s="385" t="s">
        <v>687</v>
      </c>
      <c r="C240" s="386">
        <v>431.1</v>
      </c>
      <c r="D240" s="387">
        <f t="shared" si="9"/>
        <v>1.0991929334555415E-4</v>
      </c>
      <c r="E240" s="387">
        <f t="shared" si="11"/>
        <v>0.99581450482579581</v>
      </c>
      <c r="F240" s="388" t="str">
        <f t="shared" si="10"/>
        <v>C</v>
      </c>
    </row>
    <row r="241" spans="1:6">
      <c r="A241" t="s">
        <v>726</v>
      </c>
      <c r="B241" s="385" t="s">
        <v>727</v>
      </c>
      <c r="C241" s="386">
        <v>430.9</v>
      </c>
      <c r="D241" s="387">
        <f t="shared" si="9"/>
        <v>1.0986829854465154E-4</v>
      </c>
      <c r="E241" s="387">
        <f t="shared" si="11"/>
        <v>0.99592437312434046</v>
      </c>
      <c r="F241" s="388" t="str">
        <f t="shared" si="10"/>
        <v>C</v>
      </c>
    </row>
    <row r="242" spans="1:6">
      <c r="A242" t="s">
        <v>447</v>
      </c>
      <c r="B242" s="385" t="s">
        <v>448</v>
      </c>
      <c r="C242" s="386">
        <v>395.12</v>
      </c>
      <c r="D242" s="387">
        <f t="shared" si="9"/>
        <v>1.0074532866317641E-4</v>
      </c>
      <c r="E242" s="387">
        <f t="shared" si="11"/>
        <v>0.99602511845300368</v>
      </c>
      <c r="F242" s="388" t="str">
        <f t="shared" si="10"/>
        <v>C</v>
      </c>
    </row>
    <row r="243" spans="1:6" ht="25.5">
      <c r="A243" t="s">
        <v>772</v>
      </c>
      <c r="B243" s="385" t="s">
        <v>773</v>
      </c>
      <c r="C243" s="386">
        <v>391.93</v>
      </c>
      <c r="D243" s="387">
        <f t="shared" si="9"/>
        <v>9.9931961588779945E-5</v>
      </c>
      <c r="E243" s="387">
        <f t="shared" si="11"/>
        <v>0.99612505041459243</v>
      </c>
      <c r="F243" s="388" t="str">
        <f t="shared" si="10"/>
        <v>C</v>
      </c>
    </row>
    <row r="244" spans="1:6">
      <c r="A244" t="s">
        <v>717</v>
      </c>
      <c r="B244" s="385" t="s">
        <v>718</v>
      </c>
      <c r="C244" s="386">
        <v>391.6</v>
      </c>
      <c r="D244" s="387">
        <f t="shared" si="9"/>
        <v>9.9847820167290658E-5</v>
      </c>
      <c r="E244" s="387">
        <f t="shared" si="11"/>
        <v>0.99622489823475968</v>
      </c>
      <c r="F244" s="388" t="str">
        <f t="shared" si="10"/>
        <v>C</v>
      </c>
    </row>
    <row r="245" spans="1:6">
      <c r="A245" t="s">
        <v>301</v>
      </c>
      <c r="B245" s="385" t="s">
        <v>302</v>
      </c>
      <c r="C245" s="386">
        <v>385.3</v>
      </c>
      <c r="D245" s="387">
        <f t="shared" si="9"/>
        <v>9.8241483938858764E-5</v>
      </c>
      <c r="E245" s="387">
        <f t="shared" si="11"/>
        <v>0.99632313971869857</v>
      </c>
      <c r="F245" s="388" t="str">
        <f t="shared" si="10"/>
        <v>C</v>
      </c>
    </row>
    <row r="246" spans="1:6">
      <c r="A246" t="s">
        <v>674</v>
      </c>
      <c r="B246" s="385" t="s">
        <v>675</v>
      </c>
      <c r="C246" s="386">
        <v>382.8</v>
      </c>
      <c r="D246" s="387">
        <f t="shared" si="9"/>
        <v>9.760404892757626E-5</v>
      </c>
      <c r="E246" s="387">
        <f t="shared" si="11"/>
        <v>0.99642074376762613</v>
      </c>
      <c r="F246" s="388" t="str">
        <f t="shared" si="10"/>
        <v>C</v>
      </c>
    </row>
    <row r="247" spans="1:6">
      <c r="A247" t="s">
        <v>461</v>
      </c>
      <c r="B247" s="385" t="s">
        <v>463</v>
      </c>
      <c r="C247" s="386">
        <v>380.9</v>
      </c>
      <c r="D247" s="387">
        <f t="shared" si="9"/>
        <v>9.7119598319001551E-5</v>
      </c>
      <c r="E247" s="387">
        <f t="shared" si="11"/>
        <v>0.99651786336594517</v>
      </c>
      <c r="F247" s="388" t="str">
        <f t="shared" si="10"/>
        <v>C</v>
      </c>
    </row>
    <row r="248" spans="1:6">
      <c r="A248" t="s">
        <v>750</v>
      </c>
      <c r="B248" s="385" t="s">
        <v>751</v>
      </c>
      <c r="C248" s="386">
        <v>364.5</v>
      </c>
      <c r="D248" s="387">
        <f t="shared" si="9"/>
        <v>9.2938024644988372E-5</v>
      </c>
      <c r="E248" s="387">
        <f t="shared" si="11"/>
        <v>0.99661080139059011</v>
      </c>
      <c r="F248" s="388" t="str">
        <f t="shared" si="10"/>
        <v>C</v>
      </c>
    </row>
    <row r="249" spans="1:6">
      <c r="A249" t="s">
        <v>619</v>
      </c>
      <c r="B249" s="385" t="s">
        <v>620</v>
      </c>
      <c r="C249" s="386">
        <v>359.4</v>
      </c>
      <c r="D249" s="387">
        <f t="shared" si="9"/>
        <v>9.1637657221972066E-5</v>
      </c>
      <c r="E249" s="387">
        <f t="shared" si="11"/>
        <v>0.99670243904781208</v>
      </c>
      <c r="F249" s="388" t="str">
        <f t="shared" si="10"/>
        <v>C</v>
      </c>
    </row>
    <row r="250" spans="1:6" ht="25.5">
      <c r="A250" t="s">
        <v>388</v>
      </c>
      <c r="B250" s="385" t="s">
        <v>389</v>
      </c>
      <c r="C250" s="386">
        <v>350.68</v>
      </c>
      <c r="D250" s="387">
        <f t="shared" si="9"/>
        <v>8.9414283902618707E-5</v>
      </c>
      <c r="E250" s="387">
        <f t="shared" si="11"/>
        <v>0.99679185333171472</v>
      </c>
      <c r="F250" s="388" t="str">
        <f t="shared" si="10"/>
        <v>C</v>
      </c>
    </row>
    <row r="251" spans="1:6" ht="25.5">
      <c r="A251" t="s">
        <v>421</v>
      </c>
      <c r="B251" s="385" t="s">
        <v>422</v>
      </c>
      <c r="C251" s="386">
        <v>337.9</v>
      </c>
      <c r="D251" s="387">
        <f t="shared" si="9"/>
        <v>8.6155716124942567E-5</v>
      </c>
      <c r="E251" s="387">
        <f t="shared" si="11"/>
        <v>0.99687800904783963</v>
      </c>
      <c r="F251" s="388" t="str">
        <f t="shared" si="10"/>
        <v>C</v>
      </c>
    </row>
    <row r="252" spans="1:6">
      <c r="A252" t="s">
        <v>356</v>
      </c>
      <c r="B252" s="385" t="s">
        <v>357</v>
      </c>
      <c r="C252" s="386">
        <v>337.32</v>
      </c>
      <c r="D252" s="387">
        <f t="shared" si="9"/>
        <v>8.6007831202325032E-5</v>
      </c>
      <c r="E252" s="387">
        <f t="shared" si="11"/>
        <v>0.9969640168790419</v>
      </c>
      <c r="F252" s="388" t="str">
        <f t="shared" si="10"/>
        <v>C</v>
      </c>
    </row>
    <row r="253" spans="1:6" ht="25.5">
      <c r="A253" t="s">
        <v>499</v>
      </c>
      <c r="B253" s="385" t="s">
        <v>501</v>
      </c>
      <c r="C253" s="386">
        <v>335.84</v>
      </c>
      <c r="D253" s="387">
        <f t="shared" si="9"/>
        <v>8.5630469675645793E-5</v>
      </c>
      <c r="E253" s="387">
        <f t="shared" si="11"/>
        <v>0.99704964734871759</v>
      </c>
      <c r="F253" s="388" t="str">
        <f t="shared" si="10"/>
        <v>C</v>
      </c>
    </row>
    <row r="254" spans="1:6" ht="25.5">
      <c r="A254" t="s">
        <v>627</v>
      </c>
      <c r="B254" s="385" t="s">
        <v>628</v>
      </c>
      <c r="C254" s="386">
        <v>332.8</v>
      </c>
      <c r="D254" s="387">
        <f t="shared" si="9"/>
        <v>8.4855348701926275E-5</v>
      </c>
      <c r="E254" s="387">
        <f t="shared" si="11"/>
        <v>0.99713450269741954</v>
      </c>
      <c r="F254" s="388" t="str">
        <f t="shared" si="10"/>
        <v>C</v>
      </c>
    </row>
    <row r="255" spans="1:6">
      <c r="A255" t="s">
        <v>485</v>
      </c>
      <c r="B255" s="385" t="s">
        <v>487</v>
      </c>
      <c r="C255" s="386">
        <v>323.52</v>
      </c>
      <c r="D255" s="387">
        <f t="shared" si="9"/>
        <v>8.2489189940045641E-5</v>
      </c>
      <c r="E255" s="387">
        <f t="shared" si="11"/>
        <v>0.99721699188735957</v>
      </c>
      <c r="F255" s="388" t="str">
        <f t="shared" si="10"/>
        <v>C</v>
      </c>
    </row>
    <row r="256" spans="1:6">
      <c r="A256" t="s">
        <v>404</v>
      </c>
      <c r="B256" s="385" t="s">
        <v>405</v>
      </c>
      <c r="C256" s="386">
        <v>321.98</v>
      </c>
      <c r="D256" s="387">
        <f t="shared" si="9"/>
        <v>8.2096529973095623E-5</v>
      </c>
      <c r="E256" s="387">
        <f t="shared" si="11"/>
        <v>0.99729908841733261</v>
      </c>
      <c r="F256" s="388" t="str">
        <f t="shared" si="10"/>
        <v>C</v>
      </c>
    </row>
    <row r="257" spans="1:6">
      <c r="A257" t="s">
        <v>698</v>
      </c>
      <c r="B257" s="385" t="s">
        <v>699</v>
      </c>
      <c r="C257" s="386">
        <v>309.60000000000002</v>
      </c>
      <c r="D257" s="387">
        <f t="shared" si="9"/>
        <v>7.8939951797224692E-5</v>
      </c>
      <c r="E257" s="387">
        <f t="shared" si="11"/>
        <v>0.99737802836912981</v>
      </c>
      <c r="F257" s="388" t="str">
        <f t="shared" si="10"/>
        <v>C</v>
      </c>
    </row>
    <row r="258" spans="1:6" ht="38.25">
      <c r="A258" t="s">
        <v>684</v>
      </c>
      <c r="B258" s="385" t="s">
        <v>685</v>
      </c>
      <c r="C258" s="386">
        <v>301.8</v>
      </c>
      <c r="D258" s="387">
        <f t="shared" si="9"/>
        <v>7.6951154562023298E-5</v>
      </c>
      <c r="E258" s="387">
        <f t="shared" si="11"/>
        <v>0.99745497952369189</v>
      </c>
      <c r="F258" s="388" t="str">
        <f t="shared" si="10"/>
        <v>C</v>
      </c>
    </row>
    <row r="259" spans="1:6" ht="25.5">
      <c r="A259" t="s">
        <v>702</v>
      </c>
      <c r="B259" s="385" t="s">
        <v>703</v>
      </c>
      <c r="C259" s="386">
        <v>301.8</v>
      </c>
      <c r="D259" s="387">
        <f t="shared" si="9"/>
        <v>7.6951154562023298E-5</v>
      </c>
      <c r="E259" s="387">
        <f t="shared" si="11"/>
        <v>0.99753193067825396</v>
      </c>
      <c r="F259" s="388" t="str">
        <f t="shared" si="10"/>
        <v>C</v>
      </c>
    </row>
    <row r="260" spans="1:6" ht="25.5">
      <c r="A260" t="s">
        <v>315</v>
      </c>
      <c r="B260" s="385" t="s">
        <v>316</v>
      </c>
      <c r="C260" s="386">
        <v>289</v>
      </c>
      <c r="D260" s="387">
        <f t="shared" si="9"/>
        <v>7.3687487304256898E-5</v>
      </c>
      <c r="E260" s="387">
        <f t="shared" si="11"/>
        <v>0.99760561816555826</v>
      </c>
      <c r="F260" s="388" t="str">
        <f t="shared" si="10"/>
        <v>C</v>
      </c>
    </row>
    <row r="261" spans="1:6" ht="25.5">
      <c r="A261" t="s">
        <v>317</v>
      </c>
      <c r="B261" s="385" t="s">
        <v>318</v>
      </c>
      <c r="C261" s="386">
        <v>289</v>
      </c>
      <c r="D261" s="387">
        <f t="shared" ref="D261:D316" si="12">C261/$C$318</f>
        <v>7.3687487304256898E-5</v>
      </c>
      <c r="E261" s="387">
        <f t="shared" si="11"/>
        <v>0.99767930565286256</v>
      </c>
      <c r="F261" s="388" t="str">
        <f t="shared" ref="F261:F316" si="13">IF(E261&lt;=$J$5,"A",IF(E261&lt;=$J$6,"B","C"))</f>
        <v>C</v>
      </c>
    </row>
    <row r="262" spans="1:6" ht="25.5">
      <c r="A262" t="s">
        <v>482</v>
      </c>
      <c r="B262" s="385" t="s">
        <v>484</v>
      </c>
      <c r="C262" s="386">
        <v>287.91000000000003</v>
      </c>
      <c r="D262" s="387">
        <f t="shared" si="12"/>
        <v>7.3409565639337724E-5</v>
      </c>
      <c r="E262" s="387">
        <f t="shared" ref="E262:E316" si="14">D262+E261</f>
        <v>0.99775271521850195</v>
      </c>
      <c r="F262" s="388" t="str">
        <f t="shared" si="13"/>
        <v>C</v>
      </c>
    </row>
    <row r="263" spans="1:6" ht="25.5">
      <c r="A263" t="s">
        <v>439</v>
      </c>
      <c r="B263" s="385" t="s">
        <v>440</v>
      </c>
      <c r="C263" s="386">
        <v>281.98</v>
      </c>
      <c r="D263" s="387">
        <f t="shared" si="12"/>
        <v>7.1897569792575637E-5</v>
      </c>
      <c r="E263" s="387">
        <f t="shared" si="14"/>
        <v>0.99782461278829448</v>
      </c>
      <c r="F263" s="388" t="str">
        <f t="shared" si="13"/>
        <v>C</v>
      </c>
    </row>
    <row r="264" spans="1:6" ht="25.5">
      <c r="A264" t="s">
        <v>770</v>
      </c>
      <c r="B264" s="385" t="s">
        <v>771</v>
      </c>
      <c r="C264" s="386">
        <v>279.95</v>
      </c>
      <c r="D264" s="387">
        <f t="shared" si="12"/>
        <v>7.1379972563414239E-5</v>
      </c>
      <c r="E264" s="387">
        <f t="shared" si="14"/>
        <v>0.99789599276085794</v>
      </c>
      <c r="F264" s="388" t="str">
        <f t="shared" si="13"/>
        <v>C</v>
      </c>
    </row>
    <row r="265" spans="1:6" ht="25.5">
      <c r="A265" t="s">
        <v>329</v>
      </c>
      <c r="B265" s="385" t="s">
        <v>330</v>
      </c>
      <c r="C265" s="386">
        <v>276</v>
      </c>
      <c r="D265" s="387">
        <f t="shared" si="12"/>
        <v>7.0372825245587899E-5</v>
      </c>
      <c r="E265" s="387">
        <f t="shared" si="14"/>
        <v>0.99796636558610352</v>
      </c>
      <c r="F265" s="388" t="str">
        <f t="shared" si="13"/>
        <v>C</v>
      </c>
    </row>
    <row r="266" spans="1:6" ht="25.5">
      <c r="A266" t="s">
        <v>331</v>
      </c>
      <c r="B266" s="385" t="s">
        <v>332</v>
      </c>
      <c r="C266" s="386">
        <v>276</v>
      </c>
      <c r="D266" s="387">
        <f t="shared" si="12"/>
        <v>7.0372825245587899E-5</v>
      </c>
      <c r="E266" s="387">
        <f t="shared" si="14"/>
        <v>0.9980367384113491</v>
      </c>
      <c r="F266" s="388" t="str">
        <f t="shared" si="13"/>
        <v>C</v>
      </c>
    </row>
    <row r="267" spans="1:6" ht="25.5">
      <c r="A267" t="s">
        <v>725</v>
      </c>
      <c r="B267" s="385" t="s">
        <v>430</v>
      </c>
      <c r="C267" s="386">
        <v>267.75</v>
      </c>
      <c r="D267" s="387">
        <f t="shared" si="12"/>
        <v>6.8269289708355646E-5</v>
      </c>
      <c r="E267" s="387">
        <f t="shared" si="14"/>
        <v>0.99810500770105748</v>
      </c>
      <c r="F267" s="388" t="str">
        <f t="shared" si="13"/>
        <v>C</v>
      </c>
    </row>
    <row r="268" spans="1:6">
      <c r="A268" t="s">
        <v>532</v>
      </c>
      <c r="B268" s="385" t="s">
        <v>534</v>
      </c>
      <c r="C268" s="386">
        <v>265.5</v>
      </c>
      <c r="D268" s="387">
        <f t="shared" si="12"/>
        <v>6.7695598198201404E-5</v>
      </c>
      <c r="E268" s="387">
        <f t="shared" si="14"/>
        <v>0.99817270329925567</v>
      </c>
      <c r="F268" s="388" t="str">
        <f t="shared" si="13"/>
        <v>C</v>
      </c>
    </row>
    <row r="269" spans="1:6">
      <c r="A269" t="s">
        <v>752</v>
      </c>
      <c r="B269" s="385" t="s">
        <v>753</v>
      </c>
      <c r="C269" s="386">
        <v>264.33</v>
      </c>
      <c r="D269" s="387">
        <f t="shared" si="12"/>
        <v>6.7397278612921192E-5</v>
      </c>
      <c r="E269" s="387">
        <f t="shared" si="14"/>
        <v>0.99824010057786861</v>
      </c>
      <c r="F269" s="388" t="str">
        <f t="shared" si="13"/>
        <v>C</v>
      </c>
    </row>
    <row r="270" spans="1:6" ht="25.5">
      <c r="A270" t="s">
        <v>647</v>
      </c>
      <c r="B270" s="385" t="s">
        <v>648</v>
      </c>
      <c r="C270" s="386">
        <v>258.48</v>
      </c>
      <c r="D270" s="387">
        <f t="shared" si="12"/>
        <v>6.5905680686520156E-5</v>
      </c>
      <c r="E270" s="387">
        <f t="shared" si="14"/>
        <v>0.99830600625855515</v>
      </c>
      <c r="F270" s="388" t="str">
        <f t="shared" si="13"/>
        <v>C</v>
      </c>
    </row>
    <row r="271" spans="1:6" ht="25.5">
      <c r="A271" t="s">
        <v>667</v>
      </c>
      <c r="B271" s="385" t="s">
        <v>628</v>
      </c>
      <c r="C271" s="386">
        <v>249.6</v>
      </c>
      <c r="D271" s="387">
        <f t="shared" si="12"/>
        <v>6.3641511526444706E-5</v>
      </c>
      <c r="E271" s="387">
        <f t="shared" si="14"/>
        <v>0.99836964777008164</v>
      </c>
      <c r="F271" s="388" t="str">
        <f t="shared" si="13"/>
        <v>C</v>
      </c>
    </row>
    <row r="272" spans="1:6">
      <c r="A272" t="s">
        <v>521</v>
      </c>
      <c r="B272" s="385" t="s">
        <v>523</v>
      </c>
      <c r="C272" s="386">
        <v>241.15</v>
      </c>
      <c r="D272" s="387">
        <f t="shared" si="12"/>
        <v>6.1486981188309868E-5</v>
      </c>
      <c r="E272" s="387">
        <f t="shared" si="14"/>
        <v>0.99843113475126999</v>
      </c>
      <c r="F272" s="388" t="str">
        <f t="shared" si="13"/>
        <v>C</v>
      </c>
    </row>
    <row r="273" spans="1:6">
      <c r="A273" t="s">
        <v>582</v>
      </c>
      <c r="B273" s="385" t="s">
        <v>583</v>
      </c>
      <c r="C273" s="386">
        <v>231.18</v>
      </c>
      <c r="D273" s="387">
        <f t="shared" si="12"/>
        <v>5.8944890363315258E-5</v>
      </c>
      <c r="E273" s="387">
        <f t="shared" si="14"/>
        <v>0.99849007964163328</v>
      </c>
      <c r="F273" s="388" t="str">
        <f t="shared" si="13"/>
        <v>C</v>
      </c>
    </row>
    <row r="274" spans="1:6">
      <c r="A274" t="s">
        <v>584</v>
      </c>
      <c r="B274" s="385" t="s">
        <v>585</v>
      </c>
      <c r="C274" s="386">
        <v>231.18</v>
      </c>
      <c r="D274" s="387">
        <f t="shared" si="12"/>
        <v>5.8944890363315258E-5</v>
      </c>
      <c r="E274" s="387">
        <f t="shared" si="14"/>
        <v>0.99854902453199657</v>
      </c>
      <c r="F274" s="388" t="str">
        <f t="shared" si="13"/>
        <v>C</v>
      </c>
    </row>
    <row r="275" spans="1:6">
      <c r="A275" t="s">
        <v>657</v>
      </c>
      <c r="B275" s="385" t="s">
        <v>658</v>
      </c>
      <c r="C275" s="386">
        <v>228.48</v>
      </c>
      <c r="D275" s="387">
        <f t="shared" si="12"/>
        <v>5.8256460551130157E-5</v>
      </c>
      <c r="E275" s="387">
        <f t="shared" si="14"/>
        <v>0.9986072809925477</v>
      </c>
      <c r="F275" s="388" t="str">
        <f t="shared" si="13"/>
        <v>C</v>
      </c>
    </row>
    <row r="276" spans="1:6" ht="38.25">
      <c r="A276" t="s">
        <v>380</v>
      </c>
      <c r="B276" s="385" t="s">
        <v>381</v>
      </c>
      <c r="C276" s="386">
        <v>221</v>
      </c>
      <c r="D276" s="387">
        <f t="shared" si="12"/>
        <v>5.634925499737292E-5</v>
      </c>
      <c r="E276" s="387">
        <f t="shared" si="14"/>
        <v>0.99866363024754512</v>
      </c>
      <c r="F276" s="388" t="str">
        <f t="shared" si="13"/>
        <v>C</v>
      </c>
    </row>
    <row r="277" spans="1:6" ht="25.5">
      <c r="A277" t="s">
        <v>764</v>
      </c>
      <c r="B277" s="385" t="s">
        <v>765</v>
      </c>
      <c r="C277" s="386">
        <v>212.6</v>
      </c>
      <c r="D277" s="387">
        <f t="shared" si="12"/>
        <v>5.4207473359463719E-5</v>
      </c>
      <c r="E277" s="387">
        <f t="shared" si="14"/>
        <v>0.99871783772090461</v>
      </c>
      <c r="F277" s="388" t="str">
        <f t="shared" si="13"/>
        <v>C</v>
      </c>
    </row>
    <row r="278" spans="1:6">
      <c r="A278" t="s">
        <v>621</v>
      </c>
      <c r="B278" s="385" t="s">
        <v>623</v>
      </c>
      <c r="C278" s="386">
        <v>210.33</v>
      </c>
      <c r="D278" s="387">
        <f t="shared" si="12"/>
        <v>5.3628682369219217E-5</v>
      </c>
      <c r="E278" s="387">
        <f t="shared" si="14"/>
        <v>0.99877146640327386</v>
      </c>
      <c r="F278" s="388" t="str">
        <f t="shared" si="13"/>
        <v>C</v>
      </c>
    </row>
    <row r="279" spans="1:6">
      <c r="A279" t="s">
        <v>451</v>
      </c>
      <c r="B279" s="385" t="s">
        <v>452</v>
      </c>
      <c r="C279" s="386">
        <v>203.54</v>
      </c>
      <c r="D279" s="387">
        <f t="shared" si="12"/>
        <v>5.1897408878575943E-5</v>
      </c>
      <c r="E279" s="387">
        <f t="shared" si="14"/>
        <v>0.99882336381215242</v>
      </c>
      <c r="F279" s="388" t="str">
        <f t="shared" si="13"/>
        <v>C</v>
      </c>
    </row>
    <row r="280" spans="1:6" ht="25.5">
      <c r="A280" t="s">
        <v>721</v>
      </c>
      <c r="B280" s="385" t="s">
        <v>723</v>
      </c>
      <c r="C280" s="386">
        <v>198.81</v>
      </c>
      <c r="D280" s="387">
        <f t="shared" si="12"/>
        <v>5.0691381837229458E-5</v>
      </c>
      <c r="E280" s="387">
        <f t="shared" si="14"/>
        <v>0.99887405519398964</v>
      </c>
      <c r="F280" s="388" t="str">
        <f t="shared" si="13"/>
        <v>C</v>
      </c>
    </row>
    <row r="281" spans="1:6">
      <c r="A281" t="s">
        <v>768</v>
      </c>
      <c r="B281" s="385" t="s">
        <v>769</v>
      </c>
      <c r="C281" s="386">
        <v>197.54</v>
      </c>
      <c r="D281" s="387">
        <f t="shared" si="12"/>
        <v>5.0367564851497946E-5</v>
      </c>
      <c r="E281" s="387">
        <f t="shared" si="14"/>
        <v>0.99892442275884119</v>
      </c>
      <c r="F281" s="388" t="str">
        <f t="shared" si="13"/>
        <v>C</v>
      </c>
    </row>
    <row r="282" spans="1:6">
      <c r="A282" t="s">
        <v>415</v>
      </c>
      <c r="B282" s="385" t="s">
        <v>416</v>
      </c>
      <c r="C282" s="386">
        <v>193.16</v>
      </c>
      <c r="D282" s="387">
        <f t="shared" si="12"/>
        <v>4.9250778711731007E-5</v>
      </c>
      <c r="E282" s="387">
        <f t="shared" si="14"/>
        <v>0.99897367353755295</v>
      </c>
      <c r="F282" s="388" t="str">
        <f t="shared" si="13"/>
        <v>C</v>
      </c>
    </row>
    <row r="283" spans="1:6">
      <c r="A283" t="s">
        <v>590</v>
      </c>
      <c r="B283" s="385" t="s">
        <v>591</v>
      </c>
      <c r="C283" s="386">
        <v>193.16</v>
      </c>
      <c r="D283" s="387">
        <f t="shared" si="12"/>
        <v>4.9250778711731007E-5</v>
      </c>
      <c r="E283" s="387">
        <f t="shared" si="14"/>
        <v>0.99902292431626472</v>
      </c>
      <c r="F283" s="388" t="str">
        <f t="shared" si="13"/>
        <v>C</v>
      </c>
    </row>
    <row r="284" spans="1:6">
      <c r="A284" t="s">
        <v>706</v>
      </c>
      <c r="B284" s="385" t="s">
        <v>707</v>
      </c>
      <c r="C284" s="386">
        <v>186.01</v>
      </c>
      <c r="D284" s="387">
        <f t="shared" si="12"/>
        <v>4.7427714579463057E-5</v>
      </c>
      <c r="E284" s="387">
        <f t="shared" si="14"/>
        <v>0.99907035203084416</v>
      </c>
      <c r="F284" s="388" t="str">
        <f t="shared" si="13"/>
        <v>C</v>
      </c>
    </row>
    <row r="285" spans="1:6">
      <c r="A285" t="s">
        <v>494</v>
      </c>
      <c r="B285" s="385" t="s">
        <v>496</v>
      </c>
      <c r="C285" s="386">
        <v>182.97</v>
      </c>
      <c r="D285" s="387">
        <f t="shared" si="12"/>
        <v>4.6652593605743546E-5</v>
      </c>
      <c r="E285" s="387">
        <f t="shared" si="14"/>
        <v>0.99911700462444986</v>
      </c>
      <c r="F285" s="388" t="str">
        <f t="shared" si="13"/>
        <v>C</v>
      </c>
    </row>
    <row r="286" spans="1:6" ht="25.5">
      <c r="A286" t="s">
        <v>459</v>
      </c>
      <c r="B286" s="385" t="s">
        <v>460</v>
      </c>
      <c r="C286" s="386">
        <v>177.66</v>
      </c>
      <c r="D286" s="387">
        <f t="shared" si="12"/>
        <v>4.5298681641779512E-5</v>
      </c>
      <c r="E286" s="387">
        <f t="shared" si="14"/>
        <v>0.99916230330609168</v>
      </c>
      <c r="F286" s="388" t="str">
        <f t="shared" si="13"/>
        <v>C</v>
      </c>
    </row>
    <row r="287" spans="1:6" ht="25.5">
      <c r="A287" t="s">
        <v>643</v>
      </c>
      <c r="B287" s="385" t="s">
        <v>644</v>
      </c>
      <c r="C287" s="386">
        <v>173.44</v>
      </c>
      <c r="D287" s="387">
        <f t="shared" si="12"/>
        <v>4.4222691342734658E-5</v>
      </c>
      <c r="E287" s="387">
        <f t="shared" si="14"/>
        <v>0.99920652599743442</v>
      </c>
      <c r="F287" s="388" t="str">
        <f t="shared" si="13"/>
        <v>C</v>
      </c>
    </row>
    <row r="288" spans="1:6">
      <c r="A288" t="s">
        <v>744</v>
      </c>
      <c r="B288" s="385" t="s">
        <v>745</v>
      </c>
      <c r="C288" s="386">
        <v>167.04</v>
      </c>
      <c r="D288" s="387">
        <f t="shared" si="12"/>
        <v>4.2590857713851458E-5</v>
      </c>
      <c r="E288" s="387">
        <f t="shared" si="14"/>
        <v>0.99924911685514828</v>
      </c>
      <c r="F288" s="388" t="str">
        <f t="shared" si="13"/>
        <v>C</v>
      </c>
    </row>
    <row r="289" spans="1:6">
      <c r="A289" t="s">
        <v>491</v>
      </c>
      <c r="B289" s="385" t="s">
        <v>493</v>
      </c>
      <c r="C289" s="386">
        <v>159.96</v>
      </c>
      <c r="D289" s="387">
        <f t="shared" si="12"/>
        <v>4.0785641761899424E-5</v>
      </c>
      <c r="E289" s="387">
        <f t="shared" si="14"/>
        <v>0.99928990249691019</v>
      </c>
      <c r="F289" s="388" t="str">
        <f t="shared" si="13"/>
        <v>C</v>
      </c>
    </row>
    <row r="290" spans="1:6" ht="38.25">
      <c r="A290" t="s">
        <v>48</v>
      </c>
      <c r="B290" s="385" t="s">
        <v>49</v>
      </c>
      <c r="C290" s="386">
        <v>157.94999999999999</v>
      </c>
      <c r="D290" s="387">
        <f t="shared" si="12"/>
        <v>4.0273144012828286E-5</v>
      </c>
      <c r="E290" s="387">
        <f t="shared" si="14"/>
        <v>0.99933017564092297</v>
      </c>
      <c r="F290" s="388" t="str">
        <f t="shared" si="13"/>
        <v>C</v>
      </c>
    </row>
    <row r="291" spans="1:6" ht="25.5">
      <c r="A291" t="s">
        <v>700</v>
      </c>
      <c r="B291" s="385" t="s">
        <v>701</v>
      </c>
      <c r="C291" s="386">
        <v>157.19999999999999</v>
      </c>
      <c r="D291" s="387">
        <f t="shared" si="12"/>
        <v>4.0081913509443537E-5</v>
      </c>
      <c r="E291" s="387">
        <f t="shared" si="14"/>
        <v>0.99937025755443243</v>
      </c>
      <c r="F291" s="388" t="str">
        <f t="shared" si="13"/>
        <v>C</v>
      </c>
    </row>
    <row r="292" spans="1:6" ht="25.5">
      <c r="A292" t="s">
        <v>738</v>
      </c>
      <c r="B292" s="385" t="s">
        <v>739</v>
      </c>
      <c r="C292" s="386">
        <v>155.91</v>
      </c>
      <c r="D292" s="387">
        <f t="shared" si="12"/>
        <v>3.9752997043621772E-5</v>
      </c>
      <c r="E292" s="387">
        <f t="shared" si="14"/>
        <v>0.99941001055147605</v>
      </c>
      <c r="F292" s="388" t="str">
        <f t="shared" si="13"/>
        <v>C</v>
      </c>
    </row>
    <row r="293" spans="1:6">
      <c r="A293" t="s">
        <v>399</v>
      </c>
      <c r="B293" s="385" t="s">
        <v>400</v>
      </c>
      <c r="C293" s="386">
        <v>144.72</v>
      </c>
      <c r="D293" s="387">
        <f t="shared" si="12"/>
        <v>3.6899837933121307E-5</v>
      </c>
      <c r="E293" s="387">
        <f t="shared" si="14"/>
        <v>0.99944691038940914</v>
      </c>
      <c r="F293" s="388" t="str">
        <f t="shared" si="13"/>
        <v>C</v>
      </c>
    </row>
    <row r="294" spans="1:6" ht="25.5">
      <c r="A294" t="s">
        <v>637</v>
      </c>
      <c r="B294" s="385" t="s">
        <v>638</v>
      </c>
      <c r="C294" s="386">
        <v>143.82</v>
      </c>
      <c r="D294" s="387">
        <f t="shared" si="12"/>
        <v>3.6670361329059609E-5</v>
      </c>
      <c r="E294" s="387">
        <f t="shared" si="14"/>
        <v>0.99948358075073818</v>
      </c>
      <c r="F294" s="388" t="str">
        <f t="shared" si="13"/>
        <v>C</v>
      </c>
    </row>
    <row r="295" spans="1:6" ht="38.25">
      <c r="A295" t="s">
        <v>360</v>
      </c>
      <c r="B295" s="385" t="s">
        <v>361</v>
      </c>
      <c r="C295" s="386">
        <v>137.02000000000001</v>
      </c>
      <c r="D295" s="387">
        <f t="shared" si="12"/>
        <v>3.4936538098371212E-5</v>
      </c>
      <c r="E295" s="387">
        <f t="shared" si="14"/>
        <v>0.99951851728883656</v>
      </c>
      <c r="F295" s="388" t="str">
        <f t="shared" si="13"/>
        <v>C</v>
      </c>
    </row>
    <row r="296" spans="1:6">
      <c r="A296" t="s">
        <v>676</v>
      </c>
      <c r="B296" s="385" t="s">
        <v>677</v>
      </c>
      <c r="C296" s="386">
        <v>130.69999999999999</v>
      </c>
      <c r="D296" s="387">
        <f t="shared" si="12"/>
        <v>3.3325102389849051E-5</v>
      </c>
      <c r="E296" s="387">
        <f t="shared" si="14"/>
        <v>0.99955184239122641</v>
      </c>
      <c r="F296" s="388" t="str">
        <f t="shared" si="13"/>
        <v>C</v>
      </c>
    </row>
    <row r="297" spans="1:6">
      <c r="A297" t="s">
        <v>453</v>
      </c>
      <c r="B297" s="385" t="s">
        <v>454</v>
      </c>
      <c r="C297" s="386">
        <v>130.55000000000001</v>
      </c>
      <c r="D297" s="387">
        <f t="shared" si="12"/>
        <v>3.3286856289172103E-5</v>
      </c>
      <c r="E297" s="387">
        <f t="shared" si="14"/>
        <v>0.99958512924751564</v>
      </c>
      <c r="F297" s="388" t="str">
        <f t="shared" si="13"/>
        <v>C</v>
      </c>
    </row>
    <row r="298" spans="1:6" ht="25.5">
      <c r="A298" t="s">
        <v>631</v>
      </c>
      <c r="B298" s="385" t="s">
        <v>632</v>
      </c>
      <c r="C298" s="386">
        <v>122.1</v>
      </c>
      <c r="D298" s="387">
        <f t="shared" si="12"/>
        <v>3.1132325951037252E-5</v>
      </c>
      <c r="E298" s="387">
        <f t="shared" si="14"/>
        <v>0.99961626157346672</v>
      </c>
      <c r="F298" s="388" t="str">
        <f t="shared" si="13"/>
        <v>C</v>
      </c>
    </row>
    <row r="299" spans="1:6" ht="25.5">
      <c r="A299" t="s">
        <v>668</v>
      </c>
      <c r="B299" s="385" t="s">
        <v>632</v>
      </c>
      <c r="C299" s="386">
        <v>122.1</v>
      </c>
      <c r="D299" s="387">
        <f t="shared" si="12"/>
        <v>3.1132325951037252E-5</v>
      </c>
      <c r="E299" s="387">
        <f t="shared" si="14"/>
        <v>0.99964739389941781</v>
      </c>
      <c r="F299" s="388" t="str">
        <f t="shared" si="13"/>
        <v>C</v>
      </c>
    </row>
    <row r="300" spans="1:6" ht="25.5">
      <c r="A300" t="s">
        <v>669</v>
      </c>
      <c r="B300" s="385" t="s">
        <v>630</v>
      </c>
      <c r="C300" s="386">
        <v>113.7</v>
      </c>
      <c r="D300" s="387">
        <f t="shared" si="12"/>
        <v>2.899054431312806E-5</v>
      </c>
      <c r="E300" s="387">
        <f t="shared" si="14"/>
        <v>0.99967638444373097</v>
      </c>
      <c r="F300" s="388" t="str">
        <f t="shared" si="13"/>
        <v>C</v>
      </c>
    </row>
    <row r="301" spans="1:6" ht="25.5">
      <c r="A301" t="s">
        <v>396</v>
      </c>
      <c r="B301" s="385" t="s">
        <v>398</v>
      </c>
      <c r="C301" s="386">
        <v>112.56</v>
      </c>
      <c r="D301" s="387">
        <f t="shared" si="12"/>
        <v>2.8699873947983241E-5</v>
      </c>
      <c r="E301" s="387">
        <f t="shared" si="14"/>
        <v>0.9997050843176789</v>
      </c>
      <c r="F301" s="388" t="str">
        <f t="shared" si="13"/>
        <v>C</v>
      </c>
    </row>
    <row r="302" spans="1:6" ht="25.5">
      <c r="A302" t="s">
        <v>670</v>
      </c>
      <c r="B302" s="385" t="s">
        <v>671</v>
      </c>
      <c r="C302" s="386">
        <v>111.37</v>
      </c>
      <c r="D302" s="387">
        <f t="shared" si="12"/>
        <v>2.8396454882612772E-5</v>
      </c>
      <c r="E302" s="387">
        <f t="shared" si="14"/>
        <v>0.99973348077256152</v>
      </c>
      <c r="F302" s="388" t="str">
        <f t="shared" si="13"/>
        <v>C</v>
      </c>
    </row>
    <row r="303" spans="1:6">
      <c r="A303" t="s">
        <v>747</v>
      </c>
      <c r="B303" s="385" t="s">
        <v>735</v>
      </c>
      <c r="C303" s="386">
        <v>99.86</v>
      </c>
      <c r="D303" s="387">
        <f t="shared" si="12"/>
        <v>2.5461704090668143E-5</v>
      </c>
      <c r="E303" s="387">
        <f t="shared" si="14"/>
        <v>0.9997589424766522</v>
      </c>
      <c r="F303" s="388" t="str">
        <f t="shared" si="13"/>
        <v>C</v>
      </c>
    </row>
    <row r="304" spans="1:6" ht="25.5">
      <c r="A304" t="s">
        <v>653</v>
      </c>
      <c r="B304" s="385" t="s">
        <v>654</v>
      </c>
      <c r="C304" s="386">
        <v>98.82</v>
      </c>
      <c r="D304" s="387">
        <f t="shared" si="12"/>
        <v>2.5196531125974623E-5</v>
      </c>
      <c r="E304" s="387">
        <f t="shared" si="14"/>
        <v>0.99978413900777818</v>
      </c>
      <c r="F304" s="388" t="str">
        <f t="shared" si="13"/>
        <v>C</v>
      </c>
    </row>
    <row r="305" spans="1:6">
      <c r="A305" t="s">
        <v>364</v>
      </c>
      <c r="B305" s="385" t="s">
        <v>365</v>
      </c>
      <c r="C305" s="386">
        <v>98.4</v>
      </c>
      <c r="D305" s="387">
        <f t="shared" si="12"/>
        <v>2.5089442044079167E-5</v>
      </c>
      <c r="E305" s="387">
        <f t="shared" si="14"/>
        <v>0.99980922844982223</v>
      </c>
      <c r="F305" s="388" t="str">
        <f t="shared" si="13"/>
        <v>C</v>
      </c>
    </row>
    <row r="306" spans="1:6">
      <c r="A306" t="s">
        <v>362</v>
      </c>
      <c r="B306" s="385" t="s">
        <v>363</v>
      </c>
      <c r="C306" s="386">
        <v>92.1</v>
      </c>
      <c r="D306" s="387">
        <f t="shared" si="12"/>
        <v>2.3483105815647265E-5</v>
      </c>
      <c r="E306" s="387">
        <f t="shared" si="14"/>
        <v>0.99983271155563791</v>
      </c>
      <c r="F306" s="388" t="str">
        <f t="shared" si="13"/>
        <v>C</v>
      </c>
    </row>
    <row r="307" spans="1:6" ht="25.5">
      <c r="A307" t="s">
        <v>629</v>
      </c>
      <c r="B307" s="385" t="s">
        <v>630</v>
      </c>
      <c r="C307" s="386">
        <v>90.96</v>
      </c>
      <c r="D307" s="387">
        <f t="shared" si="12"/>
        <v>2.3192435450502446E-5</v>
      </c>
      <c r="E307" s="387">
        <f t="shared" si="14"/>
        <v>0.99985590399108837</v>
      </c>
      <c r="F307" s="388" t="str">
        <f t="shared" si="13"/>
        <v>C</v>
      </c>
    </row>
    <row r="308" spans="1:6">
      <c r="A308" t="s">
        <v>696</v>
      </c>
      <c r="B308" s="385" t="s">
        <v>697</v>
      </c>
      <c r="C308" s="386">
        <v>88.2</v>
      </c>
      <c r="D308" s="387">
        <f t="shared" si="12"/>
        <v>2.2488707198046569E-5</v>
      </c>
      <c r="E308" s="387">
        <f t="shared" si="14"/>
        <v>0.99987839269828638</v>
      </c>
      <c r="F308" s="388" t="str">
        <f t="shared" si="13"/>
        <v>C</v>
      </c>
    </row>
    <row r="309" spans="1:6">
      <c r="A309" t="s">
        <v>303</v>
      </c>
      <c r="B309" s="385" t="s">
        <v>304</v>
      </c>
      <c r="C309" s="386">
        <v>86.3</v>
      </c>
      <c r="D309" s="387">
        <f t="shared" si="12"/>
        <v>2.2004256589471866E-5</v>
      </c>
      <c r="E309" s="387">
        <f t="shared" si="14"/>
        <v>0.99990039695487587</v>
      </c>
      <c r="F309" s="388" t="str">
        <f t="shared" si="13"/>
        <v>C</v>
      </c>
    </row>
    <row r="310" spans="1:6">
      <c r="A310" t="s">
        <v>464</v>
      </c>
      <c r="B310" s="385" t="s">
        <v>465</v>
      </c>
      <c r="C310" s="386">
        <v>74.650000000000006</v>
      </c>
      <c r="D310" s="387">
        <f t="shared" si="12"/>
        <v>1.9033809436895425E-5</v>
      </c>
      <c r="E310" s="387">
        <f t="shared" si="14"/>
        <v>0.99991943076431278</v>
      </c>
      <c r="F310" s="388" t="str">
        <f t="shared" si="13"/>
        <v>C</v>
      </c>
    </row>
    <row r="311" spans="1:6">
      <c r="A311" t="s">
        <v>748</v>
      </c>
      <c r="B311" s="385" t="s">
        <v>749</v>
      </c>
      <c r="C311" s="386">
        <v>69.099999999999994</v>
      </c>
      <c r="D311" s="387">
        <f t="shared" si="12"/>
        <v>1.7618703711848274E-5</v>
      </c>
      <c r="E311" s="387">
        <f t="shared" si="14"/>
        <v>0.99993704946802464</v>
      </c>
      <c r="F311" s="388" t="str">
        <f t="shared" si="13"/>
        <v>C</v>
      </c>
    </row>
    <row r="312" spans="1:6" ht="25.5">
      <c r="A312" t="s">
        <v>655</v>
      </c>
      <c r="B312" s="385" t="s">
        <v>656</v>
      </c>
      <c r="C312" s="386">
        <v>68.34</v>
      </c>
      <c r="D312" s="387">
        <f t="shared" si="12"/>
        <v>1.7424923468418394E-5</v>
      </c>
      <c r="E312" s="387">
        <f t="shared" si="14"/>
        <v>0.9999544743914931</v>
      </c>
      <c r="F312" s="388" t="str">
        <f t="shared" si="13"/>
        <v>C</v>
      </c>
    </row>
    <row r="313" spans="1:6">
      <c r="A313" t="s">
        <v>624</v>
      </c>
      <c r="B313" s="385" t="s">
        <v>626</v>
      </c>
      <c r="C313" s="386">
        <v>66.22</v>
      </c>
      <c r="D313" s="387">
        <f t="shared" si="12"/>
        <v>1.6884378578850834E-5</v>
      </c>
      <c r="E313" s="387">
        <f t="shared" si="14"/>
        <v>0.99997135877007193</v>
      </c>
      <c r="F313" s="388" t="str">
        <f t="shared" si="13"/>
        <v>C</v>
      </c>
    </row>
    <row r="314" spans="1:6">
      <c r="A314" t="s">
        <v>408</v>
      </c>
      <c r="B314" s="385" t="s">
        <v>409</v>
      </c>
      <c r="C314" s="386">
        <v>50.7</v>
      </c>
      <c r="D314" s="387">
        <f t="shared" si="12"/>
        <v>1.2927182028809083E-5</v>
      </c>
      <c r="E314" s="387">
        <f t="shared" si="14"/>
        <v>0.99998428595210076</v>
      </c>
      <c r="F314" s="388" t="str">
        <f t="shared" si="13"/>
        <v>C</v>
      </c>
    </row>
    <row r="315" spans="1:6">
      <c r="A315" t="s">
        <v>766</v>
      </c>
      <c r="B315" s="385" t="s">
        <v>767</v>
      </c>
      <c r="C315" s="386">
        <v>42.52</v>
      </c>
      <c r="D315" s="387">
        <f t="shared" si="12"/>
        <v>1.0841494671892746E-5</v>
      </c>
      <c r="E315" s="387">
        <f t="shared" si="14"/>
        <v>0.99999512744677266</v>
      </c>
      <c r="F315" s="388" t="str">
        <f t="shared" si="13"/>
        <v>C</v>
      </c>
    </row>
    <row r="316" spans="1:6" ht="25.5">
      <c r="A316" t="s">
        <v>762</v>
      </c>
      <c r="B316" s="385" t="s">
        <v>763</v>
      </c>
      <c r="C316" s="386">
        <v>19.11</v>
      </c>
      <c r="D316" s="387">
        <f t="shared" si="12"/>
        <v>4.872553226243423E-6</v>
      </c>
      <c r="E316" s="387">
        <f t="shared" si="14"/>
        <v>0.99999999999999889</v>
      </c>
      <c r="F316" s="388" t="str">
        <f t="shared" si="13"/>
        <v>C</v>
      </c>
    </row>
    <row r="318" spans="1:6">
      <c r="B318" t="s">
        <v>888</v>
      </c>
      <c r="C318" s="391">
        <f>SUM(C4:C316)</f>
        <v>3921968.4450185425</v>
      </c>
    </row>
  </sheetData>
  <sortState ref="A3:C396">
    <sortCondition descending="1" ref="C3:C396"/>
  </sortState>
  <conditionalFormatting sqref="F4:F316">
    <cfRule type="cellIs" dxfId="2" priority="3" operator="equal">
      <formula>"A"</formula>
    </cfRule>
    <cfRule type="cellIs" dxfId="1" priority="2" operator="equal">
      <formula>"B"</formula>
    </cfRule>
    <cfRule type="cellIs" dxfId="0" priority="1" operator="equal">
      <formula>"C"</formula>
    </cfRule>
  </conditionalFormatting>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Q960"/>
  <sheetViews>
    <sheetView topLeftCell="A926" zoomScale="70" zoomScaleNormal="70" workbookViewId="0">
      <selection activeCell="E957" sqref="E957"/>
    </sheetView>
  </sheetViews>
  <sheetFormatPr defaultColWidth="9.140625" defaultRowHeight="15"/>
  <cols>
    <col min="1" max="1" width="39.140625" style="249" customWidth="1"/>
    <col min="2" max="2" width="9" style="249" customWidth="1"/>
    <col min="3" max="3" width="16.140625" style="249" customWidth="1"/>
    <col min="4" max="4" width="20.7109375" style="249" customWidth="1"/>
    <col min="5" max="5" width="30.42578125" style="249" customWidth="1"/>
    <col min="6" max="6" width="41.140625" style="249" customWidth="1"/>
    <col min="7" max="7" width="40.7109375" style="249" customWidth="1"/>
    <col min="8" max="8" width="42" style="249" customWidth="1"/>
    <col min="9" max="9" width="41.5703125" style="249" customWidth="1"/>
    <col min="10" max="10" width="44.28515625" style="249" customWidth="1"/>
    <col min="11" max="11" width="41.42578125" style="249" customWidth="1"/>
    <col min="12" max="16384" width="9.140625" style="249"/>
  </cols>
  <sheetData>
    <row r="4" spans="1:11">
      <c r="A4" s="693" t="s">
        <v>889</v>
      </c>
      <c r="B4" s="693"/>
      <c r="C4" s="693"/>
      <c r="D4" s="693"/>
      <c r="E4" s="693"/>
    </row>
    <row r="5" spans="1:11">
      <c r="A5" s="250" t="s">
        <v>890</v>
      </c>
      <c r="B5" s="251"/>
      <c r="C5" s="251"/>
      <c r="D5" s="251"/>
      <c r="E5" s="251"/>
      <c r="F5" s="251"/>
      <c r="G5" s="251"/>
      <c r="H5" s="251"/>
      <c r="I5" s="251"/>
      <c r="J5" s="251"/>
      <c r="K5" s="251"/>
    </row>
    <row r="6" spans="1:11">
      <c r="A6" s="251" t="s">
        <v>891</v>
      </c>
      <c r="B6" s="251"/>
      <c r="C6" s="251"/>
      <c r="D6" s="251"/>
      <c r="E6" s="251"/>
      <c r="F6" s="251"/>
      <c r="G6" s="251"/>
      <c r="H6" s="251"/>
      <c r="I6" s="251"/>
      <c r="J6" s="251"/>
      <c r="K6" s="251"/>
    </row>
    <row r="7" spans="1:11">
      <c r="A7" s="251"/>
      <c r="B7" s="251"/>
      <c r="C7" s="251"/>
      <c r="D7" s="251"/>
      <c r="E7" s="251"/>
      <c r="F7" s="251"/>
      <c r="G7" s="251"/>
      <c r="H7" s="251"/>
      <c r="I7" s="251"/>
      <c r="J7" s="251"/>
      <c r="K7" s="251"/>
    </row>
    <row r="8" spans="1:11">
      <c r="A8" s="252" t="s">
        <v>892</v>
      </c>
      <c r="B8" s="252"/>
      <c r="C8" s="253"/>
      <c r="D8" s="253"/>
      <c r="E8" s="253"/>
      <c r="F8" s="251"/>
      <c r="G8" s="251"/>
      <c r="H8" s="251"/>
      <c r="I8" s="251"/>
      <c r="J8" s="251"/>
      <c r="K8" s="251"/>
    </row>
    <row r="9" spans="1:11">
      <c r="A9" s="253"/>
      <c r="B9" s="253"/>
      <c r="C9" s="253"/>
      <c r="D9" s="253"/>
      <c r="E9" s="253"/>
      <c r="F9" s="251"/>
      <c r="G9" s="251"/>
      <c r="H9" s="251"/>
      <c r="I9" s="251"/>
      <c r="J9" s="251"/>
      <c r="K9" s="251"/>
    </row>
    <row r="10" spans="1:11">
      <c r="A10" s="254" t="s">
        <v>893</v>
      </c>
      <c r="B10" s="694" t="s">
        <v>894</v>
      </c>
      <c r="C10" s="694"/>
      <c r="D10" s="254" t="s">
        <v>895</v>
      </c>
      <c r="E10" s="254" t="s">
        <v>896</v>
      </c>
      <c r="F10" s="251"/>
      <c r="G10" s="251"/>
      <c r="H10" s="251"/>
      <c r="I10" s="251"/>
      <c r="J10" s="251"/>
      <c r="K10" s="251"/>
    </row>
    <row r="11" spans="1:11">
      <c r="A11" s="256" t="s">
        <v>897</v>
      </c>
      <c r="B11" s="695" t="s">
        <v>898</v>
      </c>
      <c r="C11" s="695"/>
      <c r="D11" s="257" t="s">
        <v>47</v>
      </c>
      <c r="E11" s="257">
        <v>525.04999999999995</v>
      </c>
      <c r="F11" s="251"/>
      <c r="G11" s="251"/>
      <c r="H11" s="251"/>
      <c r="I11" s="251"/>
      <c r="J11" s="274"/>
      <c r="K11" s="251"/>
    </row>
    <row r="12" spans="1:11">
      <c r="A12" s="258" t="s">
        <v>899</v>
      </c>
      <c r="B12" s="696" t="s">
        <v>900</v>
      </c>
      <c r="C12" s="696"/>
      <c r="D12" s="257" t="s">
        <v>47</v>
      </c>
      <c r="E12" s="257">
        <v>498.39</v>
      </c>
      <c r="F12" s="251"/>
      <c r="G12" s="251"/>
      <c r="H12" s="251"/>
      <c r="I12" s="251"/>
      <c r="J12" s="274"/>
      <c r="K12" s="251"/>
    </row>
    <row r="13" spans="1:11">
      <c r="A13" s="259" t="s">
        <v>901</v>
      </c>
      <c r="B13" s="697" t="s">
        <v>902</v>
      </c>
      <c r="C13" s="697"/>
      <c r="D13" s="257" t="s">
        <v>47</v>
      </c>
      <c r="E13" s="257">
        <v>455.6</v>
      </c>
      <c r="F13" s="251"/>
      <c r="G13" s="251"/>
      <c r="H13" s="251"/>
      <c r="I13" s="251"/>
      <c r="J13" s="274"/>
      <c r="K13" s="251"/>
    </row>
    <row r="14" spans="1:11" ht="15.75">
      <c r="A14" s="698" t="s">
        <v>903</v>
      </c>
      <c r="B14" s="698"/>
      <c r="C14" s="698"/>
      <c r="D14" s="698"/>
      <c r="E14" s="260">
        <f>E13</f>
        <v>455.6</v>
      </c>
      <c r="F14" s="251"/>
      <c r="G14" s="251"/>
      <c r="H14" s="251"/>
      <c r="I14" s="251"/>
      <c r="J14" s="274"/>
      <c r="K14" s="251"/>
    </row>
    <row r="15" spans="1:11">
      <c r="A15" s="251"/>
      <c r="B15" s="251"/>
      <c r="C15" s="251"/>
      <c r="D15" s="251"/>
      <c r="E15" s="251"/>
      <c r="F15" s="251"/>
      <c r="G15" s="251"/>
      <c r="H15" s="251"/>
      <c r="I15" s="251"/>
      <c r="J15" s="274"/>
      <c r="K15" s="251"/>
    </row>
    <row r="16" spans="1:11">
      <c r="A16" s="254" t="s">
        <v>904</v>
      </c>
      <c r="B16" s="254" t="s">
        <v>895</v>
      </c>
      <c r="C16" s="254" t="s">
        <v>905</v>
      </c>
      <c r="D16" s="254" t="s">
        <v>906</v>
      </c>
      <c r="E16" s="254" t="s">
        <v>907</v>
      </c>
      <c r="F16" s="254" t="s">
        <v>908</v>
      </c>
      <c r="G16" s="254" t="s">
        <v>909</v>
      </c>
      <c r="H16" s="254" t="s">
        <v>896</v>
      </c>
      <c r="I16" s="254" t="s">
        <v>910</v>
      </c>
      <c r="J16" s="274"/>
      <c r="K16" s="251"/>
    </row>
    <row r="17" spans="1:11">
      <c r="A17" s="257" t="s">
        <v>911</v>
      </c>
      <c r="B17" s="257" t="s">
        <v>912</v>
      </c>
      <c r="C17" s="261">
        <v>6698</v>
      </c>
      <c r="D17" s="262">
        <v>1</v>
      </c>
      <c r="E17" s="262"/>
      <c r="F17" s="262"/>
      <c r="G17" s="262"/>
      <c r="H17" s="262">
        <v>9.8000000000000007</v>
      </c>
      <c r="I17" s="262">
        <f>D17*H17</f>
        <v>9.8000000000000007</v>
      </c>
      <c r="J17" s="274"/>
      <c r="K17" s="251"/>
    </row>
    <row r="18" spans="1:11">
      <c r="A18" s="699" t="s">
        <v>913</v>
      </c>
      <c r="B18" s="700"/>
      <c r="C18" s="700"/>
      <c r="D18" s="700"/>
      <c r="E18" s="700"/>
      <c r="F18" s="700"/>
      <c r="G18" s="700"/>
      <c r="H18" s="701"/>
      <c r="I18" s="267">
        <f>I17</f>
        <v>9.8000000000000007</v>
      </c>
      <c r="J18" s="274"/>
      <c r="K18" s="251"/>
    </row>
    <row r="19" spans="1:11">
      <c r="A19" s="251"/>
      <c r="B19" s="251"/>
      <c r="C19" s="251"/>
      <c r="D19" s="251"/>
      <c r="E19" s="251"/>
      <c r="F19" s="251"/>
      <c r="G19" s="251"/>
      <c r="H19" s="251"/>
      <c r="I19" s="251"/>
      <c r="J19" s="274"/>
      <c r="K19" s="251"/>
    </row>
    <row r="20" spans="1:11">
      <c r="A20" s="254" t="s">
        <v>914</v>
      </c>
      <c r="B20" s="254" t="s">
        <v>895</v>
      </c>
      <c r="C20" s="254" t="s">
        <v>905</v>
      </c>
      <c r="D20" s="254" t="s">
        <v>906</v>
      </c>
      <c r="E20" s="254" t="s">
        <v>907</v>
      </c>
      <c r="F20" s="254" t="s">
        <v>908</v>
      </c>
      <c r="G20" s="254" t="s">
        <v>909</v>
      </c>
      <c r="H20" s="254" t="s">
        <v>896</v>
      </c>
      <c r="I20" s="254" t="s">
        <v>910</v>
      </c>
      <c r="J20" s="274"/>
      <c r="K20" s="251"/>
    </row>
    <row r="21" spans="1:11" ht="28.5">
      <c r="A21" s="263" t="s">
        <v>915</v>
      </c>
      <c r="B21" s="257" t="s">
        <v>916</v>
      </c>
      <c r="C21" s="264" t="s">
        <v>917</v>
      </c>
      <c r="D21" s="262">
        <v>1</v>
      </c>
      <c r="E21" s="262"/>
      <c r="F21" s="262"/>
      <c r="G21" s="262"/>
      <c r="H21" s="262">
        <f>E14</f>
        <v>455.6</v>
      </c>
      <c r="I21" s="262">
        <f>H21</f>
        <v>455.6</v>
      </c>
      <c r="J21" s="274"/>
      <c r="K21" s="251"/>
    </row>
    <row r="22" spans="1:11">
      <c r="A22" s="699" t="s">
        <v>913</v>
      </c>
      <c r="B22" s="700"/>
      <c r="C22" s="700"/>
      <c r="D22" s="700"/>
      <c r="E22" s="700"/>
      <c r="F22" s="700"/>
      <c r="G22" s="700"/>
      <c r="H22" s="701"/>
      <c r="I22" s="267">
        <f>I21</f>
        <v>455.6</v>
      </c>
      <c r="J22" s="275"/>
      <c r="K22" s="251"/>
    </row>
    <row r="23" spans="1:11">
      <c r="A23" s="251"/>
      <c r="B23" s="251"/>
      <c r="C23" s="251"/>
      <c r="D23" s="251"/>
      <c r="E23" s="251"/>
      <c r="F23" s="251"/>
      <c r="G23" s="251"/>
      <c r="H23" s="251"/>
      <c r="I23" s="251"/>
      <c r="J23" s="251"/>
      <c r="K23" s="251"/>
    </row>
    <row r="24" spans="1:11">
      <c r="A24" s="702" t="s">
        <v>918</v>
      </c>
      <c r="B24" s="702"/>
      <c r="C24" s="702"/>
      <c r="D24" s="702"/>
      <c r="E24" s="702"/>
      <c r="F24" s="251"/>
      <c r="G24" s="251"/>
      <c r="H24" s="251"/>
      <c r="I24" s="251"/>
      <c r="J24" s="251"/>
      <c r="K24" s="251"/>
    </row>
    <row r="25" spans="1:11">
      <c r="A25" s="703" t="s">
        <v>919</v>
      </c>
      <c r="B25" s="703"/>
      <c r="C25" s="703"/>
      <c r="D25" s="265" t="s">
        <v>920</v>
      </c>
      <c r="E25" s="265" t="s">
        <v>921</v>
      </c>
      <c r="F25" s="251"/>
      <c r="G25" s="251"/>
      <c r="H25" s="251"/>
      <c r="I25" s="251"/>
      <c r="J25" s="251"/>
      <c r="K25" s="251"/>
    </row>
    <row r="26" spans="1:11">
      <c r="A26" s="704" t="s">
        <v>922</v>
      </c>
      <c r="B26" s="704"/>
      <c r="C26" s="704"/>
      <c r="D26" s="758">
        <v>128.33000000000001</v>
      </c>
      <c r="E26" s="266">
        <f>I18</f>
        <v>9.8000000000000007</v>
      </c>
      <c r="F26" s="251"/>
      <c r="G26" s="251"/>
      <c r="H26" s="251"/>
      <c r="I26" s="251"/>
      <c r="J26" s="251"/>
      <c r="K26" s="251"/>
    </row>
    <row r="27" spans="1:11">
      <c r="A27" s="704" t="s">
        <v>923</v>
      </c>
      <c r="B27" s="704"/>
      <c r="C27" s="704"/>
      <c r="D27" s="758"/>
      <c r="E27" s="266">
        <f>I22</f>
        <v>455.6</v>
      </c>
      <c r="F27" s="251"/>
      <c r="G27" s="251"/>
      <c r="H27" s="251"/>
      <c r="I27" s="251"/>
      <c r="J27" s="251"/>
      <c r="K27" s="251"/>
    </row>
    <row r="28" spans="1:11">
      <c r="A28" s="704" t="s">
        <v>924</v>
      </c>
      <c r="B28" s="704"/>
      <c r="C28" s="704"/>
      <c r="D28" s="758"/>
      <c r="E28" s="266">
        <v>0</v>
      </c>
      <c r="F28" s="251"/>
      <c r="G28" s="251"/>
      <c r="H28" s="251"/>
      <c r="I28" s="251"/>
      <c r="J28" s="251"/>
      <c r="K28" s="251"/>
    </row>
    <row r="29" spans="1:11">
      <c r="A29" s="704" t="s">
        <v>925</v>
      </c>
      <c r="B29" s="704"/>
      <c r="C29" s="704"/>
      <c r="D29" s="758"/>
      <c r="E29" s="266">
        <v>1</v>
      </c>
      <c r="F29" s="251"/>
      <c r="G29" s="251"/>
      <c r="H29" s="251"/>
      <c r="I29" s="251"/>
      <c r="J29" s="251"/>
      <c r="K29" s="251"/>
    </row>
    <row r="30" spans="1:11">
      <c r="A30" s="704" t="s">
        <v>926</v>
      </c>
      <c r="B30" s="704"/>
      <c r="C30" s="704"/>
      <c r="D30" s="758"/>
      <c r="E30" s="266">
        <f>E26+E28</f>
        <v>9.8000000000000007</v>
      </c>
      <c r="F30" s="251"/>
      <c r="G30" s="251"/>
      <c r="H30" s="251"/>
      <c r="I30" s="251"/>
      <c r="J30" s="251"/>
      <c r="K30" s="251"/>
    </row>
    <row r="31" spans="1:11">
      <c r="A31" s="704" t="s">
        <v>927</v>
      </c>
      <c r="B31" s="704"/>
      <c r="C31" s="704"/>
      <c r="D31" s="758"/>
      <c r="E31" s="266">
        <f>(E26/E29)+(E28/E29)</f>
        <v>9.8000000000000007</v>
      </c>
      <c r="F31" s="251"/>
      <c r="G31" s="251"/>
      <c r="H31" s="251"/>
      <c r="I31" s="251"/>
      <c r="J31" s="251"/>
      <c r="K31" s="251"/>
    </row>
    <row r="32" spans="1:11">
      <c r="A32" s="704" t="s">
        <v>928</v>
      </c>
      <c r="B32" s="704"/>
      <c r="C32" s="704"/>
      <c r="D32" s="758"/>
      <c r="E32" s="266">
        <f>E27+E31</f>
        <v>465.40000000000003</v>
      </c>
      <c r="F32" s="251"/>
      <c r="G32" s="251"/>
      <c r="H32" s="251"/>
      <c r="I32" s="251"/>
      <c r="J32" s="251"/>
      <c r="K32" s="251"/>
    </row>
    <row r="33" spans="1:11">
      <c r="A33" s="704" t="s">
        <v>929</v>
      </c>
      <c r="B33" s="704"/>
      <c r="C33" s="704"/>
      <c r="D33" s="758">
        <v>0</v>
      </c>
      <c r="E33" s="266">
        <f>E32*(D33/100)</f>
        <v>0</v>
      </c>
      <c r="F33" s="251"/>
      <c r="G33" s="251"/>
      <c r="H33" s="251"/>
      <c r="I33" s="251"/>
      <c r="J33" s="251"/>
      <c r="K33" s="251"/>
    </row>
    <row r="34" spans="1:11">
      <c r="A34" s="705" t="s">
        <v>930</v>
      </c>
      <c r="B34" s="705"/>
      <c r="C34" s="705"/>
      <c r="D34" s="758"/>
      <c r="E34" s="268">
        <f>E32+E33</f>
        <v>465.40000000000003</v>
      </c>
      <c r="F34" s="251"/>
      <c r="G34" s="251"/>
      <c r="H34" s="251"/>
      <c r="I34" s="251"/>
      <c r="J34" s="251"/>
      <c r="K34" s="251"/>
    </row>
    <row r="39" spans="1:11">
      <c r="A39" s="250" t="s">
        <v>931</v>
      </c>
      <c r="B39" s="251"/>
      <c r="C39" s="251"/>
      <c r="D39" s="251"/>
      <c r="E39" s="251"/>
      <c r="F39" s="251"/>
      <c r="G39" s="251"/>
      <c r="H39" s="251"/>
      <c r="I39" s="251"/>
      <c r="J39" s="251"/>
    </row>
    <row r="40" spans="1:11">
      <c r="A40" s="251" t="s">
        <v>891</v>
      </c>
      <c r="B40" s="251"/>
      <c r="C40" s="251"/>
      <c r="D40" s="251"/>
      <c r="E40" s="251"/>
      <c r="F40" s="251"/>
      <c r="G40" s="251"/>
      <c r="H40" s="251"/>
      <c r="I40" s="251"/>
      <c r="J40" s="251"/>
    </row>
    <row r="41" spans="1:11">
      <c r="A41" s="251"/>
      <c r="B41" s="251"/>
      <c r="C41" s="251"/>
      <c r="D41" s="251"/>
      <c r="E41" s="251"/>
      <c r="F41" s="251"/>
      <c r="G41" s="251"/>
      <c r="H41" s="251"/>
      <c r="I41" s="251"/>
      <c r="J41" s="251"/>
    </row>
    <row r="42" spans="1:11">
      <c r="A42" s="252" t="s">
        <v>892</v>
      </c>
      <c r="B42" s="252"/>
      <c r="C42" s="253"/>
      <c r="D42" s="253"/>
      <c r="E42" s="253"/>
      <c r="F42" s="251"/>
      <c r="G42" s="251"/>
      <c r="H42" s="251"/>
      <c r="I42" s="251"/>
      <c r="J42" s="251"/>
    </row>
    <row r="43" spans="1:11">
      <c r="A43" s="253"/>
      <c r="B43" s="253"/>
      <c r="C43" s="253"/>
      <c r="D43" s="253"/>
      <c r="E43" s="253"/>
      <c r="F43" s="251"/>
      <c r="G43" s="251"/>
      <c r="H43" s="251"/>
      <c r="I43" s="251"/>
      <c r="J43" s="251"/>
    </row>
    <row r="44" spans="1:11">
      <c r="A44" s="254" t="s">
        <v>893</v>
      </c>
      <c r="B44" s="694" t="s">
        <v>894</v>
      </c>
      <c r="C44" s="694"/>
      <c r="D44" s="254" t="s">
        <v>895</v>
      </c>
      <c r="E44" s="254" t="s">
        <v>896</v>
      </c>
      <c r="F44" s="251"/>
      <c r="G44" s="251"/>
      <c r="H44" s="251"/>
      <c r="I44" s="251"/>
      <c r="J44" s="251"/>
    </row>
    <row r="45" spans="1:11">
      <c r="A45" s="269" t="s">
        <v>897</v>
      </c>
      <c r="B45" s="695" t="s">
        <v>898</v>
      </c>
      <c r="C45" s="695"/>
      <c r="D45" s="257" t="s">
        <v>47</v>
      </c>
      <c r="E45" s="257">
        <v>548.29999999999995</v>
      </c>
      <c r="F45" s="251"/>
      <c r="G45" s="251"/>
      <c r="H45" s="251"/>
      <c r="I45" s="251"/>
      <c r="J45" s="251"/>
    </row>
    <row r="46" spans="1:11">
      <c r="A46" s="258" t="s">
        <v>899</v>
      </c>
      <c r="B46" s="696" t="s">
        <v>900</v>
      </c>
      <c r="C46" s="696"/>
      <c r="D46" s="257" t="s">
        <v>47</v>
      </c>
      <c r="E46" s="257">
        <v>579.53</v>
      </c>
      <c r="F46" s="251"/>
      <c r="G46" s="251"/>
      <c r="H46" s="251"/>
      <c r="I46" s="251"/>
      <c r="J46" s="251"/>
    </row>
    <row r="47" spans="1:11">
      <c r="A47" s="270" t="s">
        <v>901</v>
      </c>
      <c r="B47" s="697" t="s">
        <v>902</v>
      </c>
      <c r="C47" s="697"/>
      <c r="D47" s="257" t="s">
        <v>47</v>
      </c>
      <c r="E47" s="257">
        <v>550.76</v>
      </c>
      <c r="F47" s="251"/>
      <c r="G47" s="251"/>
      <c r="H47" s="251"/>
      <c r="I47" s="251"/>
      <c r="J47" s="276"/>
    </row>
    <row r="48" spans="1:11" ht="15.75">
      <c r="A48" s="698" t="s">
        <v>903</v>
      </c>
      <c r="B48" s="698"/>
      <c r="C48" s="698"/>
      <c r="D48" s="698"/>
      <c r="E48" s="260">
        <f>E45</f>
        <v>548.29999999999995</v>
      </c>
      <c r="F48" s="251"/>
      <c r="G48" s="251"/>
      <c r="H48" s="251"/>
      <c r="I48" s="251"/>
      <c r="J48" s="276"/>
    </row>
    <row r="49" spans="1:10">
      <c r="A49" s="251"/>
      <c r="B49" s="251"/>
      <c r="C49" s="251"/>
      <c r="D49" s="251"/>
      <c r="E49" s="251"/>
      <c r="F49" s="251"/>
      <c r="G49" s="251"/>
      <c r="H49" s="251"/>
      <c r="I49" s="251"/>
      <c r="J49" s="276"/>
    </row>
    <row r="50" spans="1:10">
      <c r="A50" s="254" t="s">
        <v>904</v>
      </c>
      <c r="B50" s="254" t="s">
        <v>895</v>
      </c>
      <c r="C50" s="254" t="s">
        <v>905</v>
      </c>
      <c r="D50" s="254" t="s">
        <v>906</v>
      </c>
      <c r="E50" s="254" t="s">
        <v>907</v>
      </c>
      <c r="F50" s="254" t="s">
        <v>908</v>
      </c>
      <c r="G50" s="254" t="s">
        <v>909</v>
      </c>
      <c r="H50" s="254" t="s">
        <v>896</v>
      </c>
      <c r="I50" s="277" t="s">
        <v>910</v>
      </c>
      <c r="J50" s="278"/>
    </row>
    <row r="51" spans="1:10">
      <c r="A51" s="257" t="s">
        <v>932</v>
      </c>
      <c r="B51" s="257" t="s">
        <v>912</v>
      </c>
      <c r="C51" s="261">
        <v>6698</v>
      </c>
      <c r="D51" s="257">
        <v>1</v>
      </c>
      <c r="E51" s="262"/>
      <c r="F51" s="262"/>
      <c r="G51" s="262"/>
      <c r="H51" s="262">
        <v>9.8000000000000007</v>
      </c>
      <c r="I51" s="279">
        <f>D51*H51</f>
        <v>9.8000000000000007</v>
      </c>
      <c r="J51" s="280"/>
    </row>
    <row r="52" spans="1:10">
      <c r="A52" s="699" t="s">
        <v>913</v>
      </c>
      <c r="B52" s="700"/>
      <c r="C52" s="700"/>
      <c r="D52" s="700"/>
      <c r="E52" s="700"/>
      <c r="F52" s="700"/>
      <c r="G52" s="700"/>
      <c r="H52" s="701"/>
      <c r="I52" s="281">
        <f>I51</f>
        <v>9.8000000000000007</v>
      </c>
      <c r="J52" s="282"/>
    </row>
    <row r="53" spans="1:10">
      <c r="A53" s="251"/>
      <c r="B53" s="251"/>
      <c r="C53" s="251"/>
      <c r="D53" s="251"/>
      <c r="E53" s="251"/>
      <c r="F53" s="251"/>
      <c r="G53" s="251"/>
      <c r="H53" s="251"/>
      <c r="I53" s="251"/>
      <c r="J53" s="276"/>
    </row>
    <row r="54" spans="1:10">
      <c r="A54" s="254" t="s">
        <v>914</v>
      </c>
      <c r="B54" s="254" t="s">
        <v>895</v>
      </c>
      <c r="C54" s="254" t="s">
        <v>905</v>
      </c>
      <c r="D54" s="254" t="s">
        <v>906</v>
      </c>
      <c r="E54" s="254" t="s">
        <v>907</v>
      </c>
      <c r="F54" s="254" t="s">
        <v>908</v>
      </c>
      <c r="G54" s="254" t="s">
        <v>909</v>
      </c>
      <c r="H54" s="254" t="s">
        <v>896</v>
      </c>
      <c r="I54" s="277" t="s">
        <v>910</v>
      </c>
      <c r="J54" s="278"/>
    </row>
    <row r="55" spans="1:10" ht="28.5">
      <c r="A55" s="257" t="s">
        <v>933</v>
      </c>
      <c r="B55" s="271" t="s">
        <v>916</v>
      </c>
      <c r="C55" s="272" t="s">
        <v>917</v>
      </c>
      <c r="D55" s="271">
        <v>1</v>
      </c>
      <c r="E55" s="273"/>
      <c r="F55" s="273"/>
      <c r="G55" s="273"/>
      <c r="H55" s="273">
        <f>E48</f>
        <v>548.29999999999995</v>
      </c>
      <c r="I55" s="283">
        <f>D55*H55</f>
        <v>548.29999999999995</v>
      </c>
      <c r="J55" s="284"/>
    </row>
    <row r="56" spans="1:10">
      <c r="A56" s="699" t="s">
        <v>913</v>
      </c>
      <c r="B56" s="700"/>
      <c r="C56" s="700"/>
      <c r="D56" s="700"/>
      <c r="E56" s="700"/>
      <c r="F56" s="700"/>
      <c r="G56" s="700"/>
      <c r="H56" s="701"/>
      <c r="I56" s="281">
        <f>I55</f>
        <v>548.29999999999995</v>
      </c>
      <c r="J56" s="282"/>
    </row>
    <row r="57" spans="1:10">
      <c r="A57" s="251"/>
      <c r="B57" s="251"/>
      <c r="C57" s="251"/>
      <c r="D57" s="251"/>
      <c r="E57" s="251"/>
      <c r="F57" s="251"/>
      <c r="G57" s="251"/>
      <c r="H57" s="251"/>
      <c r="I57" s="251"/>
      <c r="J57" s="251"/>
    </row>
    <row r="58" spans="1:10">
      <c r="A58" s="702" t="s">
        <v>918</v>
      </c>
      <c r="B58" s="702"/>
      <c r="C58" s="702"/>
      <c r="D58" s="702"/>
      <c r="E58" s="702"/>
      <c r="F58" s="251"/>
      <c r="G58" s="251"/>
      <c r="H58" s="251"/>
      <c r="I58" s="251"/>
      <c r="J58" s="251"/>
    </row>
    <row r="59" spans="1:10">
      <c r="A59" s="703" t="s">
        <v>919</v>
      </c>
      <c r="B59" s="703"/>
      <c r="C59" s="703"/>
      <c r="D59" s="265" t="s">
        <v>920</v>
      </c>
      <c r="E59" s="265" t="s">
        <v>921</v>
      </c>
      <c r="F59" s="251"/>
      <c r="G59" s="251"/>
      <c r="H59" s="251"/>
      <c r="I59" s="251"/>
      <c r="J59" s="251"/>
    </row>
    <row r="60" spans="1:10">
      <c r="A60" s="704" t="s">
        <v>922</v>
      </c>
      <c r="B60" s="704"/>
      <c r="C60" s="704"/>
      <c r="D60" s="758">
        <v>128.33000000000001</v>
      </c>
      <c r="E60" s="266">
        <f>I52</f>
        <v>9.8000000000000007</v>
      </c>
      <c r="F60" s="251"/>
      <c r="G60" s="251"/>
      <c r="H60" s="251"/>
      <c r="I60" s="251"/>
      <c r="J60" s="251"/>
    </row>
    <row r="61" spans="1:10">
      <c r="A61" s="704" t="s">
        <v>923</v>
      </c>
      <c r="B61" s="704"/>
      <c r="C61" s="704"/>
      <c r="D61" s="758"/>
      <c r="E61" s="266">
        <f>I56</f>
        <v>548.29999999999995</v>
      </c>
      <c r="F61" s="251"/>
      <c r="G61" s="251"/>
      <c r="H61" s="251"/>
      <c r="I61" s="251"/>
      <c r="J61" s="251"/>
    </row>
    <row r="62" spans="1:10">
      <c r="A62" s="704" t="s">
        <v>924</v>
      </c>
      <c r="B62" s="704"/>
      <c r="C62" s="704"/>
      <c r="D62" s="758"/>
      <c r="E62" s="266">
        <v>0</v>
      </c>
      <c r="F62" s="251"/>
      <c r="G62" s="251"/>
      <c r="H62" s="251"/>
      <c r="I62" s="251"/>
      <c r="J62" s="251"/>
    </row>
    <row r="63" spans="1:10">
      <c r="A63" s="704" t="s">
        <v>925</v>
      </c>
      <c r="B63" s="704"/>
      <c r="C63" s="704"/>
      <c r="D63" s="758"/>
      <c r="E63" s="266">
        <v>1</v>
      </c>
      <c r="F63" s="251"/>
      <c r="G63" s="251"/>
      <c r="H63" s="251"/>
      <c r="I63" s="251"/>
      <c r="J63" s="251"/>
    </row>
    <row r="64" spans="1:10">
      <c r="A64" s="704" t="s">
        <v>926</v>
      </c>
      <c r="B64" s="704"/>
      <c r="C64" s="704"/>
      <c r="D64" s="758"/>
      <c r="E64" s="266">
        <f>E60+E62</f>
        <v>9.8000000000000007</v>
      </c>
      <c r="F64" s="251"/>
      <c r="G64" s="251"/>
      <c r="H64" s="251"/>
      <c r="I64" s="251"/>
      <c r="J64" s="251"/>
    </row>
    <row r="65" spans="1:10">
      <c r="A65" s="704" t="s">
        <v>927</v>
      </c>
      <c r="B65" s="704"/>
      <c r="C65" s="704"/>
      <c r="D65" s="758"/>
      <c r="E65" s="266">
        <f>(E60/E63)+(E62/E63)</f>
        <v>9.8000000000000007</v>
      </c>
      <c r="F65" s="251"/>
      <c r="G65" s="251"/>
      <c r="H65" s="251"/>
      <c r="I65" s="251"/>
      <c r="J65" s="251"/>
    </row>
    <row r="66" spans="1:10">
      <c r="A66" s="704" t="s">
        <v>928</v>
      </c>
      <c r="B66" s="704"/>
      <c r="C66" s="704"/>
      <c r="D66" s="758"/>
      <c r="E66" s="266">
        <f>E61+E65</f>
        <v>558.09999999999991</v>
      </c>
      <c r="F66" s="251"/>
      <c r="G66" s="251"/>
      <c r="H66" s="251"/>
      <c r="I66" s="251"/>
      <c r="J66" s="251"/>
    </row>
    <row r="67" spans="1:10">
      <c r="A67" s="704" t="s">
        <v>929</v>
      </c>
      <c r="B67" s="704"/>
      <c r="C67" s="704"/>
      <c r="D67" s="758">
        <v>0</v>
      </c>
      <c r="E67" s="266">
        <f>E66*(D67/100)</f>
        <v>0</v>
      </c>
      <c r="F67" s="251"/>
      <c r="G67" s="251"/>
      <c r="H67" s="251"/>
      <c r="I67" s="251"/>
      <c r="J67" s="251"/>
    </row>
    <row r="68" spans="1:10">
      <c r="A68" s="705" t="s">
        <v>930</v>
      </c>
      <c r="B68" s="705"/>
      <c r="C68" s="705"/>
      <c r="D68" s="758"/>
      <c r="E68" s="268">
        <f>E66+E67</f>
        <v>558.09999999999991</v>
      </c>
      <c r="F68" s="251"/>
      <c r="G68" s="251"/>
      <c r="H68" s="251"/>
      <c r="I68" s="251"/>
      <c r="J68" s="251"/>
    </row>
    <row r="73" spans="1:10">
      <c r="A73" s="250" t="s">
        <v>934</v>
      </c>
      <c r="B73" s="251"/>
      <c r="C73" s="251"/>
      <c r="D73" s="251"/>
      <c r="E73" s="251"/>
      <c r="F73" s="251"/>
      <c r="G73" s="251"/>
      <c r="H73" s="251"/>
      <c r="I73" s="251"/>
      <c r="J73" s="251"/>
    </row>
    <row r="74" spans="1:10">
      <c r="A74" s="251" t="s">
        <v>891</v>
      </c>
      <c r="B74" s="251"/>
      <c r="C74" s="251"/>
      <c r="D74" s="251"/>
      <c r="E74" s="251"/>
      <c r="F74" s="251"/>
      <c r="G74" s="251"/>
      <c r="H74" s="251"/>
      <c r="I74" s="251"/>
      <c r="J74" s="251"/>
    </row>
    <row r="75" spans="1:10">
      <c r="A75" s="251"/>
      <c r="B75" s="251"/>
      <c r="C75" s="251"/>
      <c r="D75" s="251"/>
      <c r="E75" s="251"/>
      <c r="F75" s="251"/>
      <c r="G75" s="251"/>
      <c r="H75" s="251"/>
      <c r="I75" s="251"/>
      <c r="J75" s="251"/>
    </row>
    <row r="76" spans="1:10">
      <c r="A76" s="252" t="s">
        <v>892</v>
      </c>
      <c r="B76" s="252"/>
      <c r="C76" s="253"/>
      <c r="D76" s="253"/>
      <c r="E76" s="253"/>
      <c r="F76" s="251"/>
      <c r="G76" s="251"/>
      <c r="H76" s="251"/>
      <c r="I76" s="251"/>
      <c r="J76" s="251"/>
    </row>
    <row r="77" spans="1:10">
      <c r="A77" s="253"/>
      <c r="B77" s="253"/>
      <c r="C77" s="253"/>
      <c r="D77" s="253"/>
      <c r="E77" s="253"/>
      <c r="F77" s="251"/>
      <c r="G77" s="251"/>
      <c r="H77" s="251"/>
      <c r="I77" s="251"/>
      <c r="J77" s="251"/>
    </row>
    <row r="78" spans="1:10">
      <c r="A78" s="254" t="s">
        <v>893</v>
      </c>
      <c r="B78" s="694" t="s">
        <v>894</v>
      </c>
      <c r="C78" s="694"/>
      <c r="D78" s="254" t="s">
        <v>895</v>
      </c>
      <c r="E78" s="254" t="s">
        <v>896</v>
      </c>
      <c r="F78" s="251"/>
      <c r="G78" s="251"/>
      <c r="H78" s="251"/>
      <c r="I78" s="251"/>
      <c r="J78" s="251"/>
    </row>
    <row r="79" spans="1:10">
      <c r="A79" s="285" t="s">
        <v>897</v>
      </c>
      <c r="B79" s="695" t="s">
        <v>898</v>
      </c>
      <c r="C79" s="695"/>
      <c r="D79" s="257" t="s">
        <v>47</v>
      </c>
      <c r="E79" s="257">
        <v>2606.12</v>
      </c>
      <c r="F79" s="251"/>
      <c r="G79" s="251"/>
      <c r="H79" s="251"/>
      <c r="I79" s="251"/>
      <c r="J79" s="251"/>
    </row>
    <row r="80" spans="1:10">
      <c r="A80" s="286" t="s">
        <v>935</v>
      </c>
      <c r="B80" s="696" t="s">
        <v>936</v>
      </c>
      <c r="C80" s="696"/>
      <c r="D80" s="257" t="s">
        <v>47</v>
      </c>
      <c r="E80" s="257">
        <v>2740.66</v>
      </c>
      <c r="F80" s="251"/>
      <c r="G80" s="251"/>
      <c r="H80" s="251"/>
      <c r="I80" s="251"/>
      <c r="J80" s="251"/>
    </row>
    <row r="81" spans="1:10">
      <c r="A81" s="287" t="s">
        <v>901</v>
      </c>
      <c r="B81" s="697" t="s">
        <v>902</v>
      </c>
      <c r="C81" s="697"/>
      <c r="D81" s="257" t="s">
        <v>47</v>
      </c>
      <c r="E81" s="257">
        <v>2861.15</v>
      </c>
      <c r="F81" s="251"/>
      <c r="G81" s="251"/>
      <c r="H81" s="251"/>
      <c r="I81" s="251"/>
      <c r="J81" s="251"/>
    </row>
    <row r="82" spans="1:10" ht="15.75">
      <c r="A82" s="698" t="s">
        <v>903</v>
      </c>
      <c r="B82" s="698"/>
      <c r="C82" s="698"/>
      <c r="D82" s="698"/>
      <c r="E82" s="260">
        <f>E79</f>
        <v>2606.12</v>
      </c>
      <c r="F82" s="251"/>
      <c r="G82" s="251"/>
      <c r="H82" s="251"/>
      <c r="I82" s="251"/>
      <c r="J82" s="251"/>
    </row>
    <row r="83" spans="1:10">
      <c r="A83" s="251"/>
      <c r="B83" s="251"/>
      <c r="C83" s="251"/>
      <c r="D83" s="251"/>
      <c r="E83" s="251"/>
      <c r="F83" s="251"/>
      <c r="G83" s="251"/>
      <c r="H83" s="251"/>
      <c r="I83" s="251"/>
      <c r="J83" s="251"/>
    </row>
    <row r="84" spans="1:10">
      <c r="A84" s="254" t="s">
        <v>904</v>
      </c>
      <c r="B84" s="254" t="s">
        <v>895</v>
      </c>
      <c r="C84" s="254" t="s">
        <v>905</v>
      </c>
      <c r="D84" s="254" t="s">
        <v>906</v>
      </c>
      <c r="E84" s="254" t="s">
        <v>907</v>
      </c>
      <c r="F84" s="254" t="s">
        <v>908</v>
      </c>
      <c r="G84" s="254" t="s">
        <v>909</v>
      </c>
      <c r="H84" s="254" t="s">
        <v>896</v>
      </c>
      <c r="I84" s="254" t="s">
        <v>910</v>
      </c>
      <c r="J84" s="254" t="s">
        <v>937</v>
      </c>
    </row>
    <row r="85" spans="1:10">
      <c r="A85" s="257" t="s">
        <v>938</v>
      </c>
      <c r="B85" s="257" t="s">
        <v>912</v>
      </c>
      <c r="C85" s="261">
        <v>6698</v>
      </c>
      <c r="D85" s="257">
        <v>1</v>
      </c>
      <c r="E85" s="262"/>
      <c r="F85" s="262"/>
      <c r="G85" s="262"/>
      <c r="H85" s="262">
        <v>9.8000000000000007</v>
      </c>
      <c r="I85" s="262"/>
      <c r="J85" s="262">
        <f>D85*H85</f>
        <v>9.8000000000000007</v>
      </c>
    </row>
    <row r="86" spans="1:10">
      <c r="A86" s="706" t="s">
        <v>913</v>
      </c>
      <c r="B86" s="706"/>
      <c r="C86" s="706"/>
      <c r="D86" s="706"/>
      <c r="E86" s="706"/>
      <c r="F86" s="706"/>
      <c r="G86" s="706"/>
      <c r="H86" s="706"/>
      <c r="I86" s="706"/>
      <c r="J86" s="268">
        <f>SUM(J85:J85)</f>
        <v>9.8000000000000007</v>
      </c>
    </row>
    <row r="87" spans="1:10">
      <c r="A87" s="251"/>
      <c r="B87" s="251"/>
      <c r="C87" s="251"/>
      <c r="D87" s="251"/>
      <c r="E87" s="251"/>
      <c r="F87" s="251"/>
      <c r="G87" s="251"/>
      <c r="H87" s="251"/>
      <c r="I87" s="251"/>
      <c r="J87" s="251"/>
    </row>
    <row r="88" spans="1:10">
      <c r="A88" s="254" t="s">
        <v>914</v>
      </c>
      <c r="B88" s="254" t="s">
        <v>895</v>
      </c>
      <c r="C88" s="254" t="s">
        <v>905</v>
      </c>
      <c r="D88" s="254" t="s">
        <v>906</v>
      </c>
      <c r="E88" s="254" t="s">
        <v>907</v>
      </c>
      <c r="F88" s="254" t="s">
        <v>908</v>
      </c>
      <c r="G88" s="254" t="s">
        <v>909</v>
      </c>
      <c r="H88" s="254" t="s">
        <v>896</v>
      </c>
      <c r="I88" s="254" t="s">
        <v>910</v>
      </c>
      <c r="J88" s="254" t="s">
        <v>937</v>
      </c>
    </row>
    <row r="89" spans="1:10" ht="28.5">
      <c r="A89" s="263" t="s">
        <v>939</v>
      </c>
      <c r="B89" s="257" t="s">
        <v>916</v>
      </c>
      <c r="C89" s="264" t="s">
        <v>917</v>
      </c>
      <c r="D89" s="257">
        <v>1</v>
      </c>
      <c r="E89" s="262"/>
      <c r="F89" s="262"/>
      <c r="G89" s="262"/>
      <c r="H89" s="262">
        <f>E82</f>
        <v>2606.12</v>
      </c>
      <c r="I89" s="262" t="s">
        <v>940</v>
      </c>
      <c r="J89" s="262">
        <f>D89*H89</f>
        <v>2606.12</v>
      </c>
    </row>
    <row r="90" spans="1:10">
      <c r="A90" s="706" t="s">
        <v>913</v>
      </c>
      <c r="B90" s="706"/>
      <c r="C90" s="706"/>
      <c r="D90" s="706"/>
      <c r="E90" s="706"/>
      <c r="F90" s="706"/>
      <c r="G90" s="706"/>
      <c r="H90" s="706"/>
      <c r="I90" s="706"/>
      <c r="J90" s="268">
        <f>SUM(J89)</f>
        <v>2606.12</v>
      </c>
    </row>
    <row r="91" spans="1:10">
      <c r="A91" s="251"/>
      <c r="B91" s="251"/>
      <c r="C91" s="251"/>
      <c r="D91" s="251"/>
      <c r="E91" s="251"/>
      <c r="F91" s="251"/>
      <c r="G91" s="251"/>
      <c r="H91" s="251"/>
      <c r="I91" s="251"/>
      <c r="J91" s="251"/>
    </row>
    <row r="92" spans="1:10">
      <c r="A92" s="702" t="s">
        <v>918</v>
      </c>
      <c r="B92" s="702"/>
      <c r="C92" s="702"/>
      <c r="D92" s="702"/>
      <c r="E92" s="702"/>
      <c r="F92" s="251"/>
      <c r="G92" s="251"/>
      <c r="H92" s="251"/>
      <c r="I92" s="251"/>
      <c r="J92" s="251"/>
    </row>
    <row r="93" spans="1:10">
      <c r="A93" s="703" t="s">
        <v>919</v>
      </c>
      <c r="B93" s="703"/>
      <c r="C93" s="703"/>
      <c r="D93" s="265" t="s">
        <v>920</v>
      </c>
      <c r="E93" s="265" t="s">
        <v>921</v>
      </c>
      <c r="F93" s="251"/>
      <c r="G93" s="251"/>
      <c r="H93" s="251"/>
      <c r="I93" s="251"/>
      <c r="J93" s="251"/>
    </row>
    <row r="94" spans="1:10">
      <c r="A94" s="704" t="s">
        <v>922</v>
      </c>
      <c r="B94" s="704"/>
      <c r="C94" s="704"/>
      <c r="D94" s="758">
        <v>128.33000000000001</v>
      </c>
      <c r="E94" s="266">
        <f>J86</f>
        <v>9.8000000000000007</v>
      </c>
      <c r="F94" s="251"/>
      <c r="G94" s="251"/>
      <c r="H94" s="251"/>
      <c r="I94" s="251"/>
      <c r="J94" s="251"/>
    </row>
    <row r="95" spans="1:10">
      <c r="A95" s="704" t="s">
        <v>923</v>
      </c>
      <c r="B95" s="704"/>
      <c r="C95" s="704"/>
      <c r="D95" s="758"/>
      <c r="E95" s="266">
        <f>J90</f>
        <v>2606.12</v>
      </c>
      <c r="F95" s="251"/>
      <c r="G95" s="251"/>
      <c r="H95" s="251"/>
      <c r="I95" s="251"/>
      <c r="J95" s="251"/>
    </row>
    <row r="96" spans="1:10">
      <c r="A96" s="704" t="s">
        <v>924</v>
      </c>
      <c r="B96" s="704"/>
      <c r="C96" s="704"/>
      <c r="D96" s="758"/>
      <c r="E96" s="266">
        <v>0</v>
      </c>
      <c r="F96" s="251"/>
      <c r="G96" s="251"/>
      <c r="H96" s="251"/>
      <c r="I96" s="251"/>
      <c r="J96" s="251"/>
    </row>
    <row r="97" spans="1:10">
      <c r="A97" s="704" t="s">
        <v>925</v>
      </c>
      <c r="B97" s="704"/>
      <c r="C97" s="704"/>
      <c r="D97" s="758"/>
      <c r="E97" s="266">
        <v>1</v>
      </c>
      <c r="F97" s="251"/>
      <c r="G97" s="251"/>
      <c r="H97" s="251"/>
      <c r="I97" s="251"/>
      <c r="J97" s="251"/>
    </row>
    <row r="98" spans="1:10">
      <c r="A98" s="704" t="s">
        <v>926</v>
      </c>
      <c r="B98" s="704"/>
      <c r="C98" s="704"/>
      <c r="D98" s="758"/>
      <c r="E98" s="266">
        <f>E94+E96</f>
        <v>9.8000000000000007</v>
      </c>
      <c r="F98" s="251"/>
      <c r="G98" s="251"/>
      <c r="H98" s="251"/>
      <c r="I98" s="251"/>
      <c r="J98" s="251"/>
    </row>
    <row r="99" spans="1:10">
      <c r="A99" s="704" t="s">
        <v>927</v>
      </c>
      <c r="B99" s="704"/>
      <c r="C99" s="704"/>
      <c r="D99" s="758"/>
      <c r="E99" s="266">
        <f>(E94/E97)+(E96/E97)</f>
        <v>9.8000000000000007</v>
      </c>
      <c r="F99" s="251"/>
      <c r="G99" s="251"/>
      <c r="H99" s="251"/>
      <c r="I99" s="251"/>
      <c r="J99" s="251"/>
    </row>
    <row r="100" spans="1:10">
      <c r="A100" s="704" t="s">
        <v>928</v>
      </c>
      <c r="B100" s="704"/>
      <c r="C100" s="704"/>
      <c r="D100" s="758"/>
      <c r="E100" s="266">
        <f>E95+E99</f>
        <v>2615.92</v>
      </c>
      <c r="F100" s="251"/>
      <c r="G100" s="251"/>
      <c r="H100" s="251"/>
      <c r="I100" s="251"/>
      <c r="J100" s="251"/>
    </row>
    <row r="101" spans="1:10">
      <c r="A101" s="704" t="s">
        <v>929</v>
      </c>
      <c r="B101" s="704"/>
      <c r="C101" s="704"/>
      <c r="D101" s="758">
        <v>0</v>
      </c>
      <c r="E101" s="266">
        <f>E100*(D101/100)</f>
        <v>0</v>
      </c>
      <c r="F101" s="251"/>
      <c r="G101" s="251"/>
      <c r="H101" s="251"/>
      <c r="I101" s="251"/>
      <c r="J101" s="251"/>
    </row>
    <row r="102" spans="1:10">
      <c r="A102" s="705" t="s">
        <v>930</v>
      </c>
      <c r="B102" s="705"/>
      <c r="C102" s="705"/>
      <c r="D102" s="758"/>
      <c r="E102" s="268">
        <f>E100+E101</f>
        <v>2615.92</v>
      </c>
      <c r="F102" s="251"/>
      <c r="G102" s="251"/>
      <c r="H102" s="251"/>
      <c r="I102" s="251"/>
      <c r="J102" s="251"/>
    </row>
    <row r="107" spans="1:10">
      <c r="A107" s="250" t="s">
        <v>941</v>
      </c>
      <c r="B107" s="251"/>
      <c r="C107" s="251"/>
      <c r="D107" s="251"/>
      <c r="E107" s="251"/>
      <c r="F107" s="251"/>
      <c r="G107" s="251"/>
      <c r="H107" s="251"/>
      <c r="I107" s="251"/>
    </row>
    <row r="108" spans="1:10">
      <c r="A108" s="251" t="s">
        <v>942</v>
      </c>
      <c r="B108" s="251"/>
      <c r="C108" s="251"/>
      <c r="D108" s="251"/>
      <c r="E108" s="251"/>
      <c r="F108" s="251"/>
      <c r="G108" s="251"/>
      <c r="H108" s="251"/>
      <c r="I108" s="251"/>
    </row>
    <row r="109" spans="1:10">
      <c r="A109" s="251"/>
      <c r="B109" s="251"/>
      <c r="C109" s="251"/>
      <c r="D109" s="251"/>
      <c r="E109" s="251"/>
      <c r="F109" s="251"/>
      <c r="G109" s="251"/>
      <c r="H109" s="251"/>
      <c r="I109" s="251"/>
    </row>
    <row r="110" spans="1:10">
      <c r="A110" s="252" t="s">
        <v>892</v>
      </c>
      <c r="B110" s="252"/>
      <c r="C110" s="253"/>
      <c r="D110" s="253"/>
      <c r="E110" s="253"/>
      <c r="F110" s="251"/>
      <c r="G110" s="251"/>
      <c r="H110" s="251"/>
      <c r="I110" s="251"/>
    </row>
    <row r="111" spans="1:10">
      <c r="A111" s="253"/>
      <c r="B111" s="253"/>
      <c r="C111" s="253"/>
      <c r="D111" s="253"/>
      <c r="E111" s="253"/>
      <c r="F111" s="251"/>
      <c r="G111" s="251"/>
      <c r="H111" s="251"/>
      <c r="I111" s="251"/>
    </row>
    <row r="112" spans="1:10">
      <c r="A112" s="254" t="s">
        <v>893</v>
      </c>
      <c r="B112" s="694" t="s">
        <v>894</v>
      </c>
      <c r="C112" s="694"/>
      <c r="D112" s="254" t="s">
        <v>895</v>
      </c>
      <c r="E112" s="254" t="s">
        <v>896</v>
      </c>
      <c r="F112" s="251"/>
      <c r="G112" s="251"/>
      <c r="H112" s="251"/>
      <c r="I112" s="251"/>
    </row>
    <row r="113" spans="1:9">
      <c r="A113" s="285" t="s">
        <v>897</v>
      </c>
      <c r="B113" s="695" t="s">
        <v>898</v>
      </c>
      <c r="C113" s="695"/>
      <c r="D113" s="257" t="s">
        <v>47</v>
      </c>
      <c r="E113" s="257">
        <v>2.75</v>
      </c>
      <c r="F113" s="251"/>
      <c r="G113" s="251"/>
      <c r="H113" s="251"/>
      <c r="I113" s="251"/>
    </row>
    <row r="114" spans="1:9">
      <c r="A114" s="286" t="s">
        <v>899</v>
      </c>
      <c r="B114" s="696" t="s">
        <v>900</v>
      </c>
      <c r="C114" s="696"/>
      <c r="D114" s="257" t="s">
        <v>47</v>
      </c>
      <c r="E114" s="257">
        <v>2.73</v>
      </c>
      <c r="F114" s="251"/>
      <c r="G114" s="251"/>
      <c r="H114" s="251"/>
      <c r="I114" s="251"/>
    </row>
    <row r="115" spans="1:9">
      <c r="A115" s="287" t="s">
        <v>943</v>
      </c>
      <c r="B115" s="697" t="s">
        <v>944</v>
      </c>
      <c r="C115" s="697"/>
      <c r="D115" s="257" t="s">
        <v>47</v>
      </c>
      <c r="E115" s="257">
        <v>3.2</v>
      </c>
      <c r="F115" s="251"/>
      <c r="G115" s="251"/>
      <c r="H115" s="251"/>
      <c r="I115" s="251"/>
    </row>
    <row r="116" spans="1:9" ht="15.75">
      <c r="A116" s="698" t="s">
        <v>903</v>
      </c>
      <c r="B116" s="698"/>
      <c r="C116" s="698"/>
      <c r="D116" s="698"/>
      <c r="E116" s="260">
        <f>E114</f>
        <v>2.73</v>
      </c>
      <c r="F116" s="251"/>
      <c r="G116" s="251"/>
      <c r="H116" s="251"/>
      <c r="I116" s="251"/>
    </row>
    <row r="117" spans="1:9">
      <c r="A117" s="251"/>
      <c r="B117" s="251"/>
      <c r="C117" s="251"/>
      <c r="D117" s="251"/>
      <c r="E117" s="251"/>
      <c r="F117" s="251"/>
      <c r="G117" s="251"/>
      <c r="H117" s="251"/>
      <c r="I117" s="251"/>
    </row>
    <row r="118" spans="1:9">
      <c r="A118" s="254" t="s">
        <v>904</v>
      </c>
      <c r="B118" s="254" t="s">
        <v>895</v>
      </c>
      <c r="C118" s="254" t="s">
        <v>905</v>
      </c>
      <c r="D118" s="254" t="s">
        <v>906</v>
      </c>
      <c r="E118" s="254" t="s">
        <v>907</v>
      </c>
      <c r="F118" s="254" t="s">
        <v>908</v>
      </c>
      <c r="G118" s="254" t="s">
        <v>909</v>
      </c>
      <c r="H118" s="254" t="s">
        <v>896</v>
      </c>
      <c r="I118" s="254" t="s">
        <v>910</v>
      </c>
    </row>
    <row r="119" spans="1:9">
      <c r="A119" s="288" t="s">
        <v>945</v>
      </c>
      <c r="B119" s="257" t="s">
        <v>912</v>
      </c>
      <c r="C119" s="261">
        <v>10101</v>
      </c>
      <c r="D119" s="289">
        <v>0.02</v>
      </c>
      <c r="E119" s="290"/>
      <c r="F119" s="290"/>
      <c r="G119" s="290"/>
      <c r="H119" s="262">
        <v>15.08</v>
      </c>
      <c r="I119" s="262">
        <f>D119*H119</f>
        <v>0.30160000000000003</v>
      </c>
    </row>
    <row r="120" spans="1:9">
      <c r="A120" s="291" t="s">
        <v>946</v>
      </c>
      <c r="B120" s="257" t="s">
        <v>912</v>
      </c>
      <c r="C120" s="261">
        <v>10115</v>
      </c>
      <c r="D120" s="289">
        <v>0.02</v>
      </c>
      <c r="E120" s="290"/>
      <c r="F120" s="290"/>
      <c r="G120" s="290"/>
      <c r="H120" s="262">
        <v>17.850000000000001</v>
      </c>
      <c r="I120" s="262">
        <f>D120*H120</f>
        <v>0.35700000000000004</v>
      </c>
    </row>
    <row r="121" spans="1:9">
      <c r="A121" s="699" t="s">
        <v>913</v>
      </c>
      <c r="B121" s="700"/>
      <c r="C121" s="700"/>
      <c r="D121" s="700"/>
      <c r="E121" s="700"/>
      <c r="F121" s="700"/>
      <c r="G121" s="700"/>
      <c r="H121" s="701"/>
      <c r="I121" s="267">
        <f>SUM(I119:I120)</f>
        <v>0.65860000000000007</v>
      </c>
    </row>
    <row r="122" spans="1:9">
      <c r="A122" s="251"/>
      <c r="B122" s="251"/>
      <c r="C122" s="251"/>
      <c r="D122" s="251"/>
      <c r="E122" s="251"/>
      <c r="F122" s="251"/>
      <c r="G122" s="251"/>
      <c r="H122" s="251"/>
      <c r="I122" s="251"/>
    </row>
    <row r="123" spans="1:9">
      <c r="A123" s="254" t="s">
        <v>914</v>
      </c>
      <c r="B123" s="254" t="s">
        <v>895</v>
      </c>
      <c r="C123" s="254" t="s">
        <v>905</v>
      </c>
      <c r="D123" s="254" t="s">
        <v>906</v>
      </c>
      <c r="E123" s="254" t="s">
        <v>907</v>
      </c>
      <c r="F123" s="254" t="s">
        <v>908</v>
      </c>
      <c r="G123" s="254" t="s">
        <v>909</v>
      </c>
      <c r="H123" s="254" t="s">
        <v>896</v>
      </c>
      <c r="I123" s="254" t="s">
        <v>910</v>
      </c>
    </row>
    <row r="124" spans="1:9" ht="28.5">
      <c r="A124" s="263" t="s">
        <v>947</v>
      </c>
      <c r="B124" s="257" t="s">
        <v>916</v>
      </c>
      <c r="C124" s="264" t="s">
        <v>917</v>
      </c>
      <c r="D124" s="257">
        <v>1</v>
      </c>
      <c r="E124" s="262"/>
      <c r="F124" s="262"/>
      <c r="G124" s="262"/>
      <c r="H124" s="262">
        <f>E116</f>
        <v>2.73</v>
      </c>
      <c r="I124" s="262">
        <f>D124*H124</f>
        <v>2.73</v>
      </c>
    </row>
    <row r="125" spans="1:9">
      <c r="A125" s="699" t="s">
        <v>913</v>
      </c>
      <c r="B125" s="700"/>
      <c r="C125" s="700"/>
      <c r="D125" s="700"/>
      <c r="E125" s="700"/>
      <c r="F125" s="700"/>
      <c r="G125" s="700"/>
      <c r="H125" s="701"/>
      <c r="I125" s="267">
        <f>I124</f>
        <v>2.73</v>
      </c>
    </row>
    <row r="126" spans="1:9">
      <c r="A126" s="251"/>
      <c r="B126" s="251"/>
      <c r="C126" s="251"/>
      <c r="D126" s="251"/>
      <c r="E126" s="251"/>
      <c r="F126" s="251"/>
      <c r="G126" s="251"/>
      <c r="H126" s="251"/>
      <c r="I126" s="251"/>
    </row>
    <row r="127" spans="1:9">
      <c r="A127" s="702" t="s">
        <v>918</v>
      </c>
      <c r="B127" s="702"/>
      <c r="C127" s="702"/>
      <c r="D127" s="702"/>
      <c r="E127" s="702"/>
      <c r="F127" s="251"/>
      <c r="G127" s="251"/>
      <c r="H127" s="251"/>
      <c r="I127" s="251"/>
    </row>
    <row r="128" spans="1:9">
      <c r="A128" s="703" t="s">
        <v>919</v>
      </c>
      <c r="B128" s="703"/>
      <c r="C128" s="703"/>
      <c r="D128" s="265" t="s">
        <v>920</v>
      </c>
      <c r="E128" s="265" t="s">
        <v>921</v>
      </c>
      <c r="F128" s="251"/>
      <c r="G128" s="251"/>
      <c r="H128" s="251"/>
      <c r="I128" s="251"/>
    </row>
    <row r="129" spans="1:9">
      <c r="A129" s="704" t="s">
        <v>922</v>
      </c>
      <c r="B129" s="704"/>
      <c r="C129" s="704"/>
      <c r="D129" s="758">
        <v>128.33000000000001</v>
      </c>
      <c r="E129" s="266">
        <f>I121</f>
        <v>0.65860000000000007</v>
      </c>
      <c r="F129" s="251"/>
      <c r="G129" s="251"/>
      <c r="H129" s="251"/>
      <c r="I129" s="251"/>
    </row>
    <row r="130" spans="1:9">
      <c r="A130" s="704" t="s">
        <v>923</v>
      </c>
      <c r="B130" s="704"/>
      <c r="C130" s="704"/>
      <c r="D130" s="758"/>
      <c r="E130" s="266">
        <f>I125</f>
        <v>2.73</v>
      </c>
      <c r="F130" s="251"/>
      <c r="G130" s="251"/>
      <c r="H130" s="251"/>
      <c r="I130" s="251"/>
    </row>
    <row r="131" spans="1:9">
      <c r="A131" s="704" t="s">
        <v>924</v>
      </c>
      <c r="B131" s="704"/>
      <c r="C131" s="704"/>
      <c r="D131" s="758"/>
      <c r="E131" s="266">
        <v>0</v>
      </c>
      <c r="F131" s="251"/>
      <c r="G131" s="251"/>
      <c r="H131" s="251"/>
      <c r="I131" s="251"/>
    </row>
    <row r="132" spans="1:9">
      <c r="A132" s="704" t="s">
        <v>925</v>
      </c>
      <c r="B132" s="704"/>
      <c r="C132" s="704"/>
      <c r="D132" s="758"/>
      <c r="E132" s="266">
        <v>1</v>
      </c>
      <c r="F132" s="251"/>
      <c r="G132" s="251"/>
      <c r="H132" s="251"/>
      <c r="I132" s="251"/>
    </row>
    <row r="133" spans="1:9">
      <c r="A133" s="704" t="s">
        <v>926</v>
      </c>
      <c r="B133" s="704"/>
      <c r="C133" s="704"/>
      <c r="D133" s="758"/>
      <c r="E133" s="266">
        <f>E129+E131</f>
        <v>0.65860000000000007</v>
      </c>
      <c r="F133" s="251"/>
      <c r="G133" s="251"/>
      <c r="H133" s="251"/>
      <c r="I133" s="251"/>
    </row>
    <row r="134" spans="1:9">
      <c r="A134" s="704" t="s">
        <v>927</v>
      </c>
      <c r="B134" s="704"/>
      <c r="C134" s="704"/>
      <c r="D134" s="758"/>
      <c r="E134" s="266">
        <f>(E129/E132)+(E131/E132)</f>
        <v>0.65860000000000007</v>
      </c>
      <c r="F134" s="251"/>
      <c r="G134" s="251"/>
      <c r="H134" s="251"/>
      <c r="I134" s="251"/>
    </row>
    <row r="135" spans="1:9">
      <c r="A135" s="704" t="s">
        <v>928</v>
      </c>
      <c r="B135" s="704"/>
      <c r="C135" s="704"/>
      <c r="D135" s="758"/>
      <c r="E135" s="266">
        <f>E130+E134</f>
        <v>3.3886000000000003</v>
      </c>
      <c r="F135" s="251"/>
      <c r="G135" s="251"/>
      <c r="H135" s="251"/>
      <c r="I135" s="251"/>
    </row>
    <row r="136" spans="1:9">
      <c r="A136" s="704" t="s">
        <v>929</v>
      </c>
      <c r="B136" s="704"/>
      <c r="C136" s="704"/>
      <c r="D136" s="758">
        <v>0</v>
      </c>
      <c r="E136" s="266">
        <f>E135*(D136/100)</f>
        <v>0</v>
      </c>
      <c r="F136" s="251"/>
      <c r="G136" s="251"/>
      <c r="H136" s="251"/>
      <c r="I136" s="251"/>
    </row>
    <row r="137" spans="1:9">
      <c r="A137" s="705" t="s">
        <v>930</v>
      </c>
      <c r="B137" s="705"/>
      <c r="C137" s="705"/>
      <c r="D137" s="758"/>
      <c r="E137" s="268">
        <f>E135+E136</f>
        <v>3.3886000000000003</v>
      </c>
      <c r="F137" s="251"/>
      <c r="G137" s="251"/>
      <c r="H137" s="251"/>
      <c r="I137" s="251"/>
    </row>
    <row r="142" spans="1:9">
      <c r="A142" s="250" t="s">
        <v>948</v>
      </c>
      <c r="B142" s="251"/>
      <c r="C142" s="251"/>
      <c r="D142" s="251"/>
      <c r="E142" s="251"/>
      <c r="F142" s="251"/>
      <c r="G142" s="251"/>
      <c r="H142" s="251"/>
      <c r="I142" s="251"/>
    </row>
    <row r="143" spans="1:9">
      <c r="A143" s="251" t="s">
        <v>891</v>
      </c>
      <c r="B143" s="251"/>
      <c r="C143" s="251"/>
      <c r="D143" s="251"/>
      <c r="E143" s="251"/>
      <c r="F143" s="251"/>
      <c r="G143" s="251"/>
      <c r="H143" s="251"/>
      <c r="I143" s="251"/>
    </row>
    <row r="144" spans="1:9">
      <c r="A144" s="251"/>
      <c r="B144" s="251"/>
      <c r="C144" s="251"/>
      <c r="D144" s="251"/>
      <c r="E144" s="251"/>
      <c r="F144" s="251"/>
      <c r="G144" s="251"/>
      <c r="H144" s="251"/>
      <c r="I144" s="251"/>
    </row>
    <row r="145" spans="1:9">
      <c r="A145" s="252" t="s">
        <v>892</v>
      </c>
      <c r="B145" s="252"/>
      <c r="C145" s="253"/>
      <c r="D145" s="253"/>
      <c r="E145" s="253"/>
      <c r="F145" s="251"/>
      <c r="G145" s="251"/>
      <c r="H145" s="251"/>
      <c r="I145" s="251"/>
    </row>
    <row r="146" spans="1:9">
      <c r="A146" s="253"/>
      <c r="B146" s="253"/>
      <c r="C146" s="253"/>
      <c r="D146" s="253"/>
      <c r="E146" s="253"/>
      <c r="F146" s="251"/>
      <c r="G146" s="251"/>
      <c r="H146" s="251"/>
      <c r="I146" s="251"/>
    </row>
    <row r="147" spans="1:9">
      <c r="A147" s="254" t="s">
        <v>893</v>
      </c>
      <c r="B147" s="694" t="s">
        <v>894</v>
      </c>
      <c r="C147" s="694"/>
      <c r="D147" s="254" t="s">
        <v>895</v>
      </c>
      <c r="E147" s="254" t="s">
        <v>896</v>
      </c>
      <c r="F147" s="251"/>
      <c r="G147" s="251"/>
      <c r="H147" s="251"/>
      <c r="I147" s="251"/>
    </row>
    <row r="148" spans="1:9">
      <c r="A148" s="292" t="s">
        <v>949</v>
      </c>
      <c r="B148" s="695" t="s">
        <v>950</v>
      </c>
      <c r="C148" s="695"/>
      <c r="D148" s="257" t="s">
        <v>47</v>
      </c>
      <c r="E148" s="257">
        <v>200</v>
      </c>
      <c r="F148" s="251"/>
      <c r="G148" s="251"/>
      <c r="H148" s="251"/>
      <c r="I148" s="251"/>
    </row>
    <row r="149" spans="1:9">
      <c r="A149" s="286" t="s">
        <v>899</v>
      </c>
      <c r="B149" s="696" t="s">
        <v>900</v>
      </c>
      <c r="C149" s="696"/>
      <c r="D149" s="257" t="s">
        <v>47</v>
      </c>
      <c r="E149" s="257">
        <v>185.4</v>
      </c>
      <c r="F149" s="251"/>
      <c r="G149" s="251"/>
      <c r="H149" s="251"/>
      <c r="I149" s="251"/>
    </row>
    <row r="150" spans="1:9">
      <c r="A150" s="287" t="s">
        <v>901</v>
      </c>
      <c r="B150" s="697" t="s">
        <v>902</v>
      </c>
      <c r="C150" s="697"/>
      <c r="D150" s="257" t="s">
        <v>47</v>
      </c>
      <c r="E150" s="257">
        <v>180.67</v>
      </c>
      <c r="F150" s="251"/>
      <c r="G150" s="251"/>
      <c r="H150" s="251"/>
      <c r="I150" s="251"/>
    </row>
    <row r="151" spans="1:9" ht="15.75">
      <c r="A151" s="698" t="s">
        <v>903</v>
      </c>
      <c r="B151" s="698"/>
      <c r="C151" s="698"/>
      <c r="D151" s="698"/>
      <c r="E151" s="260">
        <f>E150</f>
        <v>180.67</v>
      </c>
      <c r="F151" s="251"/>
      <c r="G151" s="251"/>
      <c r="H151" s="251"/>
      <c r="I151" s="251"/>
    </row>
    <row r="152" spans="1:9">
      <c r="A152" s="251"/>
      <c r="B152" s="251"/>
      <c r="C152" s="251"/>
      <c r="D152" s="251"/>
      <c r="E152" s="251"/>
      <c r="F152" s="251"/>
      <c r="G152" s="251"/>
      <c r="H152" s="251"/>
      <c r="I152" s="251"/>
    </row>
    <row r="153" spans="1:9">
      <c r="A153" s="254" t="s">
        <v>904</v>
      </c>
      <c r="B153" s="254" t="s">
        <v>895</v>
      </c>
      <c r="C153" s="254" t="s">
        <v>905</v>
      </c>
      <c r="D153" s="254" t="s">
        <v>906</v>
      </c>
      <c r="E153" s="254" t="s">
        <v>907</v>
      </c>
      <c r="F153" s="254" t="s">
        <v>908</v>
      </c>
      <c r="G153" s="254" t="s">
        <v>909</v>
      </c>
      <c r="H153" s="254" t="s">
        <v>896</v>
      </c>
      <c r="I153" s="254" t="s">
        <v>910</v>
      </c>
    </row>
    <row r="154" spans="1:9">
      <c r="A154" s="293" t="s">
        <v>951</v>
      </c>
      <c r="B154" s="257" t="s">
        <v>912</v>
      </c>
      <c r="C154" s="261">
        <v>6698</v>
      </c>
      <c r="D154" s="257">
        <v>1</v>
      </c>
      <c r="E154" s="262"/>
      <c r="F154" s="262"/>
      <c r="G154" s="262"/>
      <c r="H154" s="294">
        <v>9.8000000000000007</v>
      </c>
      <c r="I154" s="262">
        <f>D154*H154</f>
        <v>9.8000000000000007</v>
      </c>
    </row>
    <row r="155" spans="1:9">
      <c r="A155" s="699" t="s">
        <v>913</v>
      </c>
      <c r="B155" s="700"/>
      <c r="C155" s="700"/>
      <c r="D155" s="700"/>
      <c r="E155" s="700"/>
      <c r="F155" s="700"/>
      <c r="G155" s="700"/>
      <c r="H155" s="701"/>
      <c r="I155" s="267">
        <f>SUM(I154:I154)</f>
        <v>9.8000000000000007</v>
      </c>
    </row>
    <row r="156" spans="1:9">
      <c r="A156" s="251"/>
      <c r="B156" s="251"/>
      <c r="C156" s="251"/>
      <c r="D156" s="251"/>
      <c r="E156" s="251"/>
      <c r="F156" s="251"/>
      <c r="G156" s="251"/>
      <c r="H156" s="251"/>
      <c r="I156" s="251"/>
    </row>
    <row r="157" spans="1:9">
      <c r="A157" s="254" t="s">
        <v>914</v>
      </c>
      <c r="B157" s="254" t="s">
        <v>895</v>
      </c>
      <c r="C157" s="254" t="s">
        <v>905</v>
      </c>
      <c r="D157" s="254" t="s">
        <v>906</v>
      </c>
      <c r="E157" s="254" t="s">
        <v>907</v>
      </c>
      <c r="F157" s="254" t="s">
        <v>908</v>
      </c>
      <c r="G157" s="254" t="s">
        <v>909</v>
      </c>
      <c r="H157" s="254" t="s">
        <v>896</v>
      </c>
      <c r="I157" s="254" t="s">
        <v>910</v>
      </c>
    </row>
    <row r="158" spans="1:9">
      <c r="A158" s="257" t="s">
        <v>952</v>
      </c>
      <c r="B158" s="257" t="s">
        <v>916</v>
      </c>
      <c r="C158" s="264" t="s">
        <v>917</v>
      </c>
      <c r="D158" s="257">
        <v>1</v>
      </c>
      <c r="E158" s="262"/>
      <c r="F158" s="262"/>
      <c r="G158" s="262"/>
      <c r="H158" s="262">
        <f>E151</f>
        <v>180.67</v>
      </c>
      <c r="I158" s="262">
        <f>D158*H158</f>
        <v>180.67</v>
      </c>
    </row>
    <row r="159" spans="1:9">
      <c r="A159" s="699" t="s">
        <v>913</v>
      </c>
      <c r="B159" s="700"/>
      <c r="C159" s="700"/>
      <c r="D159" s="700"/>
      <c r="E159" s="700"/>
      <c r="F159" s="700"/>
      <c r="G159" s="700"/>
      <c r="H159" s="701"/>
      <c r="I159" s="267">
        <f>I158</f>
        <v>180.67</v>
      </c>
    </row>
    <row r="160" spans="1:9">
      <c r="A160" s="251"/>
      <c r="B160" s="251"/>
      <c r="C160" s="251"/>
      <c r="D160" s="251"/>
      <c r="E160" s="251"/>
      <c r="F160" s="251"/>
      <c r="G160" s="251"/>
      <c r="H160" s="251"/>
      <c r="I160" s="251"/>
    </row>
    <row r="161" spans="1:9">
      <c r="A161" s="702" t="s">
        <v>918</v>
      </c>
      <c r="B161" s="702"/>
      <c r="C161" s="702"/>
      <c r="D161" s="702"/>
      <c r="E161" s="702"/>
      <c r="F161" s="251"/>
      <c r="G161" s="251"/>
      <c r="H161" s="251"/>
      <c r="I161" s="251"/>
    </row>
    <row r="162" spans="1:9">
      <c r="A162" s="703" t="s">
        <v>919</v>
      </c>
      <c r="B162" s="703"/>
      <c r="C162" s="703"/>
      <c r="D162" s="265" t="s">
        <v>920</v>
      </c>
      <c r="E162" s="265" t="s">
        <v>921</v>
      </c>
      <c r="F162" s="251"/>
      <c r="G162" s="251"/>
      <c r="H162" s="251"/>
      <c r="I162" s="251"/>
    </row>
    <row r="163" spans="1:9">
      <c r="A163" s="704" t="s">
        <v>922</v>
      </c>
      <c r="B163" s="704"/>
      <c r="C163" s="704"/>
      <c r="D163" s="758">
        <v>128.33000000000001</v>
      </c>
      <c r="E163" s="266">
        <f>I155</f>
        <v>9.8000000000000007</v>
      </c>
      <c r="F163" s="251"/>
      <c r="G163" s="251"/>
      <c r="H163" s="251"/>
      <c r="I163" s="251"/>
    </row>
    <row r="164" spans="1:9">
      <c r="A164" s="704" t="s">
        <v>923</v>
      </c>
      <c r="B164" s="704"/>
      <c r="C164" s="704"/>
      <c r="D164" s="758"/>
      <c r="E164" s="266">
        <f>I159</f>
        <v>180.67</v>
      </c>
      <c r="F164" s="251"/>
      <c r="G164" s="251"/>
      <c r="H164" s="251"/>
      <c r="I164" s="251"/>
    </row>
    <row r="165" spans="1:9">
      <c r="A165" s="704" t="s">
        <v>924</v>
      </c>
      <c r="B165" s="704"/>
      <c r="C165" s="704"/>
      <c r="D165" s="758"/>
      <c r="E165" s="266">
        <v>0</v>
      </c>
      <c r="F165" s="251"/>
      <c r="G165" s="251"/>
      <c r="H165" s="251"/>
      <c r="I165" s="251"/>
    </row>
    <row r="166" spans="1:9">
      <c r="A166" s="704" t="s">
        <v>925</v>
      </c>
      <c r="B166" s="704"/>
      <c r="C166" s="704"/>
      <c r="D166" s="758"/>
      <c r="E166" s="266">
        <v>1</v>
      </c>
      <c r="F166" s="251"/>
      <c r="G166" s="251"/>
      <c r="H166" s="251"/>
      <c r="I166" s="251"/>
    </row>
    <row r="167" spans="1:9">
      <c r="A167" s="704" t="s">
        <v>926</v>
      </c>
      <c r="B167" s="704"/>
      <c r="C167" s="704"/>
      <c r="D167" s="758"/>
      <c r="E167" s="266">
        <f>E163+E165</f>
        <v>9.8000000000000007</v>
      </c>
      <c r="F167" s="251"/>
      <c r="G167" s="251"/>
      <c r="H167" s="251"/>
      <c r="I167" s="251"/>
    </row>
    <row r="168" spans="1:9">
      <c r="A168" s="704" t="s">
        <v>927</v>
      </c>
      <c r="B168" s="704"/>
      <c r="C168" s="704"/>
      <c r="D168" s="758"/>
      <c r="E168" s="266">
        <f>(E163/E166)+(E165/E166)</f>
        <v>9.8000000000000007</v>
      </c>
      <c r="F168" s="251"/>
      <c r="G168" s="251"/>
      <c r="H168" s="251"/>
      <c r="I168" s="251"/>
    </row>
    <row r="169" spans="1:9">
      <c r="A169" s="704" t="s">
        <v>928</v>
      </c>
      <c r="B169" s="704"/>
      <c r="C169" s="704"/>
      <c r="D169" s="758"/>
      <c r="E169" s="266">
        <f>E164+E168</f>
        <v>190.47</v>
      </c>
      <c r="F169" s="251"/>
      <c r="G169" s="251"/>
      <c r="H169" s="251"/>
      <c r="I169" s="251"/>
    </row>
    <row r="170" spans="1:9">
      <c r="A170" s="704" t="s">
        <v>929</v>
      </c>
      <c r="B170" s="704"/>
      <c r="C170" s="704"/>
      <c r="D170" s="758">
        <v>0</v>
      </c>
      <c r="E170" s="266">
        <f>E169*(D170/100)</f>
        <v>0</v>
      </c>
      <c r="F170" s="251"/>
      <c r="G170" s="251"/>
      <c r="H170" s="251"/>
      <c r="I170" s="251"/>
    </row>
    <row r="171" spans="1:9">
      <c r="A171" s="705" t="s">
        <v>930</v>
      </c>
      <c r="B171" s="705"/>
      <c r="C171" s="705"/>
      <c r="D171" s="758"/>
      <c r="E171" s="268">
        <f>E169+E170</f>
        <v>190.47</v>
      </c>
      <c r="F171" s="251"/>
      <c r="G171" s="251"/>
      <c r="H171" s="251"/>
      <c r="I171" s="251"/>
    </row>
    <row r="176" spans="1:9">
      <c r="A176" s="250" t="s">
        <v>953</v>
      </c>
      <c r="B176" s="251"/>
      <c r="C176" s="251"/>
      <c r="D176" s="251"/>
      <c r="E176" s="251"/>
      <c r="F176" s="251"/>
      <c r="G176" s="251"/>
      <c r="H176" s="251"/>
      <c r="I176" s="251"/>
    </row>
    <row r="177" spans="1:9">
      <c r="A177" s="251" t="s">
        <v>891</v>
      </c>
      <c r="B177" s="251"/>
      <c r="C177" s="251"/>
      <c r="D177" s="251"/>
      <c r="E177" s="251"/>
      <c r="F177" s="251"/>
      <c r="G177" s="251"/>
      <c r="H177" s="251"/>
      <c r="I177" s="251"/>
    </row>
    <row r="178" spans="1:9">
      <c r="A178" s="251"/>
      <c r="B178" s="251"/>
      <c r="C178" s="251"/>
      <c r="D178" s="251"/>
      <c r="E178" s="251"/>
      <c r="F178" s="251"/>
      <c r="G178" s="251"/>
      <c r="H178" s="251"/>
      <c r="I178" s="251"/>
    </row>
    <row r="179" spans="1:9">
      <c r="A179" s="252" t="s">
        <v>892</v>
      </c>
      <c r="B179" s="252"/>
      <c r="C179" s="253"/>
      <c r="D179" s="253"/>
      <c r="E179" s="253"/>
      <c r="F179" s="251"/>
      <c r="G179" s="251"/>
      <c r="H179" s="251"/>
      <c r="I179" s="251"/>
    </row>
    <row r="180" spans="1:9">
      <c r="A180" s="253"/>
      <c r="B180" s="253"/>
      <c r="C180" s="253"/>
      <c r="D180" s="253"/>
      <c r="E180" s="253"/>
      <c r="F180" s="251"/>
      <c r="G180" s="251"/>
      <c r="H180" s="251"/>
      <c r="I180" s="251"/>
    </row>
    <row r="181" spans="1:9">
      <c r="A181" s="254" t="s">
        <v>893</v>
      </c>
      <c r="B181" s="694" t="s">
        <v>894</v>
      </c>
      <c r="C181" s="694"/>
      <c r="D181" s="254" t="s">
        <v>895</v>
      </c>
      <c r="E181" s="254" t="s">
        <v>896</v>
      </c>
      <c r="F181" s="251"/>
      <c r="G181" s="251"/>
      <c r="H181" s="251"/>
      <c r="I181" s="251"/>
    </row>
    <row r="182" spans="1:9">
      <c r="A182" s="292" t="s">
        <v>949</v>
      </c>
      <c r="B182" s="695" t="s">
        <v>950</v>
      </c>
      <c r="C182" s="695"/>
      <c r="D182" s="257" t="s">
        <v>47</v>
      </c>
      <c r="E182" s="257">
        <v>2999.99</v>
      </c>
      <c r="F182" s="251"/>
      <c r="G182" s="251"/>
      <c r="H182" s="251"/>
      <c r="I182" s="251"/>
    </row>
    <row r="183" spans="1:9">
      <c r="A183" s="286" t="s">
        <v>899</v>
      </c>
      <c r="B183" s="696" t="s">
        <v>900</v>
      </c>
      <c r="C183" s="696"/>
      <c r="D183" s="257" t="s">
        <v>47</v>
      </c>
      <c r="E183" s="257">
        <v>2394.8200000000002</v>
      </c>
      <c r="F183" s="251"/>
      <c r="G183" s="251"/>
      <c r="H183" s="251"/>
      <c r="I183" s="251"/>
    </row>
    <row r="184" spans="1:9">
      <c r="A184" s="287" t="s">
        <v>901</v>
      </c>
      <c r="B184" s="697" t="s">
        <v>902</v>
      </c>
      <c r="C184" s="697"/>
      <c r="D184" s="257" t="s">
        <v>47</v>
      </c>
      <c r="E184" s="257">
        <v>2299.9899999999998</v>
      </c>
      <c r="F184" s="251"/>
      <c r="G184" s="251"/>
      <c r="H184" s="251"/>
      <c r="I184" s="251"/>
    </row>
    <row r="185" spans="1:9" ht="15.75">
      <c r="A185" s="698" t="s">
        <v>903</v>
      </c>
      <c r="B185" s="698"/>
      <c r="C185" s="698"/>
      <c r="D185" s="698"/>
      <c r="E185" s="260">
        <f>E184</f>
        <v>2299.9899999999998</v>
      </c>
      <c r="F185" s="251"/>
      <c r="G185" s="251"/>
      <c r="H185" s="251"/>
      <c r="I185" s="251"/>
    </row>
    <row r="186" spans="1:9">
      <c r="A186" s="251"/>
      <c r="B186" s="251"/>
      <c r="C186" s="251"/>
      <c r="D186" s="251"/>
      <c r="E186" s="251"/>
      <c r="F186" s="251"/>
      <c r="G186" s="251"/>
      <c r="H186" s="251"/>
      <c r="I186" s="251"/>
    </row>
    <row r="187" spans="1:9">
      <c r="A187" s="254" t="s">
        <v>904</v>
      </c>
      <c r="B187" s="254" t="s">
        <v>895</v>
      </c>
      <c r="C187" s="254" t="s">
        <v>905</v>
      </c>
      <c r="D187" s="254" t="s">
        <v>906</v>
      </c>
      <c r="E187" s="254" t="s">
        <v>907</v>
      </c>
      <c r="F187" s="254" t="s">
        <v>908</v>
      </c>
      <c r="G187" s="254" t="s">
        <v>909</v>
      </c>
      <c r="H187" s="254" t="s">
        <v>896</v>
      </c>
      <c r="I187" s="254" t="s">
        <v>910</v>
      </c>
    </row>
    <row r="188" spans="1:9">
      <c r="A188" s="257" t="s">
        <v>954</v>
      </c>
      <c r="B188" s="257" t="s">
        <v>912</v>
      </c>
      <c r="C188" s="261">
        <v>6698</v>
      </c>
      <c r="D188" s="257">
        <v>1</v>
      </c>
      <c r="E188" s="262"/>
      <c r="F188" s="262"/>
      <c r="G188" s="262"/>
      <c r="H188" s="262">
        <v>9.8000000000000007</v>
      </c>
      <c r="I188" s="262">
        <f>D188*H188</f>
        <v>9.8000000000000007</v>
      </c>
    </row>
    <row r="189" spans="1:9">
      <c r="A189" s="699" t="s">
        <v>913</v>
      </c>
      <c r="B189" s="700"/>
      <c r="C189" s="700"/>
      <c r="D189" s="700"/>
      <c r="E189" s="700"/>
      <c r="F189" s="700"/>
      <c r="G189" s="700"/>
      <c r="H189" s="700"/>
      <c r="I189" s="295">
        <f>I188</f>
        <v>9.8000000000000007</v>
      </c>
    </row>
    <row r="190" spans="1:9">
      <c r="A190" s="251"/>
      <c r="B190" s="251"/>
      <c r="C190" s="251"/>
      <c r="D190" s="251"/>
      <c r="E190" s="251"/>
      <c r="F190" s="251"/>
      <c r="G190" s="251"/>
      <c r="H190" s="251"/>
      <c r="I190" s="251"/>
    </row>
    <row r="191" spans="1:9">
      <c r="A191" s="254" t="s">
        <v>914</v>
      </c>
      <c r="B191" s="254" t="s">
        <v>895</v>
      </c>
      <c r="C191" s="254" t="s">
        <v>905</v>
      </c>
      <c r="D191" s="254" t="s">
        <v>906</v>
      </c>
      <c r="E191" s="254" t="s">
        <v>907</v>
      </c>
      <c r="F191" s="254" t="s">
        <v>908</v>
      </c>
      <c r="G191" s="254" t="s">
        <v>909</v>
      </c>
      <c r="H191" s="254" t="s">
        <v>896</v>
      </c>
      <c r="I191" s="254" t="s">
        <v>910</v>
      </c>
    </row>
    <row r="192" spans="1:9">
      <c r="A192" s="257" t="s">
        <v>955</v>
      </c>
      <c r="B192" s="257" t="s">
        <v>916</v>
      </c>
      <c r="C192" s="264" t="s">
        <v>917</v>
      </c>
      <c r="D192" s="257">
        <v>1</v>
      </c>
      <c r="E192" s="262"/>
      <c r="F192" s="262"/>
      <c r="G192" s="262"/>
      <c r="H192" s="262">
        <f>E185</f>
        <v>2299.9899999999998</v>
      </c>
      <c r="I192" s="262">
        <f>D192*H192</f>
        <v>2299.9899999999998</v>
      </c>
    </row>
    <row r="193" spans="1:9">
      <c r="A193" s="699" t="s">
        <v>913</v>
      </c>
      <c r="B193" s="700"/>
      <c r="C193" s="700"/>
      <c r="D193" s="700"/>
      <c r="E193" s="700"/>
      <c r="F193" s="700"/>
      <c r="G193" s="700"/>
      <c r="H193" s="700"/>
      <c r="I193" s="295">
        <f>I192</f>
        <v>2299.9899999999998</v>
      </c>
    </row>
    <row r="194" spans="1:9">
      <c r="A194" s="251"/>
      <c r="B194" s="251"/>
      <c r="C194" s="251"/>
      <c r="D194" s="251"/>
      <c r="E194" s="251"/>
      <c r="F194" s="251"/>
      <c r="G194" s="251"/>
      <c r="H194" s="251"/>
      <c r="I194" s="251"/>
    </row>
    <row r="195" spans="1:9">
      <c r="A195" s="707" t="s">
        <v>918</v>
      </c>
      <c r="B195" s="707"/>
      <c r="C195" s="707"/>
      <c r="D195" s="707"/>
      <c r="E195" s="707"/>
      <c r="F195" s="251"/>
      <c r="G195" s="251"/>
      <c r="H195" s="251"/>
      <c r="I195" s="251"/>
    </row>
    <row r="196" spans="1:9">
      <c r="A196" s="708" t="s">
        <v>919</v>
      </c>
      <c r="B196" s="709"/>
      <c r="C196" s="710"/>
      <c r="D196" s="265" t="s">
        <v>920</v>
      </c>
      <c r="E196" s="265" t="s">
        <v>921</v>
      </c>
      <c r="F196" s="251"/>
      <c r="G196" s="251"/>
      <c r="H196" s="251"/>
      <c r="I196" s="251"/>
    </row>
    <row r="197" spans="1:9">
      <c r="A197" s="711" t="s">
        <v>922</v>
      </c>
      <c r="B197" s="712"/>
      <c r="C197" s="713"/>
      <c r="D197" s="759">
        <v>128.33000000000001</v>
      </c>
      <c r="E197" s="266">
        <f>I189</f>
        <v>9.8000000000000007</v>
      </c>
      <c r="F197" s="251"/>
      <c r="G197" s="251"/>
      <c r="H197" s="251"/>
      <c r="I197" s="251"/>
    </row>
    <row r="198" spans="1:9">
      <c r="A198" s="711" t="s">
        <v>923</v>
      </c>
      <c r="B198" s="712"/>
      <c r="C198" s="713"/>
      <c r="D198" s="760"/>
      <c r="E198" s="266">
        <f>I193</f>
        <v>2299.9899999999998</v>
      </c>
      <c r="F198" s="251"/>
      <c r="G198" s="251"/>
      <c r="H198" s="251"/>
      <c r="I198" s="251"/>
    </row>
    <row r="199" spans="1:9">
      <c r="A199" s="711" t="s">
        <v>924</v>
      </c>
      <c r="B199" s="712"/>
      <c r="C199" s="713"/>
      <c r="D199" s="760"/>
      <c r="E199" s="266">
        <v>0</v>
      </c>
      <c r="F199" s="251"/>
      <c r="G199" s="251"/>
      <c r="H199" s="251"/>
      <c r="I199" s="251"/>
    </row>
    <row r="200" spans="1:9">
      <c r="A200" s="711" t="s">
        <v>925</v>
      </c>
      <c r="B200" s="712"/>
      <c r="C200" s="713"/>
      <c r="D200" s="760"/>
      <c r="E200" s="266">
        <v>1</v>
      </c>
      <c r="F200" s="251"/>
      <c r="G200" s="251"/>
      <c r="H200" s="251"/>
      <c r="I200" s="251"/>
    </row>
    <row r="201" spans="1:9">
      <c r="A201" s="711" t="s">
        <v>926</v>
      </c>
      <c r="B201" s="712"/>
      <c r="C201" s="713"/>
      <c r="D201" s="760"/>
      <c r="E201" s="266">
        <f>E197+E199</f>
        <v>9.8000000000000007</v>
      </c>
      <c r="F201" s="251"/>
      <c r="G201" s="251"/>
      <c r="H201" s="251"/>
      <c r="I201" s="251"/>
    </row>
    <row r="202" spans="1:9">
      <c r="A202" s="711" t="s">
        <v>927</v>
      </c>
      <c r="B202" s="712"/>
      <c r="C202" s="713"/>
      <c r="D202" s="760"/>
      <c r="E202" s="266">
        <f>(E197/E200)+(E199/E200)</f>
        <v>9.8000000000000007</v>
      </c>
      <c r="F202" s="251"/>
      <c r="G202" s="251"/>
      <c r="H202" s="251"/>
      <c r="I202" s="251"/>
    </row>
    <row r="203" spans="1:9">
      <c r="A203" s="711" t="s">
        <v>928</v>
      </c>
      <c r="B203" s="712"/>
      <c r="C203" s="713"/>
      <c r="D203" s="761"/>
      <c r="E203" s="266">
        <f>E198+E202</f>
        <v>2309.79</v>
      </c>
      <c r="F203" s="251"/>
      <c r="G203" s="251"/>
      <c r="H203" s="251"/>
      <c r="I203" s="251"/>
    </row>
    <row r="204" spans="1:9">
      <c r="A204" s="711" t="s">
        <v>929</v>
      </c>
      <c r="B204" s="712"/>
      <c r="C204" s="713"/>
      <c r="D204" s="759">
        <v>0</v>
      </c>
      <c r="E204" s="266">
        <f>E203*(D204/100)</f>
        <v>0</v>
      </c>
      <c r="F204" s="251"/>
      <c r="G204" s="251"/>
      <c r="H204" s="251"/>
      <c r="I204" s="251"/>
    </row>
    <row r="205" spans="1:9">
      <c r="A205" s="714" t="s">
        <v>930</v>
      </c>
      <c r="B205" s="715"/>
      <c r="C205" s="716"/>
      <c r="D205" s="761"/>
      <c r="E205" s="268">
        <f>E203+E204</f>
        <v>2309.79</v>
      </c>
      <c r="F205" s="251"/>
      <c r="G205" s="251"/>
      <c r="H205" s="251"/>
      <c r="I205" s="251"/>
    </row>
    <row r="210" spans="1:9">
      <c r="A210" s="250" t="s">
        <v>956</v>
      </c>
      <c r="B210" s="251"/>
      <c r="C210" s="251"/>
      <c r="D210" s="251"/>
      <c r="E210" s="251"/>
      <c r="F210" s="251"/>
      <c r="G210" s="251"/>
      <c r="H210" s="251"/>
      <c r="I210" s="251"/>
    </row>
    <row r="211" spans="1:9">
      <c r="A211" s="251" t="s">
        <v>891</v>
      </c>
      <c r="B211" s="251"/>
      <c r="C211" s="251"/>
      <c r="D211" s="251"/>
      <c r="E211" s="251"/>
      <c r="F211" s="251"/>
      <c r="G211" s="251"/>
      <c r="H211" s="251"/>
      <c r="I211" s="251"/>
    </row>
    <row r="212" spans="1:9">
      <c r="A212" s="251"/>
      <c r="B212" s="251"/>
      <c r="C212" s="251"/>
      <c r="D212" s="251"/>
      <c r="E212" s="251"/>
      <c r="F212" s="251"/>
      <c r="G212" s="251"/>
      <c r="H212" s="251"/>
      <c r="I212" s="251"/>
    </row>
    <row r="213" spans="1:9">
      <c r="A213" s="252" t="s">
        <v>892</v>
      </c>
      <c r="B213" s="252"/>
      <c r="C213" s="253"/>
      <c r="D213" s="253"/>
      <c r="E213" s="253"/>
      <c r="F213" s="251"/>
      <c r="G213" s="251"/>
      <c r="H213" s="251"/>
      <c r="I213" s="251"/>
    </row>
    <row r="214" spans="1:9">
      <c r="A214" s="253"/>
      <c r="B214" s="253"/>
      <c r="C214" s="253"/>
      <c r="D214" s="253"/>
      <c r="E214" s="253"/>
      <c r="F214" s="251"/>
      <c r="G214" s="251"/>
      <c r="H214" s="251"/>
      <c r="I214" s="251"/>
    </row>
    <row r="215" spans="1:9">
      <c r="A215" s="254" t="s">
        <v>893</v>
      </c>
      <c r="B215" s="694" t="s">
        <v>894</v>
      </c>
      <c r="C215" s="694"/>
      <c r="D215" s="254" t="s">
        <v>895</v>
      </c>
      <c r="E215" s="254" t="s">
        <v>896</v>
      </c>
      <c r="F215" s="251"/>
      <c r="G215" s="251"/>
      <c r="H215" s="251"/>
      <c r="I215" s="251"/>
    </row>
    <row r="216" spans="1:9">
      <c r="A216" s="292" t="s">
        <v>949</v>
      </c>
      <c r="B216" s="695" t="s">
        <v>950</v>
      </c>
      <c r="C216" s="695"/>
      <c r="D216" s="257" t="s">
        <v>47</v>
      </c>
      <c r="E216" s="257">
        <v>572</v>
      </c>
      <c r="F216" s="251"/>
      <c r="G216" s="251"/>
      <c r="H216" s="251"/>
      <c r="I216" s="251"/>
    </row>
    <row r="217" spans="1:9">
      <c r="A217" s="286" t="s">
        <v>899</v>
      </c>
      <c r="B217" s="696" t="s">
        <v>900</v>
      </c>
      <c r="C217" s="696"/>
      <c r="D217" s="257" t="s">
        <v>47</v>
      </c>
      <c r="E217" s="257">
        <v>588.99</v>
      </c>
      <c r="F217" s="251"/>
      <c r="G217" s="251"/>
      <c r="H217" s="251"/>
      <c r="I217" s="251"/>
    </row>
    <row r="218" spans="1:9">
      <c r="A218" s="287" t="s">
        <v>901</v>
      </c>
      <c r="B218" s="697" t="s">
        <v>902</v>
      </c>
      <c r="C218" s="697"/>
      <c r="D218" s="257" t="s">
        <v>47</v>
      </c>
      <c r="E218" s="257">
        <v>588.45000000000005</v>
      </c>
      <c r="F218" s="251"/>
      <c r="G218" s="251"/>
      <c r="H218" s="251"/>
      <c r="I218" s="251"/>
    </row>
    <row r="219" spans="1:9" ht="15.75">
      <c r="A219" s="698" t="s">
        <v>903</v>
      </c>
      <c r="B219" s="698"/>
      <c r="C219" s="698"/>
      <c r="D219" s="698"/>
      <c r="E219" s="260">
        <f>E218</f>
        <v>588.45000000000005</v>
      </c>
      <c r="F219" s="251"/>
      <c r="G219" s="251"/>
      <c r="H219" s="251"/>
      <c r="I219" s="251"/>
    </row>
    <row r="220" spans="1:9">
      <c r="A220" s="251"/>
      <c r="B220" s="251"/>
      <c r="C220" s="251"/>
      <c r="D220" s="251"/>
      <c r="E220" s="251"/>
      <c r="F220" s="251"/>
      <c r="G220" s="251"/>
      <c r="H220" s="251"/>
      <c r="I220" s="251"/>
    </row>
    <row r="221" spans="1:9">
      <c r="A221" s="254" t="s">
        <v>904</v>
      </c>
      <c r="B221" s="254" t="s">
        <v>895</v>
      </c>
      <c r="C221" s="254" t="s">
        <v>905</v>
      </c>
      <c r="D221" s="254" t="s">
        <v>906</v>
      </c>
      <c r="E221" s="254" t="s">
        <v>907</v>
      </c>
      <c r="F221" s="254" t="s">
        <v>908</v>
      </c>
      <c r="G221" s="254" t="s">
        <v>909</v>
      </c>
      <c r="H221" s="254" t="s">
        <v>896</v>
      </c>
      <c r="I221" s="254" t="s">
        <v>910</v>
      </c>
    </row>
    <row r="222" spans="1:9">
      <c r="A222" s="257" t="s">
        <v>954</v>
      </c>
      <c r="B222" s="257" t="s">
        <v>912</v>
      </c>
      <c r="C222" s="261">
        <v>6698</v>
      </c>
      <c r="D222" s="257">
        <v>1</v>
      </c>
      <c r="E222" s="262"/>
      <c r="F222" s="262"/>
      <c r="G222" s="262"/>
      <c r="H222" s="262">
        <v>9.8000000000000007</v>
      </c>
      <c r="I222" s="262">
        <f>D222*H222</f>
        <v>9.8000000000000007</v>
      </c>
    </row>
    <row r="223" spans="1:9">
      <c r="A223" s="699" t="s">
        <v>913</v>
      </c>
      <c r="B223" s="700"/>
      <c r="C223" s="700"/>
      <c r="D223" s="700"/>
      <c r="E223" s="700"/>
      <c r="F223" s="700"/>
      <c r="G223" s="700"/>
      <c r="H223" s="700"/>
      <c r="I223" s="295">
        <f>I222</f>
        <v>9.8000000000000007</v>
      </c>
    </row>
    <row r="224" spans="1:9">
      <c r="A224" s="251"/>
      <c r="B224" s="251"/>
      <c r="C224" s="251"/>
      <c r="D224" s="251"/>
      <c r="E224" s="251"/>
      <c r="F224" s="251"/>
      <c r="G224" s="251"/>
      <c r="H224" s="251"/>
      <c r="I224" s="251"/>
    </row>
    <row r="225" spans="1:9">
      <c r="A225" s="254" t="s">
        <v>914</v>
      </c>
      <c r="B225" s="254" t="s">
        <v>895</v>
      </c>
      <c r="C225" s="254" t="s">
        <v>905</v>
      </c>
      <c r="D225" s="254" t="s">
        <v>906</v>
      </c>
      <c r="E225" s="254" t="s">
        <v>907</v>
      </c>
      <c r="F225" s="254" t="s">
        <v>908</v>
      </c>
      <c r="G225" s="254" t="s">
        <v>909</v>
      </c>
      <c r="H225" s="254" t="s">
        <v>896</v>
      </c>
      <c r="I225" s="254" t="s">
        <v>910</v>
      </c>
    </row>
    <row r="226" spans="1:9">
      <c r="A226" s="263" t="s">
        <v>957</v>
      </c>
      <c r="B226" s="257" t="s">
        <v>916</v>
      </c>
      <c r="C226" s="264" t="s">
        <v>917</v>
      </c>
      <c r="D226" s="257">
        <v>1</v>
      </c>
      <c r="E226" s="262"/>
      <c r="F226" s="262"/>
      <c r="G226" s="262"/>
      <c r="H226" s="262">
        <f>E219</f>
        <v>588.45000000000005</v>
      </c>
      <c r="I226" s="262">
        <f>D226*H226</f>
        <v>588.45000000000005</v>
      </c>
    </row>
    <row r="227" spans="1:9">
      <c r="A227" s="699" t="s">
        <v>913</v>
      </c>
      <c r="B227" s="700"/>
      <c r="C227" s="700"/>
      <c r="D227" s="700"/>
      <c r="E227" s="700"/>
      <c r="F227" s="700"/>
      <c r="G227" s="700"/>
      <c r="H227" s="700"/>
      <c r="I227" s="295">
        <f>I226</f>
        <v>588.45000000000005</v>
      </c>
    </row>
    <row r="228" spans="1:9">
      <c r="A228" s="251"/>
      <c r="B228" s="251"/>
      <c r="C228" s="251"/>
      <c r="D228" s="251"/>
      <c r="E228" s="251"/>
      <c r="F228" s="251"/>
      <c r="G228" s="251"/>
      <c r="H228" s="251"/>
      <c r="I228" s="251"/>
    </row>
    <row r="229" spans="1:9">
      <c r="A229" s="707" t="s">
        <v>918</v>
      </c>
      <c r="B229" s="707"/>
      <c r="C229" s="707"/>
      <c r="D229" s="707"/>
      <c r="E229" s="707"/>
      <c r="F229" s="251"/>
      <c r="G229" s="251"/>
      <c r="H229" s="251"/>
      <c r="I229" s="251"/>
    </row>
    <row r="230" spans="1:9">
      <c r="A230" s="708" t="s">
        <v>919</v>
      </c>
      <c r="B230" s="709"/>
      <c r="C230" s="710"/>
      <c r="D230" s="265" t="s">
        <v>920</v>
      </c>
      <c r="E230" s="265" t="s">
        <v>921</v>
      </c>
      <c r="F230" s="251"/>
      <c r="G230" s="251"/>
      <c r="H230" s="251"/>
      <c r="I230" s="251"/>
    </row>
    <row r="231" spans="1:9">
      <c r="A231" s="711" t="s">
        <v>922</v>
      </c>
      <c r="B231" s="712"/>
      <c r="C231" s="713"/>
      <c r="D231" s="759">
        <v>128.33000000000001</v>
      </c>
      <c r="E231" s="266">
        <f>I223</f>
        <v>9.8000000000000007</v>
      </c>
      <c r="F231" s="251"/>
      <c r="G231" s="251"/>
      <c r="H231" s="251"/>
      <c r="I231" s="251"/>
    </row>
    <row r="232" spans="1:9">
      <c r="A232" s="711" t="s">
        <v>923</v>
      </c>
      <c r="B232" s="712"/>
      <c r="C232" s="713"/>
      <c r="D232" s="760"/>
      <c r="E232" s="266">
        <f>I227</f>
        <v>588.45000000000005</v>
      </c>
      <c r="F232" s="251"/>
      <c r="G232" s="251"/>
      <c r="H232" s="251"/>
      <c r="I232" s="251"/>
    </row>
    <row r="233" spans="1:9">
      <c r="A233" s="711" t="s">
        <v>924</v>
      </c>
      <c r="B233" s="712"/>
      <c r="C233" s="713"/>
      <c r="D233" s="760"/>
      <c r="E233" s="266">
        <v>0</v>
      </c>
      <c r="F233" s="251"/>
      <c r="G233" s="251"/>
      <c r="H233" s="251"/>
      <c r="I233" s="251"/>
    </row>
    <row r="234" spans="1:9">
      <c r="A234" s="711" t="s">
        <v>925</v>
      </c>
      <c r="B234" s="712"/>
      <c r="C234" s="713"/>
      <c r="D234" s="760"/>
      <c r="E234" s="266">
        <v>1</v>
      </c>
      <c r="F234" s="251"/>
      <c r="G234" s="251"/>
      <c r="H234" s="251"/>
      <c r="I234" s="251"/>
    </row>
    <row r="235" spans="1:9">
      <c r="A235" s="711" t="s">
        <v>926</v>
      </c>
      <c r="B235" s="712"/>
      <c r="C235" s="713"/>
      <c r="D235" s="760"/>
      <c r="E235" s="266">
        <f>E231+E233</f>
        <v>9.8000000000000007</v>
      </c>
      <c r="F235" s="251"/>
      <c r="G235" s="251"/>
      <c r="H235" s="251"/>
      <c r="I235" s="251"/>
    </row>
    <row r="236" spans="1:9">
      <c r="A236" s="711" t="s">
        <v>927</v>
      </c>
      <c r="B236" s="712"/>
      <c r="C236" s="713"/>
      <c r="D236" s="760"/>
      <c r="E236" s="266">
        <f>(E231/E234)+(E233/E234)</f>
        <v>9.8000000000000007</v>
      </c>
      <c r="F236" s="251"/>
      <c r="G236" s="251"/>
      <c r="H236" s="251"/>
      <c r="I236" s="251"/>
    </row>
    <row r="237" spans="1:9">
      <c r="A237" s="711" t="s">
        <v>928</v>
      </c>
      <c r="B237" s="712"/>
      <c r="C237" s="713"/>
      <c r="D237" s="761"/>
      <c r="E237" s="266">
        <f>E232+E236</f>
        <v>598.25</v>
      </c>
      <c r="F237" s="251"/>
      <c r="G237" s="251"/>
      <c r="H237" s="251"/>
      <c r="I237" s="251"/>
    </row>
    <row r="238" spans="1:9">
      <c r="A238" s="711" t="s">
        <v>929</v>
      </c>
      <c r="B238" s="712"/>
      <c r="C238" s="713"/>
      <c r="D238" s="759">
        <v>0</v>
      </c>
      <c r="E238" s="266">
        <f>E237*(D238/100)</f>
        <v>0</v>
      </c>
      <c r="F238" s="251"/>
      <c r="G238" s="251"/>
      <c r="H238" s="251"/>
      <c r="I238" s="251"/>
    </row>
    <row r="239" spans="1:9">
      <c r="A239" s="714" t="s">
        <v>930</v>
      </c>
      <c r="B239" s="715"/>
      <c r="C239" s="716"/>
      <c r="D239" s="761"/>
      <c r="E239" s="268">
        <f>E237+E238</f>
        <v>598.25</v>
      </c>
      <c r="F239" s="251"/>
      <c r="G239" s="251"/>
      <c r="H239" s="251"/>
      <c r="I239" s="251"/>
    </row>
    <row r="242" spans="1:9">
      <c r="A242" s="693" t="s">
        <v>958</v>
      </c>
      <c r="B242" s="693"/>
      <c r="C242" s="693"/>
      <c r="D242" s="693"/>
      <c r="E242" s="693"/>
      <c r="F242" s="693"/>
    </row>
    <row r="247" spans="1:9">
      <c r="A247" s="250" t="s">
        <v>959</v>
      </c>
      <c r="B247" s="251"/>
      <c r="C247" s="251"/>
      <c r="D247" s="251"/>
      <c r="E247" s="251"/>
      <c r="F247" s="251"/>
      <c r="G247" s="251"/>
      <c r="H247" s="251"/>
      <c r="I247" s="251"/>
    </row>
    <row r="248" spans="1:9">
      <c r="A248" s="251" t="s">
        <v>891</v>
      </c>
      <c r="B248" s="251"/>
      <c r="C248" s="251"/>
      <c r="D248" s="251"/>
      <c r="E248" s="251"/>
      <c r="F248" s="251"/>
      <c r="G248" s="251"/>
      <c r="H248" s="251"/>
      <c r="I248" s="251"/>
    </row>
    <row r="249" spans="1:9">
      <c r="A249" s="251"/>
      <c r="B249" s="251"/>
      <c r="C249" s="251"/>
      <c r="D249" s="251"/>
      <c r="E249" s="251"/>
      <c r="F249" s="251"/>
      <c r="G249" s="251"/>
      <c r="H249" s="251"/>
      <c r="I249" s="251"/>
    </row>
    <row r="250" spans="1:9">
      <c r="A250" s="252" t="s">
        <v>892</v>
      </c>
      <c r="B250" s="252"/>
      <c r="C250" s="253"/>
      <c r="D250" s="253"/>
      <c r="E250" s="253"/>
      <c r="F250" s="251"/>
      <c r="G250" s="251"/>
      <c r="H250" s="251"/>
      <c r="I250" s="251"/>
    </row>
    <row r="251" spans="1:9">
      <c r="A251" s="253"/>
      <c r="B251" s="253"/>
      <c r="C251" s="253"/>
      <c r="D251" s="253"/>
      <c r="E251" s="253"/>
      <c r="F251" s="251"/>
      <c r="G251" s="251"/>
      <c r="H251" s="251"/>
      <c r="I251" s="251"/>
    </row>
    <row r="252" spans="1:9">
      <c r="A252" s="254" t="s">
        <v>893</v>
      </c>
      <c r="B252" s="717" t="s">
        <v>894</v>
      </c>
      <c r="C252" s="718"/>
      <c r="D252" s="254" t="s">
        <v>895</v>
      </c>
      <c r="E252" s="254" t="s">
        <v>896</v>
      </c>
      <c r="F252" s="251"/>
      <c r="G252" s="251"/>
      <c r="H252" s="251"/>
      <c r="I252" s="251"/>
    </row>
    <row r="253" spans="1:9">
      <c r="A253" s="286" t="s">
        <v>899</v>
      </c>
      <c r="B253" s="696" t="s">
        <v>900</v>
      </c>
      <c r="C253" s="696"/>
      <c r="D253" s="257" t="s">
        <v>47</v>
      </c>
      <c r="E253" s="257">
        <v>199.9</v>
      </c>
      <c r="F253" s="251"/>
      <c r="G253" s="251"/>
      <c r="H253" s="251"/>
      <c r="I253" s="251"/>
    </row>
    <row r="254" spans="1:9">
      <c r="A254" s="257" t="s">
        <v>960</v>
      </c>
      <c r="B254" s="697" t="s">
        <v>961</v>
      </c>
      <c r="C254" s="697"/>
      <c r="D254" s="257" t="s">
        <v>47</v>
      </c>
      <c r="E254" s="257">
        <v>199.9</v>
      </c>
      <c r="F254" s="251"/>
      <c r="G254" s="251"/>
      <c r="H254" s="251"/>
      <c r="I254" s="251"/>
    </row>
    <row r="255" spans="1:9">
      <c r="A255" s="257" t="s">
        <v>962</v>
      </c>
      <c r="B255" s="697" t="s">
        <v>902</v>
      </c>
      <c r="C255" s="697"/>
      <c r="D255" s="257" t="s">
        <v>47</v>
      </c>
      <c r="E255" s="257">
        <v>220.31</v>
      </c>
      <c r="F255" s="251"/>
      <c r="G255" s="251"/>
      <c r="H255" s="251"/>
      <c r="I255" s="251"/>
    </row>
    <row r="256" spans="1:9">
      <c r="A256" s="719" t="s">
        <v>903</v>
      </c>
      <c r="B256" s="719"/>
      <c r="C256" s="719"/>
      <c r="D256" s="719"/>
      <c r="E256" s="307">
        <f>E254</f>
        <v>199.9</v>
      </c>
      <c r="F256" s="251"/>
      <c r="G256" s="251"/>
      <c r="H256" s="251"/>
      <c r="I256" s="251"/>
    </row>
    <row r="257" spans="1:9">
      <c r="A257" s="251"/>
      <c r="B257" s="251"/>
      <c r="C257" s="251"/>
      <c r="D257" s="251"/>
      <c r="E257" s="251"/>
      <c r="F257" s="251"/>
      <c r="G257" s="251"/>
      <c r="H257" s="251"/>
      <c r="I257" s="251"/>
    </row>
    <row r="258" spans="1:9">
      <c r="A258" s="254" t="s">
        <v>904</v>
      </c>
      <c r="B258" s="254" t="s">
        <v>895</v>
      </c>
      <c r="C258" s="254" t="s">
        <v>905</v>
      </c>
      <c r="D258" s="254" t="s">
        <v>906</v>
      </c>
      <c r="E258" s="254" t="s">
        <v>907</v>
      </c>
      <c r="F258" s="254" t="s">
        <v>908</v>
      </c>
      <c r="G258" s="254" t="s">
        <v>909</v>
      </c>
      <c r="H258" s="254" t="s">
        <v>896</v>
      </c>
      <c r="I258" s="254" t="s">
        <v>910</v>
      </c>
    </row>
    <row r="259" spans="1:9">
      <c r="A259" s="257" t="s">
        <v>954</v>
      </c>
      <c r="B259" s="257" t="s">
        <v>912</v>
      </c>
      <c r="C259" s="261">
        <v>6698</v>
      </c>
      <c r="D259" s="261">
        <v>1</v>
      </c>
      <c r="E259" s="262"/>
      <c r="F259" s="262"/>
      <c r="G259" s="262"/>
      <c r="H259" s="262">
        <v>9.8000000000000007</v>
      </c>
      <c r="I259" s="262">
        <f>D259*H259</f>
        <v>9.8000000000000007</v>
      </c>
    </row>
    <row r="260" spans="1:9">
      <c r="A260" s="699" t="s">
        <v>913</v>
      </c>
      <c r="B260" s="700"/>
      <c r="C260" s="700"/>
      <c r="D260" s="700"/>
      <c r="E260" s="700"/>
      <c r="F260" s="700"/>
      <c r="G260" s="700"/>
      <c r="H260" s="700"/>
      <c r="I260" s="295">
        <f>I259</f>
        <v>9.8000000000000007</v>
      </c>
    </row>
    <row r="261" spans="1:9">
      <c r="A261" s="251"/>
      <c r="B261" s="251"/>
      <c r="C261" s="251"/>
      <c r="D261" s="251"/>
      <c r="E261" s="251"/>
      <c r="F261" s="251"/>
      <c r="G261" s="251"/>
      <c r="H261" s="251"/>
      <c r="I261" s="251"/>
    </row>
    <row r="262" spans="1:9">
      <c r="A262" s="254" t="s">
        <v>914</v>
      </c>
      <c r="B262" s="254" t="s">
        <v>895</v>
      </c>
      <c r="C262" s="254" t="s">
        <v>905</v>
      </c>
      <c r="D262" s="254" t="s">
        <v>906</v>
      </c>
      <c r="E262" s="254" t="s">
        <v>907</v>
      </c>
      <c r="F262" s="254" t="s">
        <v>908</v>
      </c>
      <c r="G262" s="254" t="s">
        <v>909</v>
      </c>
      <c r="H262" s="254" t="s">
        <v>896</v>
      </c>
      <c r="I262" s="254" t="s">
        <v>910</v>
      </c>
    </row>
    <row r="263" spans="1:9">
      <c r="A263" s="257" t="s">
        <v>963</v>
      </c>
      <c r="B263" s="257" t="s">
        <v>916</v>
      </c>
      <c r="C263" s="264" t="s">
        <v>917</v>
      </c>
      <c r="D263" s="261">
        <v>1</v>
      </c>
      <c r="E263" s="262"/>
      <c r="F263" s="262"/>
      <c r="G263" s="262"/>
      <c r="H263" s="262">
        <f>E256</f>
        <v>199.9</v>
      </c>
      <c r="I263" s="262">
        <f>D263*H263</f>
        <v>199.9</v>
      </c>
    </row>
    <row r="264" spans="1:9">
      <c r="A264" s="699" t="s">
        <v>913</v>
      </c>
      <c r="B264" s="700"/>
      <c r="C264" s="700"/>
      <c r="D264" s="700"/>
      <c r="E264" s="700"/>
      <c r="F264" s="700"/>
      <c r="G264" s="700"/>
      <c r="H264" s="700"/>
      <c r="I264" s="295">
        <f>I263</f>
        <v>199.9</v>
      </c>
    </row>
    <row r="265" spans="1:9">
      <c r="A265" s="251"/>
      <c r="B265" s="251"/>
      <c r="C265" s="251"/>
      <c r="D265" s="251"/>
      <c r="E265" s="251"/>
      <c r="F265" s="251"/>
      <c r="G265" s="251"/>
      <c r="H265" s="251"/>
      <c r="I265" s="251"/>
    </row>
    <row r="266" spans="1:9">
      <c r="A266" s="707" t="s">
        <v>918</v>
      </c>
      <c r="B266" s="707"/>
      <c r="C266" s="707"/>
      <c r="D266" s="707"/>
      <c r="E266" s="707"/>
      <c r="F266" s="251"/>
      <c r="G266" s="251"/>
      <c r="H266" s="251"/>
      <c r="I266" s="251"/>
    </row>
    <row r="267" spans="1:9">
      <c r="A267" s="708" t="s">
        <v>919</v>
      </c>
      <c r="B267" s="709"/>
      <c r="C267" s="710"/>
      <c r="D267" s="265" t="s">
        <v>920</v>
      </c>
      <c r="E267" s="265" t="s">
        <v>921</v>
      </c>
      <c r="F267" s="251"/>
      <c r="G267" s="251"/>
      <c r="H267" s="251"/>
      <c r="I267" s="251"/>
    </row>
    <row r="268" spans="1:9">
      <c r="A268" s="711" t="s">
        <v>922</v>
      </c>
      <c r="B268" s="712"/>
      <c r="C268" s="713"/>
      <c r="D268" s="759">
        <v>128.33000000000001</v>
      </c>
      <c r="E268" s="266">
        <f>I260</f>
        <v>9.8000000000000007</v>
      </c>
      <c r="F268" s="251"/>
      <c r="G268" s="251"/>
      <c r="H268" s="251"/>
      <c r="I268" s="251"/>
    </row>
    <row r="269" spans="1:9">
      <c r="A269" s="711" t="s">
        <v>923</v>
      </c>
      <c r="B269" s="712"/>
      <c r="C269" s="713"/>
      <c r="D269" s="760"/>
      <c r="E269" s="266">
        <f>I264</f>
        <v>199.9</v>
      </c>
      <c r="F269" s="251"/>
      <c r="G269" s="251"/>
      <c r="H269" s="251"/>
      <c r="I269" s="251"/>
    </row>
    <row r="270" spans="1:9">
      <c r="A270" s="711" t="s">
        <v>924</v>
      </c>
      <c r="B270" s="712"/>
      <c r="C270" s="713"/>
      <c r="D270" s="760"/>
      <c r="E270" s="266">
        <v>0</v>
      </c>
      <c r="F270" s="251"/>
      <c r="G270" s="251"/>
      <c r="H270" s="251"/>
      <c r="I270" s="251"/>
    </row>
    <row r="271" spans="1:9">
      <c r="A271" s="711" t="s">
        <v>925</v>
      </c>
      <c r="B271" s="712"/>
      <c r="C271" s="713"/>
      <c r="D271" s="760"/>
      <c r="E271" s="266">
        <v>1</v>
      </c>
      <c r="F271" s="251"/>
      <c r="G271" s="251"/>
      <c r="H271" s="251"/>
      <c r="I271" s="251"/>
    </row>
    <row r="272" spans="1:9">
      <c r="A272" s="711" t="s">
        <v>926</v>
      </c>
      <c r="B272" s="712"/>
      <c r="C272" s="713"/>
      <c r="D272" s="760"/>
      <c r="E272" s="266">
        <f>E268+E270</f>
        <v>9.8000000000000007</v>
      </c>
      <c r="F272" s="251"/>
      <c r="G272" s="251"/>
      <c r="H272" s="251"/>
      <c r="I272" s="251"/>
    </row>
    <row r="273" spans="1:9">
      <c r="A273" s="711" t="s">
        <v>927</v>
      </c>
      <c r="B273" s="712"/>
      <c r="C273" s="713"/>
      <c r="D273" s="760"/>
      <c r="E273" s="266">
        <f>(E268/E271)+(E270/E271)</f>
        <v>9.8000000000000007</v>
      </c>
      <c r="F273" s="251"/>
      <c r="G273" s="251"/>
      <c r="H273" s="251"/>
      <c r="I273" s="251"/>
    </row>
    <row r="274" spans="1:9">
      <c r="A274" s="711" t="s">
        <v>928</v>
      </c>
      <c r="B274" s="712"/>
      <c r="C274" s="713"/>
      <c r="D274" s="761"/>
      <c r="E274" s="266">
        <f>E269+E273</f>
        <v>209.70000000000002</v>
      </c>
      <c r="F274" s="251"/>
      <c r="G274" s="251"/>
      <c r="H274" s="251"/>
      <c r="I274" s="251"/>
    </row>
    <row r="275" spans="1:9">
      <c r="A275" s="711" t="s">
        <v>929</v>
      </c>
      <c r="B275" s="712"/>
      <c r="C275" s="713"/>
      <c r="D275" s="759">
        <v>0</v>
      </c>
      <c r="E275" s="266">
        <f>E274*(D275/100)</f>
        <v>0</v>
      </c>
      <c r="F275" s="251"/>
      <c r="G275" s="251"/>
      <c r="H275" s="251"/>
      <c r="I275" s="251"/>
    </row>
    <row r="276" spans="1:9">
      <c r="A276" s="714" t="s">
        <v>930</v>
      </c>
      <c r="B276" s="715"/>
      <c r="C276" s="716"/>
      <c r="D276" s="761"/>
      <c r="E276" s="268">
        <f>E274+E275</f>
        <v>209.70000000000002</v>
      </c>
      <c r="F276" s="251"/>
      <c r="G276" s="251"/>
      <c r="H276" s="251"/>
      <c r="I276" s="251"/>
    </row>
    <row r="279" spans="1:9">
      <c r="A279" s="693" t="s">
        <v>964</v>
      </c>
      <c r="B279" s="693"/>
      <c r="C279" s="693"/>
      <c r="D279" s="693"/>
      <c r="E279" s="693"/>
    </row>
    <row r="282" spans="1:9">
      <c r="A282" s="250" t="s">
        <v>965</v>
      </c>
      <c r="B282" s="251"/>
      <c r="C282" s="251"/>
      <c r="D282" s="251"/>
      <c r="E282" s="251"/>
      <c r="F282" s="251"/>
      <c r="G282" s="251"/>
      <c r="H282" s="251"/>
      <c r="I282" s="251"/>
    </row>
    <row r="283" spans="1:9">
      <c r="A283" s="251" t="s">
        <v>891</v>
      </c>
      <c r="B283" s="251"/>
      <c r="C283" s="251"/>
      <c r="D283" s="251"/>
      <c r="E283" s="251"/>
      <c r="F283" s="251"/>
      <c r="G283" s="251"/>
      <c r="H283" s="251"/>
      <c r="I283" s="251"/>
    </row>
    <row r="284" spans="1:9">
      <c r="A284" s="251"/>
      <c r="B284" s="251"/>
      <c r="C284" s="251"/>
      <c r="D284" s="251"/>
      <c r="E284" s="251"/>
      <c r="F284" s="251"/>
      <c r="G284" s="251"/>
      <c r="H284" s="251"/>
      <c r="I284" s="251"/>
    </row>
    <row r="285" spans="1:9">
      <c r="A285" s="252" t="s">
        <v>966</v>
      </c>
      <c r="B285" s="252"/>
      <c r="C285" s="253"/>
      <c r="D285" s="253"/>
      <c r="E285" s="253"/>
      <c r="F285" s="251"/>
      <c r="G285" s="251"/>
      <c r="H285" s="251"/>
      <c r="I285" s="251"/>
    </row>
    <row r="286" spans="1:9">
      <c r="A286" s="253"/>
      <c r="B286" s="253"/>
      <c r="C286" s="253"/>
      <c r="D286" s="253"/>
      <c r="E286" s="253"/>
      <c r="F286" s="251"/>
      <c r="G286" s="251"/>
      <c r="H286" s="251"/>
      <c r="I286" s="251"/>
    </row>
    <row r="287" spans="1:9">
      <c r="A287" s="254" t="s">
        <v>893</v>
      </c>
      <c r="B287" s="694" t="s">
        <v>894</v>
      </c>
      <c r="C287" s="694"/>
      <c r="D287" s="254" t="s">
        <v>895</v>
      </c>
      <c r="E287" s="254" t="s">
        <v>896</v>
      </c>
      <c r="F287" s="251"/>
      <c r="G287" s="251"/>
      <c r="H287" s="251"/>
      <c r="I287" s="251"/>
    </row>
    <row r="288" spans="1:9">
      <c r="A288" s="292" t="s">
        <v>943</v>
      </c>
      <c r="B288" s="697" t="s">
        <v>944</v>
      </c>
      <c r="C288" s="697"/>
      <c r="D288" s="257" t="s">
        <v>47</v>
      </c>
      <c r="E288" s="257">
        <v>269.89999999999998</v>
      </c>
      <c r="F288" s="251"/>
      <c r="G288" s="251"/>
      <c r="H288" s="251"/>
      <c r="I288" s="251"/>
    </row>
    <row r="289" spans="1:9">
      <c r="A289" s="257" t="s">
        <v>960</v>
      </c>
      <c r="B289" s="697" t="s">
        <v>961</v>
      </c>
      <c r="C289" s="697"/>
      <c r="D289" s="257" t="s">
        <v>47</v>
      </c>
      <c r="E289" s="257">
        <v>269.89999999999998</v>
      </c>
      <c r="F289" s="251"/>
      <c r="G289" s="251"/>
      <c r="H289" s="251"/>
      <c r="I289" s="251"/>
    </row>
    <row r="290" spans="1:9">
      <c r="A290" s="257" t="s">
        <v>962</v>
      </c>
      <c r="B290" s="697" t="s">
        <v>902</v>
      </c>
      <c r="C290" s="697"/>
      <c r="D290" s="257" t="s">
        <v>47</v>
      </c>
      <c r="E290" s="257">
        <v>266</v>
      </c>
      <c r="F290" s="251"/>
      <c r="G290" s="251"/>
      <c r="H290" s="251"/>
      <c r="I290" s="251"/>
    </row>
    <row r="291" spans="1:9">
      <c r="A291" s="720" t="s">
        <v>903</v>
      </c>
      <c r="B291" s="720"/>
      <c r="C291" s="720"/>
      <c r="D291" s="720"/>
      <c r="E291" s="260">
        <f>E290</f>
        <v>266</v>
      </c>
      <c r="F291" s="251"/>
      <c r="G291" s="251"/>
      <c r="H291" s="251"/>
      <c r="I291" s="251"/>
    </row>
    <row r="292" spans="1:9">
      <c r="A292" s="251"/>
      <c r="B292" s="251"/>
      <c r="C292" s="251"/>
      <c r="D292" s="251"/>
      <c r="E292" s="251"/>
      <c r="F292" s="251"/>
      <c r="G292" s="251"/>
      <c r="H292" s="251"/>
      <c r="I292" s="251"/>
    </row>
    <row r="293" spans="1:9">
      <c r="A293" s="254" t="s">
        <v>904</v>
      </c>
      <c r="B293" s="254" t="s">
        <v>895</v>
      </c>
      <c r="C293" s="254" t="s">
        <v>905</v>
      </c>
      <c r="D293" s="254" t="s">
        <v>906</v>
      </c>
      <c r="E293" s="254" t="s">
        <v>907</v>
      </c>
      <c r="F293" s="254" t="s">
        <v>908</v>
      </c>
      <c r="G293" s="254" t="s">
        <v>909</v>
      </c>
      <c r="H293" s="254" t="s">
        <v>896</v>
      </c>
      <c r="I293" s="254" t="s">
        <v>910</v>
      </c>
    </row>
    <row r="294" spans="1:9">
      <c r="A294" s="257" t="s">
        <v>954</v>
      </c>
      <c r="B294" s="257" t="s">
        <v>912</v>
      </c>
      <c r="C294" s="261">
        <v>6698</v>
      </c>
      <c r="D294" s="261">
        <v>1</v>
      </c>
      <c r="E294" s="262"/>
      <c r="F294" s="262"/>
      <c r="G294" s="262"/>
      <c r="H294" s="257">
        <v>9.8000000000000007</v>
      </c>
      <c r="I294" s="262">
        <f>D294*H294</f>
        <v>9.8000000000000007</v>
      </c>
    </row>
    <row r="295" spans="1:9">
      <c r="A295" s="699" t="s">
        <v>913</v>
      </c>
      <c r="B295" s="700"/>
      <c r="C295" s="700"/>
      <c r="D295" s="700"/>
      <c r="E295" s="700"/>
      <c r="F295" s="700"/>
      <c r="G295" s="700"/>
      <c r="H295" s="700"/>
      <c r="I295" s="295">
        <f>I294</f>
        <v>9.8000000000000007</v>
      </c>
    </row>
    <row r="296" spans="1:9">
      <c r="A296" s="251"/>
      <c r="B296" s="251"/>
      <c r="C296" s="251"/>
      <c r="D296" s="251"/>
      <c r="E296" s="251"/>
      <c r="F296" s="251"/>
      <c r="G296" s="251"/>
      <c r="H296" s="251"/>
      <c r="I296" s="251"/>
    </row>
    <row r="297" spans="1:9">
      <c r="A297" s="254" t="s">
        <v>914</v>
      </c>
      <c r="B297" s="254" t="s">
        <v>895</v>
      </c>
      <c r="C297" s="254" t="s">
        <v>905</v>
      </c>
      <c r="D297" s="254" t="s">
        <v>906</v>
      </c>
      <c r="E297" s="254" t="s">
        <v>907</v>
      </c>
      <c r="F297" s="254" t="s">
        <v>908</v>
      </c>
      <c r="G297" s="254" t="s">
        <v>909</v>
      </c>
      <c r="H297" s="254" t="s">
        <v>896</v>
      </c>
      <c r="I297" s="254" t="s">
        <v>910</v>
      </c>
    </row>
    <row r="298" spans="1:9">
      <c r="A298" s="257" t="s">
        <v>967</v>
      </c>
      <c r="B298" s="257" t="s">
        <v>916</v>
      </c>
      <c r="C298" s="264" t="s">
        <v>917</v>
      </c>
      <c r="D298" s="261">
        <v>1</v>
      </c>
      <c r="E298" s="262"/>
      <c r="F298" s="262"/>
      <c r="G298" s="262"/>
      <c r="H298" s="262">
        <f>E291</f>
        <v>266</v>
      </c>
      <c r="I298" s="262">
        <f>D298*H298</f>
        <v>266</v>
      </c>
    </row>
    <row r="299" spans="1:9">
      <c r="A299" s="699"/>
      <c r="B299" s="700"/>
      <c r="C299" s="700"/>
      <c r="D299" s="700"/>
      <c r="E299" s="700"/>
      <c r="F299" s="700"/>
      <c r="G299" s="700"/>
      <c r="H299" s="700"/>
      <c r="I299" s="295">
        <f>I298</f>
        <v>266</v>
      </c>
    </row>
    <row r="300" spans="1:9">
      <c r="A300" s="251"/>
      <c r="B300" s="251"/>
      <c r="C300" s="251"/>
      <c r="D300" s="251"/>
      <c r="E300" s="251"/>
      <c r="F300" s="251"/>
      <c r="G300" s="251"/>
      <c r="H300" s="251"/>
      <c r="I300" s="251"/>
    </row>
    <row r="301" spans="1:9">
      <c r="A301" s="707" t="s">
        <v>918</v>
      </c>
      <c r="B301" s="707"/>
      <c r="C301" s="707"/>
      <c r="D301" s="707"/>
      <c r="E301" s="707"/>
      <c r="F301" s="251"/>
      <c r="G301" s="251"/>
      <c r="H301" s="251"/>
      <c r="I301" s="251"/>
    </row>
    <row r="302" spans="1:9">
      <c r="A302" s="708" t="s">
        <v>919</v>
      </c>
      <c r="B302" s="709"/>
      <c r="C302" s="710"/>
      <c r="D302" s="265" t="s">
        <v>920</v>
      </c>
      <c r="E302" s="265" t="s">
        <v>921</v>
      </c>
      <c r="F302" s="251"/>
      <c r="G302" s="251"/>
      <c r="H302" s="251"/>
      <c r="I302" s="251"/>
    </row>
    <row r="303" spans="1:9">
      <c r="A303" s="711" t="s">
        <v>922</v>
      </c>
      <c r="B303" s="712"/>
      <c r="C303" s="713"/>
      <c r="D303" s="759">
        <v>128.33000000000001</v>
      </c>
      <c r="E303" s="266">
        <f>I295</f>
        <v>9.8000000000000007</v>
      </c>
      <c r="F303" s="251"/>
      <c r="G303" s="251"/>
      <c r="H303" s="251"/>
      <c r="I303" s="251"/>
    </row>
    <row r="304" spans="1:9">
      <c r="A304" s="711" t="s">
        <v>923</v>
      </c>
      <c r="B304" s="712"/>
      <c r="C304" s="713"/>
      <c r="D304" s="760"/>
      <c r="E304" s="266">
        <f>I299</f>
        <v>266</v>
      </c>
      <c r="F304" s="251"/>
      <c r="G304" s="251"/>
      <c r="H304" s="251"/>
      <c r="I304" s="251"/>
    </row>
    <row r="305" spans="1:9">
      <c r="A305" s="711" t="s">
        <v>924</v>
      </c>
      <c r="B305" s="712"/>
      <c r="C305" s="713"/>
      <c r="D305" s="760"/>
      <c r="E305" s="266">
        <v>0</v>
      </c>
      <c r="F305" s="251"/>
      <c r="G305" s="251"/>
      <c r="H305" s="251"/>
      <c r="I305" s="251"/>
    </row>
    <row r="306" spans="1:9">
      <c r="A306" s="711" t="s">
        <v>925</v>
      </c>
      <c r="B306" s="712"/>
      <c r="C306" s="713"/>
      <c r="D306" s="760"/>
      <c r="E306" s="266">
        <v>1</v>
      </c>
      <c r="F306" s="251"/>
      <c r="G306" s="251"/>
      <c r="H306" s="251"/>
      <c r="I306" s="251"/>
    </row>
    <row r="307" spans="1:9">
      <c r="A307" s="711" t="s">
        <v>926</v>
      </c>
      <c r="B307" s="712"/>
      <c r="C307" s="713"/>
      <c r="D307" s="760"/>
      <c r="E307" s="266">
        <f>E303+E305</f>
        <v>9.8000000000000007</v>
      </c>
      <c r="F307" s="251"/>
      <c r="G307" s="251"/>
      <c r="H307" s="251"/>
      <c r="I307" s="251"/>
    </row>
    <row r="308" spans="1:9">
      <c r="A308" s="711" t="s">
        <v>927</v>
      </c>
      <c r="B308" s="712"/>
      <c r="C308" s="713"/>
      <c r="D308" s="760"/>
      <c r="E308" s="266">
        <f>(E303/E306)+(E305/E306)</f>
        <v>9.8000000000000007</v>
      </c>
      <c r="F308" s="251"/>
      <c r="G308" s="251"/>
      <c r="H308" s="251"/>
      <c r="I308" s="251"/>
    </row>
    <row r="309" spans="1:9">
      <c r="A309" s="711" t="s">
        <v>928</v>
      </c>
      <c r="B309" s="712"/>
      <c r="C309" s="713"/>
      <c r="D309" s="761"/>
      <c r="E309" s="266">
        <f>E304+E308</f>
        <v>275.8</v>
      </c>
      <c r="F309" s="251"/>
      <c r="G309" s="251"/>
      <c r="H309" s="251"/>
      <c r="I309" s="251"/>
    </row>
    <row r="310" spans="1:9">
      <c r="A310" s="711" t="s">
        <v>929</v>
      </c>
      <c r="B310" s="712"/>
      <c r="C310" s="713"/>
      <c r="D310" s="759">
        <v>0</v>
      </c>
      <c r="E310" s="266">
        <f>E309*(D310/100)</f>
        <v>0</v>
      </c>
      <c r="F310" s="251"/>
      <c r="G310" s="251"/>
      <c r="H310" s="251"/>
      <c r="I310" s="251"/>
    </row>
    <row r="311" spans="1:9">
      <c r="A311" s="714" t="s">
        <v>930</v>
      </c>
      <c r="B311" s="715"/>
      <c r="C311" s="716"/>
      <c r="D311" s="761"/>
      <c r="E311" s="268">
        <f>E309+E310</f>
        <v>275.8</v>
      </c>
      <c r="F311" s="251"/>
      <c r="G311" s="251"/>
      <c r="H311" s="251"/>
      <c r="I311" s="251"/>
    </row>
    <row r="315" spans="1:9">
      <c r="A315" s="693" t="s">
        <v>968</v>
      </c>
      <c r="B315" s="693"/>
      <c r="C315" s="693"/>
      <c r="D315" s="693"/>
      <c r="E315" s="693"/>
    </row>
    <row r="317" spans="1:9">
      <c r="A317" s="250" t="s">
        <v>969</v>
      </c>
      <c r="B317" s="251"/>
      <c r="C317" s="251"/>
      <c r="D317" s="251"/>
      <c r="E317" s="251"/>
      <c r="F317" s="251"/>
      <c r="G317" s="251"/>
      <c r="H317" s="251"/>
      <c r="I317" s="251"/>
    </row>
    <row r="318" spans="1:9">
      <c r="A318" s="251" t="s">
        <v>942</v>
      </c>
      <c r="B318" s="251"/>
      <c r="C318" s="251"/>
      <c r="D318" s="251"/>
      <c r="E318" s="251"/>
      <c r="F318" s="251"/>
      <c r="G318" s="251"/>
      <c r="H318" s="251"/>
      <c r="I318" s="251"/>
    </row>
    <row r="319" spans="1:9">
      <c r="A319" s="251"/>
      <c r="B319" s="251"/>
      <c r="C319" s="251"/>
      <c r="D319" s="251"/>
      <c r="E319" s="251"/>
      <c r="F319" s="251"/>
      <c r="G319" s="251"/>
      <c r="H319" s="251"/>
      <c r="I319" s="251"/>
    </row>
    <row r="320" spans="1:9">
      <c r="A320" s="252" t="s">
        <v>892</v>
      </c>
      <c r="B320" s="252"/>
      <c r="C320" s="253"/>
      <c r="D320" s="253"/>
      <c r="E320" s="253"/>
      <c r="F320" s="251"/>
      <c r="G320" s="251"/>
      <c r="H320" s="251"/>
      <c r="I320" s="251"/>
    </row>
    <row r="321" spans="1:9">
      <c r="A321" s="253"/>
      <c r="B321" s="253"/>
      <c r="C321" s="253"/>
      <c r="D321" s="253"/>
      <c r="E321" s="253"/>
      <c r="F321" s="251"/>
      <c r="G321" s="251"/>
      <c r="H321" s="251"/>
      <c r="I321" s="251"/>
    </row>
    <row r="322" spans="1:9">
      <c r="A322" s="254" t="s">
        <v>893</v>
      </c>
      <c r="B322" s="694" t="s">
        <v>894</v>
      </c>
      <c r="C322" s="694"/>
      <c r="D322" s="254" t="s">
        <v>895</v>
      </c>
      <c r="E322" s="254" t="s">
        <v>896</v>
      </c>
      <c r="F322" s="251"/>
      <c r="G322" s="251"/>
      <c r="H322" s="251"/>
      <c r="I322" s="251"/>
    </row>
    <row r="323" spans="1:9">
      <c r="A323" s="285" t="s">
        <v>897</v>
      </c>
      <c r="B323" s="695" t="s">
        <v>898</v>
      </c>
      <c r="C323" s="695"/>
      <c r="D323" s="257" t="s">
        <v>47</v>
      </c>
      <c r="E323" s="257">
        <v>2.75</v>
      </c>
      <c r="F323" s="251"/>
      <c r="G323" s="251"/>
      <c r="H323" s="251"/>
      <c r="I323" s="251"/>
    </row>
    <row r="324" spans="1:9">
      <c r="A324" s="286" t="s">
        <v>899</v>
      </c>
      <c r="B324" s="696" t="s">
        <v>900</v>
      </c>
      <c r="C324" s="696"/>
      <c r="D324" s="257" t="s">
        <v>47</v>
      </c>
      <c r="E324" s="257">
        <v>2.73</v>
      </c>
      <c r="F324" s="251"/>
      <c r="G324" s="251"/>
      <c r="H324" s="251"/>
      <c r="I324" s="251"/>
    </row>
    <row r="325" spans="1:9">
      <c r="A325" s="287" t="s">
        <v>943</v>
      </c>
      <c r="B325" s="697" t="s">
        <v>944</v>
      </c>
      <c r="C325" s="697"/>
      <c r="D325" s="257" t="s">
        <v>47</v>
      </c>
      <c r="E325" s="257">
        <v>3.2</v>
      </c>
      <c r="F325" s="251"/>
      <c r="G325" s="251"/>
      <c r="H325" s="251"/>
      <c r="I325" s="251"/>
    </row>
    <row r="326" spans="1:9" ht="15.75">
      <c r="A326" s="698" t="s">
        <v>903</v>
      </c>
      <c r="B326" s="698"/>
      <c r="C326" s="698"/>
      <c r="D326" s="698"/>
      <c r="E326" s="260">
        <f>E324</f>
        <v>2.73</v>
      </c>
      <c r="F326" s="251"/>
      <c r="G326" s="251"/>
      <c r="H326" s="251"/>
      <c r="I326" s="251"/>
    </row>
    <row r="327" spans="1:9">
      <c r="A327" s="251"/>
      <c r="B327" s="251"/>
      <c r="C327" s="251"/>
      <c r="D327" s="251"/>
      <c r="E327" s="251"/>
      <c r="F327" s="251"/>
      <c r="G327" s="251"/>
      <c r="H327" s="251"/>
      <c r="I327" s="251"/>
    </row>
    <row r="328" spans="1:9">
      <c r="A328" s="254" t="s">
        <v>904</v>
      </c>
      <c r="B328" s="254" t="s">
        <v>895</v>
      </c>
      <c r="C328" s="254" t="s">
        <v>905</v>
      </c>
      <c r="D328" s="254" t="s">
        <v>906</v>
      </c>
      <c r="E328" s="254" t="s">
        <v>907</v>
      </c>
      <c r="F328" s="254" t="s">
        <v>908</v>
      </c>
      <c r="G328" s="254" t="s">
        <v>909</v>
      </c>
      <c r="H328" s="254" t="s">
        <v>896</v>
      </c>
      <c r="I328" s="254" t="s">
        <v>910</v>
      </c>
    </row>
    <row r="329" spans="1:9">
      <c r="A329" s="288" t="s">
        <v>945</v>
      </c>
      <c r="B329" s="257" t="s">
        <v>912</v>
      </c>
      <c r="C329" s="261">
        <v>10101</v>
      </c>
      <c r="D329" s="289">
        <v>0.02</v>
      </c>
      <c r="E329" s="290"/>
      <c r="F329" s="290"/>
      <c r="G329" s="290"/>
      <c r="H329" s="262">
        <v>15.08</v>
      </c>
      <c r="I329" s="262">
        <f>D329*H329</f>
        <v>0.30160000000000003</v>
      </c>
    </row>
    <row r="330" spans="1:9">
      <c r="A330" s="291" t="s">
        <v>946</v>
      </c>
      <c r="B330" s="257" t="s">
        <v>912</v>
      </c>
      <c r="C330" s="261">
        <v>10115</v>
      </c>
      <c r="D330" s="289">
        <v>0.02</v>
      </c>
      <c r="E330" s="290"/>
      <c r="F330" s="290"/>
      <c r="G330" s="290"/>
      <c r="H330" s="262">
        <v>17.850000000000001</v>
      </c>
      <c r="I330" s="262">
        <f>D330*H330</f>
        <v>0.35700000000000004</v>
      </c>
    </row>
    <row r="331" spans="1:9">
      <c r="A331" s="699" t="s">
        <v>913</v>
      </c>
      <c r="B331" s="700"/>
      <c r="C331" s="700"/>
      <c r="D331" s="700"/>
      <c r="E331" s="700"/>
      <c r="F331" s="700"/>
      <c r="G331" s="700"/>
      <c r="H331" s="701"/>
      <c r="I331" s="267">
        <f>SUM(I329:I330)</f>
        <v>0.65860000000000007</v>
      </c>
    </row>
    <row r="332" spans="1:9">
      <c r="A332" s="251"/>
      <c r="B332" s="251"/>
      <c r="C332" s="251"/>
      <c r="D332" s="251"/>
      <c r="E332" s="251"/>
      <c r="F332" s="251"/>
      <c r="G332" s="251"/>
      <c r="H332" s="251"/>
      <c r="I332" s="251"/>
    </row>
    <row r="333" spans="1:9">
      <c r="A333" s="254" t="s">
        <v>914</v>
      </c>
      <c r="B333" s="254" t="s">
        <v>895</v>
      </c>
      <c r="C333" s="254" t="s">
        <v>905</v>
      </c>
      <c r="D333" s="254" t="s">
        <v>906</v>
      </c>
      <c r="E333" s="254" t="s">
        <v>907</v>
      </c>
      <c r="F333" s="254" t="s">
        <v>908</v>
      </c>
      <c r="G333" s="254" t="s">
        <v>909</v>
      </c>
      <c r="H333" s="254" t="s">
        <v>896</v>
      </c>
      <c r="I333" s="254" t="s">
        <v>910</v>
      </c>
    </row>
    <row r="334" spans="1:9" ht="28.5">
      <c r="A334" s="263" t="s">
        <v>947</v>
      </c>
      <c r="B334" s="257" t="s">
        <v>916</v>
      </c>
      <c r="C334" s="264" t="s">
        <v>917</v>
      </c>
      <c r="D334" s="257">
        <v>1</v>
      </c>
      <c r="E334" s="262"/>
      <c r="F334" s="262"/>
      <c r="G334" s="262"/>
      <c r="H334" s="262">
        <f>E326</f>
        <v>2.73</v>
      </c>
      <c r="I334" s="262">
        <f>D334*H334</f>
        <v>2.73</v>
      </c>
    </row>
    <row r="335" spans="1:9">
      <c r="A335" s="699" t="s">
        <v>913</v>
      </c>
      <c r="B335" s="700"/>
      <c r="C335" s="700"/>
      <c r="D335" s="700"/>
      <c r="E335" s="700"/>
      <c r="F335" s="700"/>
      <c r="G335" s="700"/>
      <c r="H335" s="701"/>
      <c r="I335" s="267">
        <f>I334</f>
        <v>2.73</v>
      </c>
    </row>
    <row r="336" spans="1:9">
      <c r="A336" s="251"/>
      <c r="B336" s="251"/>
      <c r="C336" s="251"/>
      <c r="D336" s="251"/>
      <c r="E336" s="251"/>
      <c r="F336" s="251"/>
      <c r="G336" s="251"/>
      <c r="H336" s="251"/>
      <c r="I336" s="251"/>
    </row>
    <row r="337" spans="1:9">
      <c r="A337" s="702" t="s">
        <v>918</v>
      </c>
      <c r="B337" s="702"/>
      <c r="C337" s="702"/>
      <c r="D337" s="702"/>
      <c r="E337" s="702"/>
      <c r="F337" s="251"/>
      <c r="G337" s="251"/>
      <c r="H337" s="251"/>
      <c r="I337" s="251"/>
    </row>
    <row r="338" spans="1:9">
      <c r="A338" s="703" t="s">
        <v>919</v>
      </c>
      <c r="B338" s="703"/>
      <c r="C338" s="703"/>
      <c r="D338" s="265" t="s">
        <v>920</v>
      </c>
      <c r="E338" s="265" t="s">
        <v>921</v>
      </c>
      <c r="F338" s="251"/>
      <c r="G338" s="251"/>
      <c r="H338" s="251"/>
      <c r="I338" s="251"/>
    </row>
    <row r="339" spans="1:9">
      <c r="A339" s="704" t="s">
        <v>922</v>
      </c>
      <c r="B339" s="704"/>
      <c r="C339" s="704"/>
      <c r="D339" s="758">
        <v>128.33000000000001</v>
      </c>
      <c r="E339" s="266">
        <f>I331</f>
        <v>0.65860000000000007</v>
      </c>
      <c r="F339" s="251"/>
      <c r="G339" s="251"/>
      <c r="H339" s="251"/>
      <c r="I339" s="251"/>
    </row>
    <row r="340" spans="1:9">
      <c r="A340" s="704" t="s">
        <v>923</v>
      </c>
      <c r="B340" s="704"/>
      <c r="C340" s="704"/>
      <c r="D340" s="758"/>
      <c r="E340" s="266">
        <f>I335</f>
        <v>2.73</v>
      </c>
      <c r="F340" s="251"/>
      <c r="G340" s="251"/>
      <c r="H340" s="251"/>
      <c r="I340" s="251"/>
    </row>
    <row r="341" spans="1:9">
      <c r="A341" s="704" t="s">
        <v>924</v>
      </c>
      <c r="B341" s="704"/>
      <c r="C341" s="704"/>
      <c r="D341" s="758"/>
      <c r="E341" s="266">
        <v>0</v>
      </c>
      <c r="F341" s="251"/>
      <c r="G341" s="251"/>
      <c r="H341" s="251"/>
      <c r="I341" s="251"/>
    </row>
    <row r="342" spans="1:9">
      <c r="A342" s="704" t="s">
        <v>925</v>
      </c>
      <c r="B342" s="704"/>
      <c r="C342" s="704"/>
      <c r="D342" s="758"/>
      <c r="E342" s="266">
        <v>1</v>
      </c>
      <c r="F342" s="251"/>
      <c r="G342" s="251"/>
      <c r="H342" s="251"/>
      <c r="I342" s="251"/>
    </row>
    <row r="343" spans="1:9">
      <c r="A343" s="704" t="s">
        <v>926</v>
      </c>
      <c r="B343" s="704"/>
      <c r="C343" s="704"/>
      <c r="D343" s="758"/>
      <c r="E343" s="266">
        <f>E339+E341</f>
        <v>0.65860000000000007</v>
      </c>
      <c r="F343" s="251"/>
      <c r="G343" s="251"/>
      <c r="H343" s="251"/>
      <c r="I343" s="251"/>
    </row>
    <row r="344" spans="1:9">
      <c r="A344" s="704" t="s">
        <v>927</v>
      </c>
      <c r="B344" s="704"/>
      <c r="C344" s="704"/>
      <c r="D344" s="758"/>
      <c r="E344" s="266">
        <f>(E339/E342)+(E341/E342)</f>
        <v>0.65860000000000007</v>
      </c>
      <c r="F344" s="251"/>
      <c r="G344" s="251"/>
      <c r="H344" s="251"/>
      <c r="I344" s="251"/>
    </row>
    <row r="345" spans="1:9">
      <c r="A345" s="704" t="s">
        <v>928</v>
      </c>
      <c r="B345" s="704"/>
      <c r="C345" s="704"/>
      <c r="D345" s="758"/>
      <c r="E345" s="266">
        <f>E340+E344</f>
        <v>3.3886000000000003</v>
      </c>
      <c r="F345" s="251"/>
      <c r="G345" s="251"/>
      <c r="H345" s="251"/>
      <c r="I345" s="251"/>
    </row>
    <row r="346" spans="1:9">
      <c r="A346" s="704" t="s">
        <v>929</v>
      </c>
      <c r="B346" s="704"/>
      <c r="C346" s="704"/>
      <c r="D346" s="758">
        <v>0</v>
      </c>
      <c r="E346" s="266">
        <f>E345*(D346/100)</f>
        <v>0</v>
      </c>
      <c r="F346" s="251"/>
      <c r="G346" s="251"/>
      <c r="H346" s="251"/>
      <c r="I346" s="251"/>
    </row>
    <row r="347" spans="1:9">
      <c r="A347" s="705" t="s">
        <v>930</v>
      </c>
      <c r="B347" s="705"/>
      <c r="C347" s="705"/>
      <c r="D347" s="758"/>
      <c r="E347" s="268">
        <f>E345+E346</f>
        <v>3.3886000000000003</v>
      </c>
      <c r="F347" s="251"/>
      <c r="G347" s="251"/>
      <c r="H347" s="251"/>
      <c r="I347" s="251"/>
    </row>
    <row r="352" spans="1:9">
      <c r="A352" s="693" t="s">
        <v>970</v>
      </c>
      <c r="B352" s="693"/>
      <c r="C352" s="693"/>
      <c r="D352" s="693"/>
      <c r="E352" s="693"/>
    </row>
    <row r="353" spans="1:9">
      <c r="A353" s="308"/>
      <c r="B353" s="308"/>
      <c r="C353" s="308"/>
      <c r="D353" s="308"/>
      <c r="E353" s="308"/>
      <c r="F353" s="309"/>
      <c r="G353" s="309"/>
      <c r="H353" s="309"/>
      <c r="I353" s="309"/>
    </row>
    <row r="354" spans="1:9">
      <c r="A354" s="310"/>
      <c r="B354" s="310"/>
      <c r="C354" s="310"/>
      <c r="D354" s="310"/>
      <c r="E354" s="310"/>
    </row>
    <row r="355" spans="1:9">
      <c r="A355" s="250" t="s">
        <v>971</v>
      </c>
      <c r="B355" s="251"/>
      <c r="C355" s="251"/>
      <c r="D355" s="251"/>
      <c r="E355" s="251"/>
      <c r="F355" s="251"/>
      <c r="G355" s="251"/>
      <c r="H355" s="251"/>
      <c r="I355" s="251"/>
    </row>
    <row r="356" spans="1:9">
      <c r="A356" s="251" t="s">
        <v>972</v>
      </c>
      <c r="B356" s="251"/>
      <c r="C356" s="251"/>
      <c r="D356" s="251"/>
      <c r="E356" s="251"/>
      <c r="F356" s="251"/>
      <c r="G356" s="311"/>
      <c r="H356" s="251"/>
      <c r="I356" s="251"/>
    </row>
    <row r="357" spans="1:9">
      <c r="A357" s="252" t="s">
        <v>966</v>
      </c>
      <c r="B357" s="252"/>
      <c r="C357" s="253"/>
      <c r="D357" s="253"/>
      <c r="E357" s="253"/>
      <c r="F357" s="251"/>
      <c r="G357" s="251"/>
      <c r="H357" s="276"/>
      <c r="I357" s="251"/>
    </row>
    <row r="358" spans="1:9">
      <c r="A358" s="253"/>
      <c r="B358" s="253"/>
      <c r="C358" s="253"/>
      <c r="D358" s="253"/>
      <c r="E358" s="253"/>
      <c r="F358" s="251"/>
      <c r="G358" s="251"/>
      <c r="H358" s="312"/>
      <c r="I358" s="317"/>
    </row>
    <row r="359" spans="1:9">
      <c r="A359" s="254" t="s">
        <v>893</v>
      </c>
      <c r="B359" s="694" t="s">
        <v>894</v>
      </c>
      <c r="C359" s="694"/>
      <c r="D359" s="254" t="s">
        <v>895</v>
      </c>
      <c r="E359" s="254" t="s">
        <v>973</v>
      </c>
      <c r="F359" s="254" t="s">
        <v>974</v>
      </c>
      <c r="G359" s="254" t="s">
        <v>975</v>
      </c>
      <c r="H359" s="278"/>
      <c r="I359" s="317"/>
    </row>
    <row r="360" spans="1:9">
      <c r="A360" s="313" t="s">
        <v>976</v>
      </c>
      <c r="B360" s="697" t="s">
        <v>977</v>
      </c>
      <c r="C360" s="697"/>
      <c r="D360" s="257" t="s">
        <v>47</v>
      </c>
      <c r="E360" s="257">
        <v>42.9</v>
      </c>
      <c r="F360" s="257">
        <v>75</v>
      </c>
      <c r="G360" s="257">
        <v>35</v>
      </c>
      <c r="H360" s="314"/>
      <c r="I360" s="317"/>
    </row>
    <row r="361" spans="1:9">
      <c r="A361" s="263" t="s">
        <v>978</v>
      </c>
      <c r="B361" s="697" t="s">
        <v>979</v>
      </c>
      <c r="C361" s="697"/>
      <c r="D361" s="257" t="s">
        <v>47</v>
      </c>
      <c r="E361" s="257">
        <v>48.92</v>
      </c>
      <c r="F361" s="257">
        <v>32.9</v>
      </c>
      <c r="G361" s="257">
        <v>39.9</v>
      </c>
      <c r="H361" s="314"/>
      <c r="I361" s="317"/>
    </row>
    <row r="362" spans="1:9">
      <c r="A362" s="263" t="s">
        <v>980</v>
      </c>
      <c r="B362" s="697" t="s">
        <v>981</v>
      </c>
      <c r="C362" s="697"/>
      <c r="D362" s="257" t="s">
        <v>47</v>
      </c>
      <c r="E362" s="257">
        <v>42.49</v>
      </c>
      <c r="F362" s="257">
        <v>65.989999999999995</v>
      </c>
      <c r="G362" s="257">
        <v>36.9</v>
      </c>
      <c r="H362" s="314"/>
      <c r="I362" s="317"/>
    </row>
    <row r="363" spans="1:9">
      <c r="A363" s="720" t="s">
        <v>903</v>
      </c>
      <c r="B363" s="720"/>
      <c r="C363" s="720"/>
      <c r="D363" s="720"/>
      <c r="E363" s="260">
        <f>E362</f>
        <v>42.49</v>
      </c>
      <c r="F363" s="260">
        <f>F361</f>
        <v>32.9</v>
      </c>
      <c r="G363" s="260">
        <f>G360</f>
        <v>35</v>
      </c>
      <c r="H363" s="278"/>
      <c r="I363" s="317"/>
    </row>
    <row r="364" spans="1:9">
      <c r="A364" s="251"/>
      <c r="B364" s="251"/>
      <c r="C364" s="251"/>
      <c r="D364" s="251"/>
      <c r="E364" s="251"/>
      <c r="F364" s="251"/>
      <c r="G364" s="251"/>
      <c r="H364" s="251"/>
      <c r="I364" s="251"/>
    </row>
    <row r="365" spans="1:9">
      <c r="A365" s="254" t="s">
        <v>904</v>
      </c>
      <c r="B365" s="254" t="s">
        <v>895</v>
      </c>
      <c r="C365" s="254" t="s">
        <v>905</v>
      </c>
      <c r="D365" s="254" t="s">
        <v>906</v>
      </c>
      <c r="E365" s="254" t="s">
        <v>907</v>
      </c>
      <c r="F365" s="254" t="s">
        <v>908</v>
      </c>
      <c r="G365" s="254" t="s">
        <v>909</v>
      </c>
      <c r="H365" s="254" t="s">
        <v>896</v>
      </c>
      <c r="I365" s="254" t="s">
        <v>910</v>
      </c>
    </row>
    <row r="366" spans="1:9">
      <c r="A366" s="257" t="s">
        <v>982</v>
      </c>
      <c r="B366" s="257" t="s">
        <v>912</v>
      </c>
      <c r="C366" s="261">
        <v>10101</v>
      </c>
      <c r="D366" s="315">
        <v>1.2</v>
      </c>
      <c r="E366" s="262"/>
      <c r="F366" s="262"/>
      <c r="G366" s="262"/>
      <c r="H366" s="262">
        <v>15.08</v>
      </c>
      <c r="I366" s="262">
        <f>D366*H366</f>
        <v>18.096</v>
      </c>
    </row>
    <row r="367" spans="1:9">
      <c r="A367" s="257" t="s">
        <v>983</v>
      </c>
      <c r="B367" s="257" t="s">
        <v>912</v>
      </c>
      <c r="C367" s="261">
        <v>10118</v>
      </c>
      <c r="D367" s="315">
        <v>1.2</v>
      </c>
      <c r="E367" s="262"/>
      <c r="F367" s="262"/>
      <c r="G367" s="262"/>
      <c r="H367" s="262">
        <v>17.850000000000001</v>
      </c>
      <c r="I367" s="262">
        <f>D367*H367</f>
        <v>21.42</v>
      </c>
    </row>
    <row r="368" spans="1:9">
      <c r="A368" s="706" t="s">
        <v>913</v>
      </c>
      <c r="B368" s="706"/>
      <c r="C368" s="706"/>
      <c r="D368" s="706"/>
      <c r="E368" s="706"/>
      <c r="F368" s="706"/>
      <c r="G368" s="706"/>
      <c r="H368" s="706"/>
      <c r="I368" s="267">
        <f>I366+I367</f>
        <v>39.516000000000005</v>
      </c>
    </row>
    <row r="369" spans="1:9">
      <c r="A369" s="316"/>
      <c r="B369" s="316"/>
      <c r="C369" s="316"/>
      <c r="D369" s="316"/>
      <c r="E369" s="316"/>
      <c r="F369" s="316"/>
      <c r="G369" s="316"/>
      <c r="H369" s="316"/>
      <c r="I369" s="316"/>
    </row>
    <row r="370" spans="1:9">
      <c r="A370" s="254" t="s">
        <v>914</v>
      </c>
      <c r="B370" s="254" t="s">
        <v>895</v>
      </c>
      <c r="C370" s="254" t="s">
        <v>905</v>
      </c>
      <c r="D370" s="254" t="s">
        <v>906</v>
      </c>
      <c r="E370" s="254" t="s">
        <v>907</v>
      </c>
      <c r="F370" s="254" t="s">
        <v>908</v>
      </c>
      <c r="G370" s="254" t="s">
        <v>909</v>
      </c>
      <c r="H370" s="254" t="s">
        <v>896</v>
      </c>
      <c r="I370" s="254" t="s">
        <v>910</v>
      </c>
    </row>
    <row r="371" spans="1:9">
      <c r="A371" s="257" t="s">
        <v>973</v>
      </c>
      <c r="B371" s="257" t="s">
        <v>916</v>
      </c>
      <c r="C371" s="264" t="s">
        <v>917</v>
      </c>
      <c r="D371" s="315">
        <v>2</v>
      </c>
      <c r="E371" s="262"/>
      <c r="F371" s="262"/>
      <c r="G371" s="262"/>
      <c r="H371" s="262">
        <f>E363</f>
        <v>42.49</v>
      </c>
      <c r="I371" s="262">
        <f>D371*H371</f>
        <v>84.98</v>
      </c>
    </row>
    <row r="372" spans="1:9">
      <c r="A372" s="257" t="s">
        <v>974</v>
      </c>
      <c r="B372" s="257" t="s">
        <v>916</v>
      </c>
      <c r="C372" s="264" t="s">
        <v>917</v>
      </c>
      <c r="D372" s="315">
        <v>1</v>
      </c>
      <c r="E372" s="262"/>
      <c r="F372" s="262"/>
      <c r="G372" s="262"/>
      <c r="H372" s="262">
        <f>F363</f>
        <v>32.9</v>
      </c>
      <c r="I372" s="262">
        <f>D372*H372</f>
        <v>32.9</v>
      </c>
    </row>
    <row r="373" spans="1:9">
      <c r="A373" s="257" t="s">
        <v>975</v>
      </c>
      <c r="B373" s="257" t="s">
        <v>916</v>
      </c>
      <c r="C373" s="264" t="s">
        <v>917</v>
      </c>
      <c r="D373" s="315">
        <v>2</v>
      </c>
      <c r="E373" s="262"/>
      <c r="F373" s="262"/>
      <c r="G373" s="262"/>
      <c r="H373" s="262">
        <v>35</v>
      </c>
      <c r="I373" s="262">
        <f>D373*H373</f>
        <v>70</v>
      </c>
    </row>
    <row r="374" spans="1:9">
      <c r="A374" s="706" t="s">
        <v>913</v>
      </c>
      <c r="B374" s="706"/>
      <c r="C374" s="706"/>
      <c r="D374" s="706"/>
      <c r="E374" s="706"/>
      <c r="F374" s="706"/>
      <c r="G374" s="706"/>
      <c r="H374" s="706"/>
      <c r="I374" s="267">
        <f>SUM(I371:I373)</f>
        <v>187.88</v>
      </c>
    </row>
    <row r="375" spans="1:9">
      <c r="A375" s="251"/>
      <c r="B375" s="251"/>
      <c r="C375" s="251"/>
      <c r="D375" s="251"/>
      <c r="E375" s="251"/>
      <c r="F375" s="251"/>
      <c r="G375" s="251"/>
      <c r="H375" s="251"/>
      <c r="I375" s="251"/>
    </row>
    <row r="376" spans="1:9">
      <c r="A376" s="707" t="s">
        <v>918</v>
      </c>
      <c r="B376" s="707"/>
      <c r="C376" s="707"/>
      <c r="D376" s="707"/>
      <c r="E376" s="707"/>
      <c r="F376" s="251"/>
      <c r="G376" s="251"/>
      <c r="H376" s="251"/>
      <c r="I376" s="251"/>
    </row>
    <row r="377" spans="1:9">
      <c r="A377" s="708" t="s">
        <v>919</v>
      </c>
      <c r="B377" s="709"/>
      <c r="C377" s="710"/>
      <c r="D377" s="265" t="s">
        <v>920</v>
      </c>
      <c r="E377" s="265" t="s">
        <v>921</v>
      </c>
      <c r="F377" s="251"/>
      <c r="G377" s="251"/>
      <c r="H377" s="251"/>
      <c r="I377" s="251"/>
    </row>
    <row r="378" spans="1:9">
      <c r="A378" s="711" t="s">
        <v>922</v>
      </c>
      <c r="B378" s="712"/>
      <c r="C378" s="713"/>
      <c r="D378" s="759">
        <v>128.33000000000001</v>
      </c>
      <c r="E378" s="266">
        <f>I368</f>
        <v>39.516000000000005</v>
      </c>
      <c r="F378" s="251"/>
      <c r="G378" s="251"/>
      <c r="H378" s="251"/>
      <c r="I378" s="251"/>
    </row>
    <row r="379" spans="1:9">
      <c r="A379" s="711" t="s">
        <v>923</v>
      </c>
      <c r="B379" s="712"/>
      <c r="C379" s="713"/>
      <c r="D379" s="760"/>
      <c r="E379" s="266">
        <f>I374</f>
        <v>187.88</v>
      </c>
      <c r="F379" s="251"/>
      <c r="G379" s="251"/>
      <c r="H379" s="251"/>
      <c r="I379" s="251"/>
    </row>
    <row r="380" spans="1:9">
      <c r="A380" s="711" t="s">
        <v>924</v>
      </c>
      <c r="B380" s="712"/>
      <c r="C380" s="713"/>
      <c r="D380" s="760"/>
      <c r="E380" s="266">
        <v>0</v>
      </c>
      <c r="F380" s="251"/>
      <c r="G380" s="251"/>
      <c r="H380" s="251"/>
      <c r="I380" s="251"/>
    </row>
    <row r="381" spans="1:9">
      <c r="A381" s="711" t="s">
        <v>925</v>
      </c>
      <c r="B381" s="712"/>
      <c r="C381" s="713"/>
      <c r="D381" s="760"/>
      <c r="E381" s="266">
        <v>1</v>
      </c>
      <c r="F381" s="251"/>
      <c r="G381" s="251"/>
      <c r="H381" s="251"/>
      <c r="I381" s="251"/>
    </row>
    <row r="382" spans="1:9">
      <c r="A382" s="711" t="s">
        <v>926</v>
      </c>
      <c r="B382" s="712"/>
      <c r="C382" s="713"/>
      <c r="D382" s="760"/>
      <c r="E382" s="266">
        <f>E378+E380</f>
        <v>39.516000000000005</v>
      </c>
      <c r="F382" s="251"/>
      <c r="G382" s="251"/>
      <c r="H382" s="251"/>
      <c r="I382" s="251"/>
    </row>
    <row r="383" spans="1:9">
      <c r="A383" s="711" t="s">
        <v>927</v>
      </c>
      <c r="B383" s="712"/>
      <c r="C383" s="713"/>
      <c r="D383" s="760"/>
      <c r="E383" s="266">
        <f>(E378/E381)+(E380/E381)</f>
        <v>39.516000000000005</v>
      </c>
      <c r="F383" s="251"/>
      <c r="G383" s="251"/>
      <c r="H383" s="251"/>
      <c r="I383" s="251"/>
    </row>
    <row r="384" spans="1:9">
      <c r="A384" s="711" t="s">
        <v>928</v>
      </c>
      <c r="B384" s="712"/>
      <c r="C384" s="713"/>
      <c r="D384" s="761"/>
      <c r="E384" s="266">
        <f>E379+E383</f>
        <v>227.39600000000002</v>
      </c>
      <c r="F384" s="251"/>
      <c r="G384" s="251"/>
      <c r="H384" s="251"/>
      <c r="I384" s="251"/>
    </row>
    <row r="385" spans="1:9">
      <c r="A385" s="711" t="s">
        <v>929</v>
      </c>
      <c r="B385" s="712"/>
      <c r="C385" s="713"/>
      <c r="D385" s="759">
        <v>0</v>
      </c>
      <c r="E385" s="266">
        <f>E384*(D385/100)</f>
        <v>0</v>
      </c>
      <c r="F385" s="251"/>
      <c r="G385" s="251"/>
      <c r="H385" s="251"/>
      <c r="I385" s="251"/>
    </row>
    <row r="386" spans="1:9">
      <c r="A386" s="714" t="s">
        <v>930</v>
      </c>
      <c r="B386" s="715"/>
      <c r="C386" s="716"/>
      <c r="D386" s="761"/>
      <c r="E386" s="268">
        <f>E384+E385</f>
        <v>227.39600000000002</v>
      </c>
      <c r="F386" s="251"/>
      <c r="G386" s="251"/>
      <c r="H386" s="251"/>
      <c r="I386" s="251"/>
    </row>
    <row r="391" spans="1:9">
      <c r="A391" s="250" t="s">
        <v>984</v>
      </c>
      <c r="B391" s="251"/>
      <c r="C391" s="251"/>
      <c r="D391" s="251"/>
      <c r="E391" s="251"/>
      <c r="F391" s="251"/>
      <c r="G391" s="251"/>
      <c r="H391" s="251"/>
      <c r="I391" s="251"/>
    </row>
    <row r="392" spans="1:9">
      <c r="A392" s="251" t="s">
        <v>985</v>
      </c>
      <c r="B392" s="251"/>
      <c r="C392" s="251"/>
      <c r="D392" s="251"/>
      <c r="E392" s="251"/>
      <c r="F392" s="251"/>
      <c r="G392" s="311"/>
      <c r="H392" s="251"/>
      <c r="I392" s="251"/>
    </row>
    <row r="393" spans="1:9">
      <c r="A393" s="251"/>
      <c r="B393" s="251"/>
      <c r="C393" s="251"/>
      <c r="D393" s="251"/>
      <c r="E393" s="251"/>
      <c r="F393" s="251"/>
      <c r="G393" s="251"/>
      <c r="H393" s="251"/>
      <c r="I393" s="251"/>
    </row>
    <row r="394" spans="1:9">
      <c r="A394" s="252" t="s">
        <v>966</v>
      </c>
      <c r="B394" s="252"/>
      <c r="C394" s="253"/>
      <c r="D394" s="253"/>
      <c r="E394" s="253"/>
      <c r="F394" s="251"/>
      <c r="G394" s="251"/>
      <c r="H394" s="251"/>
      <c r="I394" s="251"/>
    </row>
    <row r="395" spans="1:9">
      <c r="A395" s="253"/>
      <c r="B395" s="253"/>
      <c r="C395" s="253"/>
      <c r="D395" s="253"/>
      <c r="E395" s="253"/>
      <c r="F395" s="251"/>
      <c r="G395" s="251"/>
      <c r="H395" s="251"/>
      <c r="I395" s="251"/>
    </row>
    <row r="396" spans="1:9">
      <c r="A396" s="254" t="s">
        <v>893</v>
      </c>
      <c r="B396" s="717" t="s">
        <v>894</v>
      </c>
      <c r="C396" s="718"/>
      <c r="D396" s="254" t="s">
        <v>895</v>
      </c>
      <c r="E396" s="254" t="s">
        <v>896</v>
      </c>
      <c r="F396" s="251"/>
      <c r="G396" s="251"/>
      <c r="H396" s="251"/>
      <c r="I396" s="251"/>
    </row>
    <row r="397" spans="1:9">
      <c r="A397" s="313" t="s">
        <v>976</v>
      </c>
      <c r="B397" s="697" t="s">
        <v>977</v>
      </c>
      <c r="C397" s="697"/>
      <c r="D397" s="257" t="s">
        <v>47</v>
      </c>
      <c r="E397" s="257"/>
      <c r="F397" s="251"/>
      <c r="G397" s="251"/>
      <c r="H397" s="251"/>
      <c r="I397" s="251"/>
    </row>
    <row r="398" spans="1:9">
      <c r="A398" s="263" t="s">
        <v>978</v>
      </c>
      <c r="B398" s="697" t="s">
        <v>979</v>
      </c>
      <c r="C398" s="697"/>
      <c r="D398" s="257" t="s">
        <v>47</v>
      </c>
      <c r="E398" s="257"/>
      <c r="F398" s="251"/>
      <c r="G398" s="251"/>
      <c r="H398" s="251"/>
      <c r="I398" s="251"/>
    </row>
    <row r="399" spans="1:9">
      <c r="A399" s="263" t="s">
        <v>980</v>
      </c>
      <c r="B399" s="697" t="s">
        <v>981</v>
      </c>
      <c r="C399" s="697"/>
      <c r="D399" s="257" t="s">
        <v>47</v>
      </c>
      <c r="E399" s="257"/>
      <c r="F399" s="251"/>
      <c r="G399" s="251"/>
      <c r="H399" s="251"/>
      <c r="I399" s="251"/>
    </row>
    <row r="400" spans="1:9">
      <c r="A400" s="251"/>
      <c r="B400" s="251"/>
      <c r="C400" s="251"/>
      <c r="D400" s="251"/>
      <c r="E400" s="251"/>
      <c r="F400" s="251"/>
      <c r="G400" s="251"/>
      <c r="H400" s="251"/>
      <c r="I400" s="251"/>
    </row>
    <row r="401" spans="1:9">
      <c r="A401" s="254" t="s">
        <v>904</v>
      </c>
      <c r="B401" s="254" t="s">
        <v>895</v>
      </c>
      <c r="C401" s="254" t="s">
        <v>905</v>
      </c>
      <c r="D401" s="254" t="s">
        <v>906</v>
      </c>
      <c r="E401" s="254" t="s">
        <v>907</v>
      </c>
      <c r="F401" s="254" t="s">
        <v>908</v>
      </c>
      <c r="G401" s="254" t="s">
        <v>909</v>
      </c>
      <c r="H401" s="254" t="s">
        <v>896</v>
      </c>
      <c r="I401" s="254" t="s">
        <v>910</v>
      </c>
    </row>
    <row r="402" spans="1:9">
      <c r="A402" s="257" t="s">
        <v>986</v>
      </c>
      <c r="B402" s="257" t="s">
        <v>912</v>
      </c>
      <c r="C402" s="261">
        <v>10101</v>
      </c>
      <c r="D402" s="257">
        <v>0.98</v>
      </c>
      <c r="E402" s="262"/>
      <c r="F402" s="262"/>
      <c r="G402" s="262"/>
      <c r="H402" s="262">
        <v>15.08</v>
      </c>
      <c r="I402" s="262">
        <f>D402*H402</f>
        <v>14.7784</v>
      </c>
    </row>
    <row r="403" spans="1:9">
      <c r="A403" s="257" t="s">
        <v>983</v>
      </c>
      <c r="B403" s="257" t="s">
        <v>912</v>
      </c>
      <c r="C403" s="261">
        <v>10118</v>
      </c>
      <c r="D403" s="257">
        <v>0.98</v>
      </c>
      <c r="E403" s="262"/>
      <c r="F403" s="262"/>
      <c r="G403" s="262"/>
      <c r="H403" s="262">
        <v>17.850000000000001</v>
      </c>
      <c r="I403" s="262">
        <f>D403*H403</f>
        <v>17.493000000000002</v>
      </c>
    </row>
    <row r="404" spans="1:9">
      <c r="A404" s="706" t="s">
        <v>913</v>
      </c>
      <c r="B404" s="706"/>
      <c r="C404" s="706"/>
      <c r="D404" s="706"/>
      <c r="E404" s="706"/>
      <c r="F404" s="706"/>
      <c r="G404" s="706"/>
      <c r="H404" s="706"/>
      <c r="I404" s="267">
        <f>I402+I403</f>
        <v>32.2714</v>
      </c>
    </row>
    <row r="405" spans="1:9">
      <c r="A405" s="316"/>
      <c r="B405" s="316"/>
      <c r="C405" s="316"/>
      <c r="D405" s="316"/>
      <c r="E405" s="316"/>
      <c r="F405" s="316"/>
      <c r="G405" s="316"/>
      <c r="H405" s="316"/>
      <c r="I405" s="316"/>
    </row>
    <row r="406" spans="1:9">
      <c r="A406" s="254" t="s">
        <v>914</v>
      </c>
      <c r="B406" s="254" t="s">
        <v>895</v>
      </c>
      <c r="C406" s="254" t="s">
        <v>905</v>
      </c>
      <c r="D406" s="254" t="s">
        <v>906</v>
      </c>
      <c r="E406" s="254" t="s">
        <v>907</v>
      </c>
      <c r="F406" s="254" t="s">
        <v>908</v>
      </c>
      <c r="G406" s="254" t="s">
        <v>909</v>
      </c>
      <c r="H406" s="254" t="s">
        <v>896</v>
      </c>
      <c r="I406" s="254" t="s">
        <v>910</v>
      </c>
    </row>
    <row r="407" spans="1:9" ht="28.5">
      <c r="A407" s="318" t="s">
        <v>987</v>
      </c>
      <c r="B407" s="257" t="s">
        <v>916</v>
      </c>
      <c r="C407" s="264" t="s">
        <v>917</v>
      </c>
      <c r="D407" s="315">
        <v>1</v>
      </c>
      <c r="E407" s="262"/>
      <c r="F407" s="262"/>
      <c r="G407" s="262"/>
      <c r="H407" s="262">
        <v>0</v>
      </c>
      <c r="I407" s="262">
        <f>D407*H407</f>
        <v>0</v>
      </c>
    </row>
    <row r="408" spans="1:9">
      <c r="A408" s="267" t="s">
        <v>913</v>
      </c>
      <c r="B408" s="267"/>
      <c r="C408" s="267"/>
      <c r="D408" s="267"/>
      <c r="E408" s="267"/>
      <c r="F408" s="267"/>
      <c r="G408" s="267"/>
      <c r="H408" s="267"/>
      <c r="I408" s="267">
        <f>I407</f>
        <v>0</v>
      </c>
    </row>
    <row r="409" spans="1:9">
      <c r="A409" s="251"/>
      <c r="B409" s="251"/>
      <c r="C409" s="251"/>
      <c r="D409" s="251"/>
      <c r="E409" s="251"/>
      <c r="F409" s="251"/>
      <c r="G409" s="251"/>
      <c r="H409" s="251"/>
      <c r="I409" s="251"/>
    </row>
    <row r="410" spans="1:9">
      <c r="A410" s="707" t="s">
        <v>918</v>
      </c>
      <c r="B410" s="707"/>
      <c r="C410" s="707"/>
      <c r="D410" s="707"/>
      <c r="E410" s="707"/>
      <c r="F410" s="251"/>
      <c r="G410" s="251"/>
      <c r="H410" s="251"/>
      <c r="I410" s="251"/>
    </row>
    <row r="411" spans="1:9">
      <c r="A411" s="708" t="s">
        <v>919</v>
      </c>
      <c r="B411" s="709"/>
      <c r="C411" s="710"/>
      <c r="D411" s="265" t="s">
        <v>920</v>
      </c>
      <c r="E411" s="265" t="s">
        <v>921</v>
      </c>
      <c r="F411" s="251"/>
      <c r="G411" s="251"/>
      <c r="H411" s="251"/>
      <c r="I411" s="251"/>
    </row>
    <row r="412" spans="1:9">
      <c r="A412" s="711" t="s">
        <v>922</v>
      </c>
      <c r="B412" s="712"/>
      <c r="C412" s="713"/>
      <c r="D412" s="759">
        <v>128.33000000000001</v>
      </c>
      <c r="E412" s="266">
        <f>I404</f>
        <v>32.2714</v>
      </c>
      <c r="F412" s="251"/>
      <c r="G412" s="251"/>
      <c r="H412" s="251"/>
      <c r="I412" s="251"/>
    </row>
    <row r="413" spans="1:9">
      <c r="A413" s="711" t="s">
        <v>923</v>
      </c>
      <c r="B413" s="712"/>
      <c r="C413" s="713"/>
      <c r="D413" s="760"/>
      <c r="E413" s="266">
        <f>I408</f>
        <v>0</v>
      </c>
      <c r="F413" s="251"/>
      <c r="G413" s="251"/>
      <c r="H413" s="251"/>
      <c r="I413" s="251"/>
    </row>
    <row r="414" spans="1:9">
      <c r="A414" s="711" t="s">
        <v>924</v>
      </c>
      <c r="B414" s="712"/>
      <c r="C414" s="713"/>
      <c r="D414" s="760"/>
      <c r="E414" s="266">
        <v>0</v>
      </c>
      <c r="F414" s="251"/>
      <c r="G414" s="251"/>
      <c r="H414" s="251"/>
      <c r="I414" s="251"/>
    </row>
    <row r="415" spans="1:9">
      <c r="A415" s="711" t="s">
        <v>925</v>
      </c>
      <c r="B415" s="712"/>
      <c r="C415" s="713"/>
      <c r="D415" s="760"/>
      <c r="E415" s="266">
        <v>1</v>
      </c>
      <c r="F415" s="251"/>
      <c r="G415" s="251"/>
      <c r="H415" s="251"/>
      <c r="I415" s="251"/>
    </row>
    <row r="416" spans="1:9">
      <c r="A416" s="711" t="s">
        <v>926</v>
      </c>
      <c r="B416" s="712"/>
      <c r="C416" s="713"/>
      <c r="D416" s="760"/>
      <c r="E416" s="266">
        <f>E412+E414</f>
        <v>32.2714</v>
      </c>
      <c r="F416" s="251"/>
      <c r="G416" s="251"/>
      <c r="H416" s="251"/>
      <c r="I416" s="251"/>
    </row>
    <row r="417" spans="1:9">
      <c r="A417" s="711" t="s">
        <v>927</v>
      </c>
      <c r="B417" s="712"/>
      <c r="C417" s="713"/>
      <c r="D417" s="760"/>
      <c r="E417" s="266">
        <f>(E412/E415)+(E414/E415)</f>
        <v>32.2714</v>
      </c>
      <c r="F417" s="251"/>
      <c r="G417" s="251"/>
      <c r="H417" s="251"/>
      <c r="I417" s="251"/>
    </row>
    <row r="418" spans="1:9">
      <c r="A418" s="711" t="s">
        <v>928</v>
      </c>
      <c r="B418" s="712"/>
      <c r="C418" s="713"/>
      <c r="D418" s="761"/>
      <c r="E418" s="266">
        <f>E413+E417</f>
        <v>32.2714</v>
      </c>
      <c r="F418" s="251"/>
      <c r="G418" s="251"/>
      <c r="H418" s="251"/>
      <c r="I418" s="251"/>
    </row>
    <row r="419" spans="1:9">
      <c r="A419" s="711" t="s">
        <v>929</v>
      </c>
      <c r="B419" s="712"/>
      <c r="C419" s="713"/>
      <c r="D419" s="759">
        <v>0</v>
      </c>
      <c r="E419" s="266">
        <f>E418*(D419/100)</f>
        <v>0</v>
      </c>
      <c r="F419" s="251"/>
      <c r="G419" s="251"/>
      <c r="H419" s="251"/>
      <c r="I419" s="251"/>
    </row>
    <row r="420" spans="1:9">
      <c r="A420" s="714" t="s">
        <v>930</v>
      </c>
      <c r="B420" s="715"/>
      <c r="C420" s="716"/>
      <c r="D420" s="761"/>
      <c r="E420" s="268">
        <f>E418+E419</f>
        <v>32.2714</v>
      </c>
      <c r="F420" s="251"/>
      <c r="G420" s="251"/>
      <c r="H420" s="251"/>
      <c r="I420" s="251"/>
    </row>
    <row r="425" spans="1:9">
      <c r="A425" s="250" t="s">
        <v>988</v>
      </c>
      <c r="B425" s="251"/>
      <c r="C425" s="251"/>
      <c r="D425" s="251"/>
      <c r="E425" s="251"/>
      <c r="F425" s="251"/>
      <c r="G425" s="251"/>
      <c r="H425" s="251"/>
      <c r="I425" s="251"/>
    </row>
    <row r="426" spans="1:9">
      <c r="A426" s="251" t="s">
        <v>989</v>
      </c>
      <c r="B426" s="251"/>
      <c r="C426" s="251"/>
      <c r="D426" s="251"/>
      <c r="E426" s="251"/>
      <c r="F426" s="251"/>
      <c r="G426" s="311"/>
      <c r="H426" s="251"/>
      <c r="I426" s="251"/>
    </row>
    <row r="427" spans="1:9">
      <c r="A427" s="251"/>
      <c r="B427" s="251"/>
      <c r="C427" s="251"/>
      <c r="D427" s="251"/>
      <c r="E427" s="251"/>
      <c r="F427" s="319"/>
      <c r="G427" s="319"/>
      <c r="H427" s="319"/>
      <c r="I427" s="251"/>
    </row>
    <row r="428" spans="1:9">
      <c r="A428" s="252" t="s">
        <v>966</v>
      </c>
      <c r="B428" s="252"/>
      <c r="C428" s="253"/>
      <c r="D428" s="253"/>
      <c r="E428" s="320"/>
      <c r="F428" s="319"/>
      <c r="G428" s="319"/>
      <c r="H428" s="319"/>
      <c r="I428" s="251"/>
    </row>
    <row r="429" spans="1:9">
      <c r="A429" s="253"/>
      <c r="B429" s="253"/>
      <c r="C429" s="253"/>
      <c r="D429" s="253"/>
      <c r="E429" s="253"/>
      <c r="F429" s="319"/>
      <c r="G429" s="319"/>
      <c r="H429" s="319"/>
      <c r="I429" s="251"/>
    </row>
    <row r="430" spans="1:9" ht="30">
      <c r="A430" s="254" t="s">
        <v>893</v>
      </c>
      <c r="B430" s="694" t="s">
        <v>894</v>
      </c>
      <c r="C430" s="694"/>
      <c r="D430" s="254" t="s">
        <v>895</v>
      </c>
      <c r="E430" s="277" t="s">
        <v>990</v>
      </c>
      <c r="F430" s="278"/>
      <c r="G430" s="278"/>
      <c r="H430" s="278"/>
      <c r="I430" s="251"/>
    </row>
    <row r="431" spans="1:9">
      <c r="A431" s="285" t="s">
        <v>991</v>
      </c>
      <c r="B431" s="697" t="s">
        <v>992</v>
      </c>
      <c r="C431" s="697"/>
      <c r="D431" s="257" t="s">
        <v>47</v>
      </c>
      <c r="E431" s="321">
        <v>80</v>
      </c>
      <c r="F431" s="322"/>
      <c r="G431" s="322"/>
      <c r="H431" s="322"/>
      <c r="I431" s="251"/>
    </row>
    <row r="432" spans="1:9">
      <c r="A432" s="287" t="s">
        <v>993</v>
      </c>
      <c r="B432" s="696" t="s">
        <v>994</v>
      </c>
      <c r="C432" s="696"/>
      <c r="D432" s="257" t="s">
        <v>47</v>
      </c>
      <c r="E432" s="323">
        <v>76</v>
      </c>
      <c r="F432" s="324"/>
      <c r="G432" s="324"/>
      <c r="H432" s="324"/>
      <c r="I432" s="251"/>
    </row>
    <row r="433" spans="1:9">
      <c r="A433" s="257" t="s">
        <v>995</v>
      </c>
      <c r="B433" s="697" t="s">
        <v>996</v>
      </c>
      <c r="C433" s="697"/>
      <c r="D433" s="257" t="s">
        <v>47</v>
      </c>
      <c r="E433" s="321">
        <v>72</v>
      </c>
      <c r="F433" s="322"/>
      <c r="G433" s="322"/>
      <c r="H433" s="322"/>
      <c r="I433" s="251"/>
    </row>
    <row r="434" spans="1:9">
      <c r="A434" s="721" t="s">
        <v>903</v>
      </c>
      <c r="B434" s="719"/>
      <c r="C434" s="719"/>
      <c r="D434" s="722"/>
      <c r="E434" s="325">
        <f>E433</f>
        <v>72</v>
      </c>
      <c r="F434" s="326"/>
      <c r="G434" s="326"/>
      <c r="H434" s="326"/>
      <c r="I434" s="251"/>
    </row>
    <row r="435" spans="1:9">
      <c r="A435" s="251"/>
      <c r="B435" s="251"/>
      <c r="C435" s="251"/>
      <c r="D435" s="251"/>
      <c r="E435" s="251"/>
      <c r="F435" s="251"/>
      <c r="G435" s="251"/>
      <c r="H435" s="251"/>
      <c r="I435" s="251"/>
    </row>
    <row r="436" spans="1:9">
      <c r="A436" s="254" t="s">
        <v>904</v>
      </c>
      <c r="B436" s="254" t="s">
        <v>895</v>
      </c>
      <c r="C436" s="254" t="s">
        <v>905</v>
      </c>
      <c r="D436" s="254" t="s">
        <v>906</v>
      </c>
      <c r="E436" s="254" t="s">
        <v>907</v>
      </c>
      <c r="F436" s="254" t="s">
        <v>908</v>
      </c>
      <c r="G436" s="254" t="s">
        <v>909</v>
      </c>
      <c r="H436" s="254" t="s">
        <v>896</v>
      </c>
      <c r="I436" s="254" t="s">
        <v>910</v>
      </c>
    </row>
    <row r="437" spans="1:9">
      <c r="A437" s="257" t="s">
        <v>986</v>
      </c>
      <c r="B437" s="257" t="s">
        <v>912</v>
      </c>
      <c r="C437" s="261">
        <v>10101</v>
      </c>
      <c r="D437" s="257">
        <v>0.4</v>
      </c>
      <c r="E437" s="262"/>
      <c r="F437" s="262"/>
      <c r="G437" s="262"/>
      <c r="H437" s="262">
        <v>15.08</v>
      </c>
      <c r="I437" s="262">
        <f>D437*H437</f>
        <v>6.032</v>
      </c>
    </row>
    <row r="438" spans="1:9">
      <c r="A438" s="257" t="s">
        <v>997</v>
      </c>
      <c r="B438" s="257" t="s">
        <v>912</v>
      </c>
      <c r="C438" s="261">
        <v>10115</v>
      </c>
      <c r="D438" s="257">
        <v>0.4</v>
      </c>
      <c r="E438" s="262"/>
      <c r="F438" s="262"/>
      <c r="G438" s="262"/>
      <c r="H438" s="262">
        <v>17.850000000000001</v>
      </c>
      <c r="I438" s="262">
        <f>D438*H438</f>
        <v>7.1400000000000006</v>
      </c>
    </row>
    <row r="439" spans="1:9">
      <c r="A439" s="706" t="s">
        <v>913</v>
      </c>
      <c r="B439" s="706"/>
      <c r="C439" s="706"/>
      <c r="D439" s="706"/>
      <c r="E439" s="706"/>
      <c r="F439" s="706"/>
      <c r="G439" s="706"/>
      <c r="H439" s="706"/>
      <c r="I439" s="267">
        <f>I437+I438</f>
        <v>13.172000000000001</v>
      </c>
    </row>
    <row r="440" spans="1:9">
      <c r="A440" s="316"/>
      <c r="B440" s="316"/>
      <c r="C440" s="316"/>
      <c r="D440" s="316"/>
      <c r="E440" s="316"/>
      <c r="F440" s="316"/>
      <c r="G440" s="316"/>
      <c r="H440" s="316"/>
      <c r="I440" s="316"/>
    </row>
    <row r="441" spans="1:9">
      <c r="A441" s="254" t="s">
        <v>914</v>
      </c>
      <c r="B441" s="254" t="s">
        <v>895</v>
      </c>
      <c r="C441" s="254" t="s">
        <v>905</v>
      </c>
      <c r="D441" s="254" t="s">
        <v>906</v>
      </c>
      <c r="E441" s="254" t="s">
        <v>907</v>
      </c>
      <c r="F441" s="254" t="s">
        <v>908</v>
      </c>
      <c r="G441" s="254" t="s">
        <v>909</v>
      </c>
      <c r="H441" s="254" t="s">
        <v>896</v>
      </c>
      <c r="I441" s="254" t="s">
        <v>910</v>
      </c>
    </row>
    <row r="442" spans="1:9" ht="28.5" customHeight="1">
      <c r="A442" s="742" t="s">
        <v>998</v>
      </c>
      <c r="B442" s="742" t="s">
        <v>916</v>
      </c>
      <c r="C442" s="752" t="s">
        <v>917</v>
      </c>
      <c r="D442" s="762">
        <v>1</v>
      </c>
      <c r="E442" s="768"/>
      <c r="F442" s="768"/>
      <c r="G442" s="768"/>
      <c r="H442" s="742">
        <f>E434</f>
        <v>72</v>
      </c>
      <c r="I442" s="742">
        <f>D442*H442</f>
        <v>72</v>
      </c>
    </row>
    <row r="443" spans="1:9">
      <c r="A443" s="743"/>
      <c r="B443" s="743"/>
      <c r="C443" s="753"/>
      <c r="D443" s="763"/>
      <c r="E443" s="769"/>
      <c r="F443" s="769"/>
      <c r="G443" s="769"/>
      <c r="H443" s="743"/>
      <c r="I443" s="743"/>
    </row>
    <row r="444" spans="1:9">
      <c r="A444" s="723" t="s">
        <v>999</v>
      </c>
      <c r="B444" s="723"/>
      <c r="C444" s="723"/>
      <c r="D444" s="723"/>
      <c r="E444" s="723"/>
      <c r="F444" s="723"/>
      <c r="G444" s="723"/>
      <c r="H444" s="723"/>
      <c r="I444" s="267">
        <f>SUM(I442:I443)</f>
        <v>72</v>
      </c>
    </row>
    <row r="445" spans="1:9">
      <c r="A445" s="251"/>
      <c r="B445" s="251"/>
      <c r="C445" s="251"/>
      <c r="D445" s="251"/>
      <c r="E445" s="251"/>
      <c r="F445" s="251"/>
      <c r="G445" s="251"/>
      <c r="H445" s="251"/>
      <c r="I445" s="251"/>
    </row>
    <row r="446" spans="1:9">
      <c r="A446" s="707" t="s">
        <v>918</v>
      </c>
      <c r="B446" s="707"/>
      <c r="C446" s="707"/>
      <c r="D446" s="707"/>
      <c r="E446" s="707"/>
      <c r="F446" s="251"/>
      <c r="G446" s="251"/>
      <c r="H446" s="251"/>
      <c r="I446" s="251"/>
    </row>
    <row r="447" spans="1:9">
      <c r="A447" s="708" t="s">
        <v>919</v>
      </c>
      <c r="B447" s="709"/>
      <c r="C447" s="710"/>
      <c r="D447" s="265" t="s">
        <v>920</v>
      </c>
      <c r="E447" s="265" t="s">
        <v>921</v>
      </c>
      <c r="F447" s="251"/>
      <c r="G447" s="251"/>
      <c r="H447" s="251"/>
      <c r="I447" s="251"/>
    </row>
    <row r="448" spans="1:9">
      <c r="A448" s="711" t="s">
        <v>922</v>
      </c>
      <c r="B448" s="712"/>
      <c r="C448" s="713"/>
      <c r="D448" s="759">
        <v>128.33000000000001</v>
      </c>
      <c r="E448" s="266">
        <f>I439</f>
        <v>13.172000000000001</v>
      </c>
      <c r="F448" s="251"/>
      <c r="G448" s="251"/>
      <c r="H448" s="251"/>
      <c r="I448" s="251"/>
    </row>
    <row r="449" spans="1:9">
      <c r="A449" s="711" t="s">
        <v>923</v>
      </c>
      <c r="B449" s="712"/>
      <c r="C449" s="713"/>
      <c r="D449" s="760"/>
      <c r="E449" s="266">
        <f>I444</f>
        <v>72</v>
      </c>
      <c r="F449" s="251"/>
      <c r="G449" s="251"/>
      <c r="H449" s="251"/>
      <c r="I449" s="251"/>
    </row>
    <row r="450" spans="1:9">
      <c r="A450" s="711" t="s">
        <v>924</v>
      </c>
      <c r="B450" s="712"/>
      <c r="C450" s="713"/>
      <c r="D450" s="760"/>
      <c r="E450" s="266">
        <v>0</v>
      </c>
      <c r="F450" s="251"/>
      <c r="G450" s="251"/>
      <c r="H450" s="251"/>
      <c r="I450" s="251"/>
    </row>
    <row r="451" spans="1:9">
      <c r="A451" s="711" t="s">
        <v>925</v>
      </c>
      <c r="B451" s="712"/>
      <c r="C451" s="713"/>
      <c r="D451" s="760"/>
      <c r="E451" s="266">
        <v>1</v>
      </c>
      <c r="F451" s="251"/>
      <c r="G451" s="251"/>
      <c r="H451" s="251"/>
      <c r="I451" s="251"/>
    </row>
    <row r="452" spans="1:9">
      <c r="A452" s="711" t="s">
        <v>926</v>
      </c>
      <c r="B452" s="712"/>
      <c r="C452" s="713"/>
      <c r="D452" s="760"/>
      <c r="E452" s="266">
        <f>E448+E450</f>
        <v>13.172000000000001</v>
      </c>
      <c r="F452" s="251"/>
      <c r="G452" s="251"/>
      <c r="H452" s="251"/>
      <c r="I452" s="251"/>
    </row>
    <row r="453" spans="1:9">
      <c r="A453" s="711" t="s">
        <v>927</v>
      </c>
      <c r="B453" s="712"/>
      <c r="C453" s="713"/>
      <c r="D453" s="760"/>
      <c r="E453" s="266">
        <f>(E448/E451)+(E450/E451)</f>
        <v>13.172000000000001</v>
      </c>
      <c r="F453" s="251"/>
      <c r="G453" s="251"/>
      <c r="H453" s="251"/>
      <c r="I453" s="251"/>
    </row>
    <row r="454" spans="1:9">
      <c r="A454" s="711" t="s">
        <v>928</v>
      </c>
      <c r="B454" s="712"/>
      <c r="C454" s="713"/>
      <c r="D454" s="761"/>
      <c r="E454" s="266">
        <f>E449+E453</f>
        <v>85.171999999999997</v>
      </c>
      <c r="F454" s="251"/>
      <c r="G454" s="251"/>
      <c r="H454" s="251"/>
      <c r="I454" s="251"/>
    </row>
    <row r="455" spans="1:9">
      <c r="A455" s="711" t="s">
        <v>929</v>
      </c>
      <c r="B455" s="712"/>
      <c r="C455" s="713"/>
      <c r="D455" s="759">
        <v>0</v>
      </c>
      <c r="E455" s="266">
        <f>E454*(D455/100)</f>
        <v>0</v>
      </c>
      <c r="F455" s="251"/>
      <c r="G455" s="251"/>
      <c r="H455" s="251"/>
      <c r="I455" s="251"/>
    </row>
    <row r="456" spans="1:9">
      <c r="A456" s="714" t="s">
        <v>930</v>
      </c>
      <c r="B456" s="715"/>
      <c r="C456" s="716"/>
      <c r="D456" s="761"/>
      <c r="E456" s="268">
        <f>E454+E455</f>
        <v>85.171999999999997</v>
      </c>
      <c r="F456" s="251"/>
      <c r="G456" s="251"/>
      <c r="H456" s="251"/>
      <c r="I456" s="251"/>
    </row>
    <row r="461" spans="1:9">
      <c r="A461" s="250" t="s">
        <v>1000</v>
      </c>
      <c r="B461" s="251"/>
      <c r="C461" s="251"/>
      <c r="D461" s="251"/>
      <c r="E461" s="251"/>
      <c r="F461" s="251"/>
      <c r="G461" s="251"/>
      <c r="H461" s="251"/>
      <c r="I461" s="251"/>
    </row>
    <row r="462" spans="1:9">
      <c r="A462" s="251" t="s">
        <v>989</v>
      </c>
      <c r="B462" s="251"/>
      <c r="C462" s="251"/>
      <c r="D462" s="251"/>
      <c r="E462" s="251"/>
      <c r="F462" s="251"/>
      <c r="G462" s="311"/>
      <c r="H462" s="251"/>
      <c r="I462" s="251"/>
    </row>
    <row r="463" spans="1:9">
      <c r="A463" s="251"/>
      <c r="B463" s="251"/>
      <c r="C463" s="251"/>
      <c r="D463" s="251"/>
      <c r="E463" s="251"/>
      <c r="F463" s="251"/>
      <c r="G463" s="251"/>
      <c r="H463" s="251"/>
      <c r="I463" s="251"/>
    </row>
    <row r="464" spans="1:9">
      <c r="A464" s="252" t="s">
        <v>966</v>
      </c>
      <c r="B464" s="252"/>
      <c r="C464" s="253"/>
      <c r="D464" s="253"/>
      <c r="E464" s="320"/>
      <c r="F464" s="251"/>
      <c r="G464" s="251"/>
      <c r="H464" s="251"/>
      <c r="I464" s="251"/>
    </row>
    <row r="465" spans="1:9">
      <c r="A465" s="253"/>
      <c r="B465" s="253"/>
      <c r="C465" s="253"/>
      <c r="D465" s="253"/>
      <c r="E465" s="253"/>
      <c r="F465" s="251"/>
      <c r="G465" s="251"/>
      <c r="H465" s="251"/>
      <c r="I465" s="251"/>
    </row>
    <row r="466" spans="1:9" ht="30">
      <c r="A466" s="254" t="s">
        <v>893</v>
      </c>
      <c r="B466" s="694" t="s">
        <v>894</v>
      </c>
      <c r="C466" s="694"/>
      <c r="D466" s="254" t="s">
        <v>895</v>
      </c>
      <c r="E466" s="254" t="s">
        <v>1001</v>
      </c>
      <c r="F466" s="317"/>
      <c r="G466" s="317"/>
      <c r="H466" s="317"/>
      <c r="I466" s="251"/>
    </row>
    <row r="467" spans="1:9">
      <c r="A467" s="327" t="s">
        <v>991</v>
      </c>
      <c r="B467" s="697" t="s">
        <v>992</v>
      </c>
      <c r="C467" s="697"/>
      <c r="D467" s="257" t="s">
        <v>47</v>
      </c>
      <c r="E467" s="328">
        <v>55</v>
      </c>
      <c r="F467" s="317"/>
      <c r="G467" s="317"/>
      <c r="H467" s="317"/>
      <c r="I467" s="251"/>
    </row>
    <row r="468" spans="1:9">
      <c r="A468" s="329" t="s">
        <v>993</v>
      </c>
      <c r="B468" s="696" t="s">
        <v>994</v>
      </c>
      <c r="C468" s="696"/>
      <c r="D468" s="257" t="s">
        <v>47</v>
      </c>
      <c r="E468" s="330">
        <v>52</v>
      </c>
      <c r="F468" s="317"/>
      <c r="G468" s="317"/>
      <c r="H468" s="317"/>
      <c r="I468" s="251"/>
    </row>
    <row r="469" spans="1:9">
      <c r="A469" s="263" t="s">
        <v>995</v>
      </c>
      <c r="B469" s="697" t="s">
        <v>996</v>
      </c>
      <c r="C469" s="697"/>
      <c r="D469" s="257" t="s">
        <v>47</v>
      </c>
      <c r="E469" s="328">
        <v>72</v>
      </c>
      <c r="F469" s="317"/>
      <c r="G469" s="317"/>
      <c r="H469" s="317"/>
      <c r="I469" s="251"/>
    </row>
    <row r="470" spans="1:9">
      <c r="A470" s="721" t="s">
        <v>903</v>
      </c>
      <c r="B470" s="719"/>
      <c r="C470" s="719"/>
      <c r="D470" s="722"/>
      <c r="E470" s="331">
        <f>E468</f>
        <v>52</v>
      </c>
      <c r="F470" s="317"/>
      <c r="G470" s="317"/>
      <c r="H470" s="317"/>
      <c r="I470" s="251"/>
    </row>
    <row r="471" spans="1:9">
      <c r="A471" s="251"/>
      <c r="B471" s="251"/>
      <c r="C471" s="251"/>
      <c r="D471" s="251"/>
      <c r="E471" s="251"/>
      <c r="F471" s="251"/>
      <c r="G471" s="251"/>
      <c r="H471" s="251"/>
      <c r="I471" s="251"/>
    </row>
    <row r="472" spans="1:9">
      <c r="A472" s="254" t="s">
        <v>904</v>
      </c>
      <c r="B472" s="254" t="s">
        <v>895</v>
      </c>
      <c r="C472" s="254" t="s">
        <v>905</v>
      </c>
      <c r="D472" s="254" t="s">
        <v>906</v>
      </c>
      <c r="E472" s="254" t="s">
        <v>907</v>
      </c>
      <c r="F472" s="254" t="s">
        <v>908</v>
      </c>
      <c r="G472" s="254" t="s">
        <v>909</v>
      </c>
      <c r="H472" s="254" t="s">
        <v>896</v>
      </c>
      <c r="I472" s="254" t="s">
        <v>910</v>
      </c>
    </row>
    <row r="473" spans="1:9">
      <c r="A473" s="257" t="s">
        <v>986</v>
      </c>
      <c r="B473" s="257" t="s">
        <v>912</v>
      </c>
      <c r="C473" s="261">
        <v>10101</v>
      </c>
      <c r="D473" s="257">
        <v>0.4</v>
      </c>
      <c r="E473" s="262"/>
      <c r="F473" s="262"/>
      <c r="G473" s="262"/>
      <c r="H473" s="262">
        <v>15.08</v>
      </c>
      <c r="I473" s="262">
        <f>D473*H473</f>
        <v>6.032</v>
      </c>
    </row>
    <row r="474" spans="1:9">
      <c r="A474" s="257" t="s">
        <v>997</v>
      </c>
      <c r="B474" s="257" t="s">
        <v>912</v>
      </c>
      <c r="C474" s="261">
        <v>10115</v>
      </c>
      <c r="D474" s="257">
        <v>0.4</v>
      </c>
      <c r="E474" s="262"/>
      <c r="F474" s="262"/>
      <c r="G474" s="262"/>
      <c r="H474" s="262">
        <v>17.850000000000001</v>
      </c>
      <c r="I474" s="262">
        <f>D474*H474</f>
        <v>7.1400000000000006</v>
      </c>
    </row>
    <row r="475" spans="1:9">
      <c r="A475" s="706" t="s">
        <v>913</v>
      </c>
      <c r="B475" s="706"/>
      <c r="C475" s="706"/>
      <c r="D475" s="706"/>
      <c r="E475" s="706"/>
      <c r="F475" s="706"/>
      <c r="G475" s="706"/>
      <c r="H475" s="706"/>
      <c r="I475" s="267">
        <f>I473+I474</f>
        <v>13.172000000000001</v>
      </c>
    </row>
    <row r="476" spans="1:9">
      <c r="A476" s="316"/>
      <c r="B476" s="316"/>
      <c r="C476" s="316"/>
      <c r="D476" s="316"/>
      <c r="E476" s="316"/>
      <c r="F476" s="316"/>
      <c r="G476" s="316"/>
      <c r="H476" s="316"/>
      <c r="I476" s="316"/>
    </row>
    <row r="477" spans="1:9">
      <c r="A477" s="254" t="s">
        <v>914</v>
      </c>
      <c r="B477" s="254" t="s">
        <v>895</v>
      </c>
      <c r="C477" s="254" t="s">
        <v>905</v>
      </c>
      <c r="D477" s="254" t="s">
        <v>906</v>
      </c>
      <c r="E477" s="254" t="s">
        <v>907</v>
      </c>
      <c r="F477" s="254" t="s">
        <v>908</v>
      </c>
      <c r="G477" s="254" t="s">
        <v>909</v>
      </c>
      <c r="H477" s="254" t="s">
        <v>896</v>
      </c>
      <c r="I477" s="254" t="s">
        <v>910</v>
      </c>
    </row>
    <row r="478" spans="1:9">
      <c r="A478" s="742" t="s">
        <v>1002</v>
      </c>
      <c r="B478" s="742" t="s">
        <v>916</v>
      </c>
      <c r="C478" s="752" t="s">
        <v>917</v>
      </c>
      <c r="D478" s="762">
        <v>1</v>
      </c>
      <c r="E478" s="768"/>
      <c r="F478" s="768"/>
      <c r="G478" s="768"/>
      <c r="H478" s="742">
        <f>E470</f>
        <v>52</v>
      </c>
      <c r="I478" s="742">
        <f>D478*H478</f>
        <v>52</v>
      </c>
    </row>
    <row r="479" spans="1:9">
      <c r="A479" s="743"/>
      <c r="B479" s="743"/>
      <c r="C479" s="753"/>
      <c r="D479" s="763"/>
      <c r="E479" s="769"/>
      <c r="F479" s="769"/>
      <c r="G479" s="769"/>
      <c r="H479" s="743"/>
      <c r="I479" s="743"/>
    </row>
    <row r="480" spans="1:9">
      <c r="A480" s="723" t="s">
        <v>999</v>
      </c>
      <c r="B480" s="723"/>
      <c r="C480" s="723"/>
      <c r="D480" s="723"/>
      <c r="E480" s="723"/>
      <c r="F480" s="723"/>
      <c r="G480" s="723"/>
      <c r="H480" s="723"/>
      <c r="I480" s="267">
        <f>SUM(I478:I479)</f>
        <v>52</v>
      </c>
    </row>
    <row r="481" spans="1:9">
      <c r="A481" s="251"/>
      <c r="B481" s="251"/>
      <c r="C481" s="251"/>
      <c r="D481" s="251"/>
      <c r="E481" s="251"/>
      <c r="F481" s="251"/>
      <c r="G481" s="251"/>
      <c r="H481" s="251"/>
      <c r="I481" s="251"/>
    </row>
    <row r="482" spans="1:9">
      <c r="A482" s="707" t="s">
        <v>918</v>
      </c>
      <c r="B482" s="707"/>
      <c r="C482" s="707"/>
      <c r="D482" s="707"/>
      <c r="E482" s="707"/>
      <c r="F482" s="251"/>
      <c r="G482" s="251"/>
      <c r="H482" s="251"/>
      <c r="I482" s="251"/>
    </row>
    <row r="483" spans="1:9">
      <c r="A483" s="708" t="s">
        <v>919</v>
      </c>
      <c r="B483" s="709"/>
      <c r="C483" s="710"/>
      <c r="D483" s="265" t="s">
        <v>920</v>
      </c>
      <c r="E483" s="265" t="s">
        <v>921</v>
      </c>
      <c r="F483" s="251"/>
      <c r="G483" s="251"/>
      <c r="H483" s="251"/>
      <c r="I483" s="251"/>
    </row>
    <row r="484" spans="1:9">
      <c r="A484" s="711" t="s">
        <v>922</v>
      </c>
      <c r="B484" s="712"/>
      <c r="C484" s="713"/>
      <c r="D484" s="759">
        <v>128.33000000000001</v>
      </c>
      <c r="E484" s="266">
        <f>I475</f>
        <v>13.172000000000001</v>
      </c>
      <c r="F484" s="251"/>
      <c r="G484" s="251"/>
      <c r="H484" s="251"/>
      <c r="I484" s="251"/>
    </row>
    <row r="485" spans="1:9">
      <c r="A485" s="711" t="s">
        <v>923</v>
      </c>
      <c r="B485" s="712"/>
      <c r="C485" s="713"/>
      <c r="D485" s="760"/>
      <c r="E485" s="266">
        <f>I480</f>
        <v>52</v>
      </c>
      <c r="F485" s="251"/>
      <c r="G485" s="251"/>
      <c r="H485" s="251"/>
      <c r="I485" s="251"/>
    </row>
    <row r="486" spans="1:9">
      <c r="A486" s="711" t="s">
        <v>924</v>
      </c>
      <c r="B486" s="712"/>
      <c r="C486" s="713"/>
      <c r="D486" s="760"/>
      <c r="E486" s="266">
        <v>0</v>
      </c>
      <c r="F486" s="251"/>
      <c r="G486" s="251"/>
      <c r="H486" s="251"/>
      <c r="I486" s="251"/>
    </row>
    <row r="487" spans="1:9">
      <c r="A487" s="711" t="s">
        <v>925</v>
      </c>
      <c r="B487" s="712"/>
      <c r="C487" s="713"/>
      <c r="D487" s="760"/>
      <c r="E487" s="266">
        <v>1</v>
      </c>
      <c r="F487" s="251"/>
      <c r="G487" s="251"/>
      <c r="H487" s="251"/>
      <c r="I487" s="251"/>
    </row>
    <row r="488" spans="1:9">
      <c r="A488" s="711" t="s">
        <v>926</v>
      </c>
      <c r="B488" s="712"/>
      <c r="C488" s="713"/>
      <c r="D488" s="760"/>
      <c r="E488" s="266">
        <f>E484+E486</f>
        <v>13.172000000000001</v>
      </c>
      <c r="F488" s="251"/>
      <c r="G488" s="251"/>
      <c r="H488" s="251"/>
      <c r="I488" s="251"/>
    </row>
    <row r="489" spans="1:9">
      <c r="A489" s="711" t="s">
        <v>927</v>
      </c>
      <c r="B489" s="712"/>
      <c r="C489" s="713"/>
      <c r="D489" s="760"/>
      <c r="E489" s="266">
        <f>(E484/E487)+(E486/E487)</f>
        <v>13.172000000000001</v>
      </c>
      <c r="F489" s="251"/>
      <c r="G489" s="251"/>
      <c r="H489" s="251"/>
      <c r="I489" s="251"/>
    </row>
    <row r="490" spans="1:9">
      <c r="A490" s="711" t="s">
        <v>928</v>
      </c>
      <c r="B490" s="712"/>
      <c r="C490" s="713"/>
      <c r="D490" s="761"/>
      <c r="E490" s="266">
        <f>E485+E489</f>
        <v>65.171999999999997</v>
      </c>
      <c r="F490" s="251"/>
      <c r="G490" s="251"/>
      <c r="H490" s="251"/>
      <c r="I490" s="251"/>
    </row>
    <row r="491" spans="1:9">
      <c r="A491" s="711" t="s">
        <v>929</v>
      </c>
      <c r="B491" s="712"/>
      <c r="C491" s="713"/>
      <c r="D491" s="759">
        <v>0</v>
      </c>
      <c r="E491" s="266">
        <f>E490*(D491/100)</f>
        <v>0</v>
      </c>
      <c r="F491" s="251"/>
      <c r="G491" s="251"/>
      <c r="H491" s="251"/>
      <c r="I491" s="251"/>
    </row>
    <row r="492" spans="1:9">
      <c r="A492" s="714" t="s">
        <v>930</v>
      </c>
      <c r="B492" s="715"/>
      <c r="C492" s="716"/>
      <c r="D492" s="761"/>
      <c r="E492" s="268">
        <f>E490+E491</f>
        <v>65.171999999999997</v>
      </c>
      <c r="F492" s="251"/>
      <c r="G492" s="251"/>
      <c r="H492" s="251"/>
      <c r="I492" s="251"/>
    </row>
    <row r="497" spans="1:9">
      <c r="A497" s="250" t="s">
        <v>1003</v>
      </c>
      <c r="B497" s="251"/>
      <c r="C497" s="251"/>
      <c r="D497" s="251"/>
      <c r="E497" s="251"/>
      <c r="F497" s="251"/>
      <c r="G497" s="251"/>
      <c r="H497" s="251"/>
      <c r="I497" s="251"/>
    </row>
    <row r="498" spans="1:9">
      <c r="A498" s="251" t="s">
        <v>989</v>
      </c>
      <c r="B498" s="251"/>
      <c r="C498" s="251"/>
      <c r="D498" s="251"/>
      <c r="E498" s="251"/>
      <c r="F498" s="251"/>
      <c r="G498" s="311"/>
      <c r="H498" s="251"/>
      <c r="I498" s="251"/>
    </row>
    <row r="499" spans="1:9">
      <c r="A499" s="251"/>
      <c r="B499" s="251"/>
      <c r="C499" s="251"/>
      <c r="D499" s="251"/>
      <c r="E499" s="251"/>
      <c r="F499" s="251"/>
      <c r="G499" s="251"/>
      <c r="H499" s="251"/>
      <c r="I499" s="251"/>
    </row>
    <row r="500" spans="1:9">
      <c r="A500" s="252" t="s">
        <v>966</v>
      </c>
      <c r="B500" s="252"/>
      <c r="C500" s="253"/>
      <c r="D500" s="253"/>
      <c r="E500" s="320"/>
      <c r="F500" s="251"/>
      <c r="G500" s="251"/>
      <c r="H500" s="251"/>
      <c r="I500" s="251"/>
    </row>
    <row r="501" spans="1:9">
      <c r="A501" s="253"/>
      <c r="B501" s="253"/>
      <c r="C501" s="253"/>
      <c r="D501" s="253"/>
      <c r="E501" s="253"/>
      <c r="F501" s="251"/>
      <c r="G501" s="251"/>
      <c r="H501" s="251"/>
      <c r="I501" s="251"/>
    </row>
    <row r="502" spans="1:9" ht="30">
      <c r="A502" s="254" t="s">
        <v>893</v>
      </c>
      <c r="B502" s="694" t="s">
        <v>894</v>
      </c>
      <c r="C502" s="694"/>
      <c r="D502" s="254" t="s">
        <v>895</v>
      </c>
      <c r="E502" s="254" t="s">
        <v>1004</v>
      </c>
      <c r="F502" s="278"/>
      <c r="G502" s="278"/>
      <c r="H502" s="278"/>
      <c r="I502" s="251"/>
    </row>
    <row r="503" spans="1:9">
      <c r="A503" s="332" t="s">
        <v>991</v>
      </c>
      <c r="B503" s="697" t="s">
        <v>992</v>
      </c>
      <c r="C503" s="697"/>
      <c r="D503" s="257" t="s">
        <v>47</v>
      </c>
      <c r="E503" s="328">
        <v>55</v>
      </c>
      <c r="F503" s="322"/>
      <c r="G503" s="312"/>
      <c r="H503" s="322"/>
      <c r="I503" s="251"/>
    </row>
    <row r="504" spans="1:9">
      <c r="A504" s="333" t="s">
        <v>993</v>
      </c>
      <c r="B504" s="696" t="s">
        <v>994</v>
      </c>
      <c r="C504" s="696"/>
      <c r="D504" s="257" t="s">
        <v>47</v>
      </c>
      <c r="E504" s="330">
        <v>52</v>
      </c>
      <c r="F504" s="324"/>
      <c r="G504" s="312"/>
      <c r="H504" s="324"/>
      <c r="I504" s="251"/>
    </row>
    <row r="505" spans="1:9">
      <c r="A505" s="257" t="s">
        <v>995</v>
      </c>
      <c r="B505" s="697" t="s">
        <v>996</v>
      </c>
      <c r="C505" s="697"/>
      <c r="D505" s="257" t="s">
        <v>47</v>
      </c>
      <c r="E505" s="328">
        <v>50</v>
      </c>
      <c r="F505" s="322"/>
      <c r="G505" s="312"/>
      <c r="H505" s="322"/>
      <c r="I505" s="251"/>
    </row>
    <row r="506" spans="1:9">
      <c r="A506" s="721" t="s">
        <v>903</v>
      </c>
      <c r="B506" s="719"/>
      <c r="C506" s="719"/>
      <c r="D506" s="722"/>
      <c r="E506" s="331">
        <f>E505</f>
        <v>50</v>
      </c>
      <c r="F506" s="326"/>
      <c r="G506" s="312"/>
      <c r="H506" s="326"/>
      <c r="I506" s="251"/>
    </row>
    <row r="507" spans="1:9">
      <c r="A507" s="251"/>
      <c r="B507" s="251"/>
      <c r="C507" s="251"/>
      <c r="D507" s="251"/>
      <c r="E507" s="251"/>
      <c r="F507" s="251"/>
      <c r="G507" s="251"/>
      <c r="H507" s="251"/>
      <c r="I507" s="251"/>
    </row>
    <row r="508" spans="1:9">
      <c r="A508" s="254" t="s">
        <v>904</v>
      </c>
      <c r="B508" s="254" t="s">
        <v>895</v>
      </c>
      <c r="C508" s="254" t="s">
        <v>905</v>
      </c>
      <c r="D508" s="254" t="s">
        <v>906</v>
      </c>
      <c r="E508" s="254" t="s">
        <v>907</v>
      </c>
      <c r="F508" s="254" t="s">
        <v>908</v>
      </c>
      <c r="G508" s="254" t="s">
        <v>909</v>
      </c>
      <c r="H508" s="254" t="s">
        <v>896</v>
      </c>
      <c r="I508" s="254" t="s">
        <v>910</v>
      </c>
    </row>
    <row r="509" spans="1:9">
      <c r="A509" s="257" t="s">
        <v>986</v>
      </c>
      <c r="B509" s="257" t="s">
        <v>912</v>
      </c>
      <c r="C509" s="261">
        <v>10101</v>
      </c>
      <c r="D509" s="257">
        <v>0.4</v>
      </c>
      <c r="E509" s="262"/>
      <c r="F509" s="262"/>
      <c r="G509" s="262"/>
      <c r="H509" s="262">
        <v>15.08</v>
      </c>
      <c r="I509" s="262">
        <f>D509*H509</f>
        <v>6.032</v>
      </c>
    </row>
    <row r="510" spans="1:9">
      <c r="A510" s="257" t="s">
        <v>997</v>
      </c>
      <c r="B510" s="257" t="s">
        <v>912</v>
      </c>
      <c r="C510" s="261">
        <v>10115</v>
      </c>
      <c r="D510" s="257">
        <v>0.4</v>
      </c>
      <c r="E510" s="262"/>
      <c r="F510" s="262"/>
      <c r="G510" s="262"/>
      <c r="H510" s="262">
        <v>17.850000000000001</v>
      </c>
      <c r="I510" s="262">
        <f>D510*H510</f>
        <v>7.1400000000000006</v>
      </c>
    </row>
    <row r="511" spans="1:9">
      <c r="A511" s="706" t="s">
        <v>913</v>
      </c>
      <c r="B511" s="706"/>
      <c r="C511" s="706"/>
      <c r="D511" s="706"/>
      <c r="E511" s="706"/>
      <c r="F511" s="706"/>
      <c r="G511" s="706"/>
      <c r="H511" s="706"/>
      <c r="I511" s="267">
        <f>I509+I510</f>
        <v>13.172000000000001</v>
      </c>
    </row>
    <row r="512" spans="1:9">
      <c r="A512" s="316"/>
      <c r="B512" s="316"/>
      <c r="C512" s="316"/>
      <c r="D512" s="316"/>
      <c r="E512" s="316"/>
      <c r="F512" s="316"/>
      <c r="G512" s="316"/>
      <c r="H512" s="316"/>
      <c r="I512" s="316"/>
    </row>
    <row r="513" spans="1:9">
      <c r="A513" s="254" t="s">
        <v>914</v>
      </c>
      <c r="B513" s="254" t="s">
        <v>895</v>
      </c>
      <c r="C513" s="254" t="s">
        <v>905</v>
      </c>
      <c r="D513" s="254" t="s">
        <v>906</v>
      </c>
      <c r="E513" s="254" t="s">
        <v>907</v>
      </c>
      <c r="F513" s="254" t="s">
        <v>908</v>
      </c>
      <c r="G513" s="254" t="s">
        <v>909</v>
      </c>
      <c r="H513" s="254" t="s">
        <v>896</v>
      </c>
      <c r="I513" s="254" t="s">
        <v>910</v>
      </c>
    </row>
    <row r="514" spans="1:9">
      <c r="A514" s="742" t="s">
        <v>1005</v>
      </c>
      <c r="B514" s="742" t="s">
        <v>916</v>
      </c>
      <c r="C514" s="752" t="s">
        <v>917</v>
      </c>
      <c r="D514" s="762">
        <v>1</v>
      </c>
      <c r="E514" s="768"/>
      <c r="F514" s="768"/>
      <c r="G514" s="768"/>
      <c r="H514" s="742">
        <f>E506</f>
        <v>50</v>
      </c>
      <c r="I514" s="742">
        <f>D514*H514</f>
        <v>50</v>
      </c>
    </row>
    <row r="515" spans="1:9">
      <c r="A515" s="744"/>
      <c r="B515" s="744"/>
      <c r="C515" s="754"/>
      <c r="D515" s="764"/>
      <c r="E515" s="770"/>
      <c r="F515" s="770"/>
      <c r="G515" s="770"/>
      <c r="H515" s="744"/>
      <c r="I515" s="744"/>
    </row>
    <row r="516" spans="1:9" s="248" customFormat="1">
      <c r="A516" s="723" t="s">
        <v>999</v>
      </c>
      <c r="B516" s="723"/>
      <c r="C516" s="723"/>
      <c r="D516" s="723"/>
      <c r="E516" s="723"/>
      <c r="F516" s="723"/>
      <c r="G516" s="723"/>
      <c r="H516" s="723"/>
      <c r="I516" s="267">
        <f>SUM(I514:I515)</f>
        <v>50</v>
      </c>
    </row>
    <row r="517" spans="1:9">
      <c r="A517" s="251"/>
      <c r="B517" s="251"/>
      <c r="C517" s="251"/>
      <c r="D517" s="251"/>
      <c r="E517" s="251"/>
      <c r="F517" s="251"/>
      <c r="G517" s="251"/>
      <c r="H517" s="251"/>
      <c r="I517" s="251"/>
    </row>
    <row r="518" spans="1:9">
      <c r="A518" s="707" t="s">
        <v>918</v>
      </c>
      <c r="B518" s="707"/>
      <c r="C518" s="707"/>
      <c r="D518" s="707"/>
      <c r="E518" s="707"/>
      <c r="F518" s="251"/>
      <c r="G518" s="251"/>
      <c r="H518" s="251"/>
      <c r="I518" s="251"/>
    </row>
    <row r="519" spans="1:9">
      <c r="A519" s="708" t="s">
        <v>919</v>
      </c>
      <c r="B519" s="709"/>
      <c r="C519" s="710"/>
      <c r="D519" s="265" t="s">
        <v>920</v>
      </c>
      <c r="E519" s="265" t="s">
        <v>921</v>
      </c>
      <c r="F519" s="251"/>
      <c r="G519" s="251"/>
      <c r="H519" s="251"/>
      <c r="I519" s="251"/>
    </row>
    <row r="520" spans="1:9">
      <c r="A520" s="711" t="s">
        <v>922</v>
      </c>
      <c r="B520" s="712"/>
      <c r="C520" s="713"/>
      <c r="D520" s="759">
        <v>128.33000000000001</v>
      </c>
      <c r="E520" s="266">
        <f>I511</f>
        <v>13.172000000000001</v>
      </c>
      <c r="F520" s="251"/>
      <c r="G520" s="251"/>
      <c r="H520" s="251"/>
      <c r="I520" s="251"/>
    </row>
    <row r="521" spans="1:9">
      <c r="A521" s="711" t="s">
        <v>923</v>
      </c>
      <c r="B521" s="712"/>
      <c r="C521" s="713"/>
      <c r="D521" s="760"/>
      <c r="E521" s="266">
        <f>I516</f>
        <v>50</v>
      </c>
      <c r="F521" s="251"/>
      <c r="G521" s="251"/>
      <c r="H521" s="251"/>
      <c r="I521" s="251"/>
    </row>
    <row r="522" spans="1:9">
      <c r="A522" s="711" t="s">
        <v>924</v>
      </c>
      <c r="B522" s="712"/>
      <c r="C522" s="713"/>
      <c r="D522" s="760"/>
      <c r="E522" s="266">
        <v>0</v>
      </c>
      <c r="F522" s="251"/>
      <c r="G522" s="251"/>
      <c r="H522" s="251"/>
      <c r="I522" s="251"/>
    </row>
    <row r="523" spans="1:9">
      <c r="A523" s="711" t="s">
        <v>925</v>
      </c>
      <c r="B523" s="712"/>
      <c r="C523" s="713"/>
      <c r="D523" s="760"/>
      <c r="E523" s="266">
        <v>1</v>
      </c>
      <c r="F523" s="251"/>
      <c r="G523" s="251"/>
      <c r="H523" s="251"/>
      <c r="I523" s="251"/>
    </row>
    <row r="524" spans="1:9">
      <c r="A524" s="711" t="s">
        <v>926</v>
      </c>
      <c r="B524" s="712"/>
      <c r="C524" s="713"/>
      <c r="D524" s="760"/>
      <c r="E524" s="266">
        <f>E520+E522</f>
        <v>13.172000000000001</v>
      </c>
      <c r="F524" s="251"/>
      <c r="G524" s="251"/>
      <c r="H524" s="251"/>
      <c r="I524" s="251"/>
    </row>
    <row r="525" spans="1:9">
      <c r="A525" s="711" t="s">
        <v>927</v>
      </c>
      <c r="B525" s="712"/>
      <c r="C525" s="713"/>
      <c r="D525" s="760"/>
      <c r="E525" s="266">
        <f>(E520/E523)+(E522/E523)</f>
        <v>13.172000000000001</v>
      </c>
      <c r="F525" s="251"/>
      <c r="G525" s="251"/>
      <c r="H525" s="251"/>
      <c r="I525" s="251"/>
    </row>
    <row r="526" spans="1:9">
      <c r="A526" s="711" t="s">
        <v>928</v>
      </c>
      <c r="B526" s="712"/>
      <c r="C526" s="713"/>
      <c r="D526" s="761"/>
      <c r="E526" s="266">
        <f>E521+E525</f>
        <v>63.171999999999997</v>
      </c>
      <c r="F526" s="251"/>
      <c r="G526" s="251"/>
      <c r="H526" s="251"/>
      <c r="I526" s="251"/>
    </row>
    <row r="527" spans="1:9">
      <c r="A527" s="711" t="s">
        <v>929</v>
      </c>
      <c r="B527" s="712"/>
      <c r="C527" s="713"/>
      <c r="D527" s="759">
        <v>0</v>
      </c>
      <c r="E527" s="266">
        <f>E526*(D527/100)</f>
        <v>0</v>
      </c>
      <c r="F527" s="251"/>
      <c r="G527" s="251"/>
      <c r="H527" s="251"/>
      <c r="I527" s="251"/>
    </row>
    <row r="528" spans="1:9">
      <c r="A528" s="714" t="s">
        <v>930</v>
      </c>
      <c r="B528" s="715"/>
      <c r="C528" s="716"/>
      <c r="D528" s="761"/>
      <c r="E528" s="268">
        <f>E526+E527</f>
        <v>63.171999999999997</v>
      </c>
      <c r="F528" s="251"/>
      <c r="G528" s="251"/>
      <c r="H528" s="251"/>
      <c r="I528" s="251"/>
    </row>
    <row r="533" spans="1:9">
      <c r="A533" s="250" t="s">
        <v>1006</v>
      </c>
      <c r="B533" s="251"/>
      <c r="C533" s="251"/>
      <c r="D533" s="251"/>
      <c r="E533" s="251"/>
      <c r="F533" s="251"/>
      <c r="G533" s="251"/>
      <c r="H533" s="251"/>
      <c r="I533" s="251"/>
    </row>
    <row r="534" spans="1:9">
      <c r="A534" s="251" t="s">
        <v>989</v>
      </c>
      <c r="B534" s="251"/>
      <c r="C534" s="251"/>
      <c r="D534" s="251"/>
      <c r="E534" s="251"/>
      <c r="F534" s="251"/>
      <c r="G534" s="311"/>
      <c r="H534" s="251"/>
      <c r="I534" s="251"/>
    </row>
    <row r="535" spans="1:9">
      <c r="A535" s="251"/>
      <c r="B535" s="251"/>
      <c r="C535" s="251"/>
      <c r="D535" s="251"/>
      <c r="E535" s="251"/>
      <c r="F535" s="251"/>
      <c r="G535" s="251"/>
      <c r="H535" s="251"/>
      <c r="I535" s="251"/>
    </row>
    <row r="536" spans="1:9">
      <c r="A536" s="252" t="s">
        <v>966</v>
      </c>
      <c r="B536" s="252"/>
      <c r="C536" s="253"/>
      <c r="D536" s="253"/>
      <c r="E536" s="320"/>
      <c r="F536" s="251"/>
      <c r="G536" s="251"/>
      <c r="H536" s="251"/>
      <c r="I536" s="251"/>
    </row>
    <row r="537" spans="1:9">
      <c r="A537" s="253"/>
      <c r="B537" s="253"/>
      <c r="C537" s="253"/>
      <c r="D537" s="253"/>
      <c r="E537" s="253"/>
      <c r="F537" s="251"/>
      <c r="G537" s="251"/>
      <c r="H537" s="251"/>
      <c r="I537" s="251"/>
    </row>
    <row r="538" spans="1:9" ht="30">
      <c r="A538" s="254" t="s">
        <v>893</v>
      </c>
      <c r="B538" s="694" t="s">
        <v>894</v>
      </c>
      <c r="C538" s="694"/>
      <c r="D538" s="254" t="s">
        <v>895</v>
      </c>
      <c r="E538" s="254" t="s">
        <v>1007</v>
      </c>
      <c r="F538" s="317"/>
      <c r="G538" s="317"/>
      <c r="H538" s="317"/>
      <c r="I538" s="251"/>
    </row>
    <row r="539" spans="1:9">
      <c r="A539" s="332" t="s">
        <v>991</v>
      </c>
      <c r="B539" s="697" t="s">
        <v>992</v>
      </c>
      <c r="C539" s="697"/>
      <c r="D539" s="257" t="s">
        <v>47</v>
      </c>
      <c r="E539" s="271">
        <v>35.99</v>
      </c>
      <c r="F539" s="317"/>
      <c r="G539" s="317"/>
      <c r="H539" s="317"/>
      <c r="I539" s="251"/>
    </row>
    <row r="540" spans="1:9">
      <c r="A540" s="333" t="s">
        <v>993</v>
      </c>
      <c r="B540" s="696" t="s">
        <v>994</v>
      </c>
      <c r="C540" s="696"/>
      <c r="D540" s="257" t="s">
        <v>47</v>
      </c>
      <c r="E540" s="330">
        <v>39</v>
      </c>
      <c r="F540" s="317"/>
      <c r="G540" s="317"/>
      <c r="H540" s="317"/>
      <c r="I540" s="251"/>
    </row>
    <row r="541" spans="1:9">
      <c r="A541" s="257" t="s">
        <v>995</v>
      </c>
      <c r="B541" s="697" t="s">
        <v>996</v>
      </c>
      <c r="C541" s="697"/>
      <c r="D541" s="257" t="s">
        <v>47</v>
      </c>
      <c r="E541" s="271">
        <v>35</v>
      </c>
      <c r="F541" s="317"/>
      <c r="G541" s="317"/>
      <c r="H541" s="317"/>
      <c r="I541" s="251"/>
    </row>
    <row r="542" spans="1:9">
      <c r="A542" s="721" t="s">
        <v>903</v>
      </c>
      <c r="B542" s="719"/>
      <c r="C542" s="719"/>
      <c r="D542" s="722"/>
      <c r="E542" s="334">
        <f>E541</f>
        <v>35</v>
      </c>
      <c r="F542" s="317"/>
      <c r="G542" s="317"/>
      <c r="H542" s="317"/>
      <c r="I542" s="251"/>
    </row>
    <row r="543" spans="1:9">
      <c r="A543" s="251"/>
      <c r="B543" s="251"/>
      <c r="C543" s="251"/>
      <c r="D543" s="251"/>
      <c r="E543" s="251"/>
      <c r="F543" s="251"/>
      <c r="G543" s="251"/>
      <c r="H543" s="251"/>
      <c r="I543" s="251"/>
    </row>
    <row r="544" spans="1:9">
      <c r="A544" s="254" t="s">
        <v>904</v>
      </c>
      <c r="B544" s="254" t="s">
        <v>895</v>
      </c>
      <c r="C544" s="254" t="s">
        <v>905</v>
      </c>
      <c r="D544" s="254" t="s">
        <v>906</v>
      </c>
      <c r="E544" s="254" t="s">
        <v>907</v>
      </c>
      <c r="F544" s="254" t="s">
        <v>908</v>
      </c>
      <c r="G544" s="254" t="s">
        <v>909</v>
      </c>
      <c r="H544" s="254" t="s">
        <v>896</v>
      </c>
      <c r="I544" s="254" t="s">
        <v>910</v>
      </c>
    </row>
    <row r="545" spans="1:9">
      <c r="A545" s="257" t="s">
        <v>986</v>
      </c>
      <c r="B545" s="257" t="s">
        <v>912</v>
      </c>
      <c r="C545" s="261">
        <v>10101</v>
      </c>
      <c r="D545" s="257">
        <v>0.4</v>
      </c>
      <c r="E545" s="262"/>
      <c r="F545" s="262"/>
      <c r="G545" s="262"/>
      <c r="H545" s="262">
        <v>15.08</v>
      </c>
      <c r="I545" s="262">
        <f>D545*H545</f>
        <v>6.032</v>
      </c>
    </row>
    <row r="546" spans="1:9">
      <c r="A546" s="257" t="s">
        <v>997</v>
      </c>
      <c r="B546" s="257" t="s">
        <v>912</v>
      </c>
      <c r="C546" s="261">
        <v>10115</v>
      </c>
      <c r="D546" s="257">
        <v>0.4</v>
      </c>
      <c r="E546" s="262"/>
      <c r="F546" s="262"/>
      <c r="G546" s="262"/>
      <c r="H546" s="262">
        <v>17.850000000000001</v>
      </c>
      <c r="I546" s="262">
        <f>D546*H546</f>
        <v>7.1400000000000006</v>
      </c>
    </row>
    <row r="547" spans="1:9">
      <c r="A547" s="706" t="s">
        <v>913</v>
      </c>
      <c r="B547" s="706"/>
      <c r="C547" s="706"/>
      <c r="D547" s="706"/>
      <c r="E547" s="706"/>
      <c r="F547" s="706"/>
      <c r="G547" s="706"/>
      <c r="H547" s="706"/>
      <c r="I547" s="267">
        <f>I545+I546</f>
        <v>13.172000000000001</v>
      </c>
    </row>
    <row r="548" spans="1:9">
      <c r="A548" s="316"/>
      <c r="B548" s="316"/>
      <c r="C548" s="316"/>
      <c r="D548" s="316"/>
      <c r="E548" s="316"/>
      <c r="F548" s="316"/>
      <c r="G548" s="316"/>
      <c r="H548" s="316"/>
      <c r="I548" s="316"/>
    </row>
    <row r="549" spans="1:9">
      <c r="A549" s="254" t="s">
        <v>914</v>
      </c>
      <c r="B549" s="254" t="s">
        <v>895</v>
      </c>
      <c r="C549" s="254" t="s">
        <v>905</v>
      </c>
      <c r="D549" s="254" t="s">
        <v>906</v>
      </c>
      <c r="E549" s="254" t="s">
        <v>907</v>
      </c>
      <c r="F549" s="254" t="s">
        <v>908</v>
      </c>
      <c r="G549" s="254" t="s">
        <v>909</v>
      </c>
      <c r="H549" s="254" t="s">
        <v>896</v>
      </c>
      <c r="I549" s="254" t="s">
        <v>910</v>
      </c>
    </row>
    <row r="550" spans="1:9">
      <c r="A550" s="742" t="s">
        <v>1008</v>
      </c>
      <c r="B550" s="742" t="s">
        <v>916</v>
      </c>
      <c r="C550" s="752" t="s">
        <v>917</v>
      </c>
      <c r="D550" s="762">
        <v>1</v>
      </c>
      <c r="E550" s="768"/>
      <c r="F550" s="768"/>
      <c r="G550" s="768"/>
      <c r="H550" s="742">
        <f>E542</f>
        <v>35</v>
      </c>
      <c r="I550" s="742">
        <f>D550*H550</f>
        <v>35</v>
      </c>
    </row>
    <row r="551" spans="1:9">
      <c r="A551" s="743"/>
      <c r="B551" s="743"/>
      <c r="C551" s="753"/>
      <c r="D551" s="763"/>
      <c r="E551" s="769"/>
      <c r="F551" s="769"/>
      <c r="G551" s="769"/>
      <c r="H551" s="743"/>
      <c r="I551" s="743"/>
    </row>
    <row r="552" spans="1:9">
      <c r="A552" s="723" t="s">
        <v>999</v>
      </c>
      <c r="B552" s="723"/>
      <c r="C552" s="723"/>
      <c r="D552" s="723"/>
      <c r="E552" s="723"/>
      <c r="F552" s="723"/>
      <c r="G552" s="723"/>
      <c r="H552" s="723"/>
      <c r="I552" s="267">
        <f>SUM(I550:I551)</f>
        <v>35</v>
      </c>
    </row>
    <row r="553" spans="1:9">
      <c r="A553" s="251"/>
      <c r="B553" s="251"/>
      <c r="C553" s="251"/>
      <c r="D553" s="251"/>
      <c r="E553" s="251"/>
      <c r="F553" s="251"/>
      <c r="G553" s="251"/>
      <c r="H553" s="251"/>
      <c r="I553" s="251"/>
    </row>
    <row r="554" spans="1:9">
      <c r="A554" s="707" t="s">
        <v>918</v>
      </c>
      <c r="B554" s="707"/>
      <c r="C554" s="707"/>
      <c r="D554" s="707"/>
      <c r="E554" s="707"/>
      <c r="F554" s="251"/>
      <c r="G554" s="251"/>
      <c r="H554" s="251"/>
      <c r="I554" s="251"/>
    </row>
    <row r="555" spans="1:9">
      <c r="A555" s="708" t="s">
        <v>919</v>
      </c>
      <c r="B555" s="709"/>
      <c r="C555" s="710"/>
      <c r="D555" s="265" t="s">
        <v>920</v>
      </c>
      <c r="E555" s="265" t="s">
        <v>921</v>
      </c>
      <c r="F555" s="251"/>
      <c r="G555" s="251"/>
      <c r="H555" s="251"/>
      <c r="I555" s="251"/>
    </row>
    <row r="556" spans="1:9">
      <c r="A556" s="711" t="s">
        <v>922</v>
      </c>
      <c r="B556" s="712"/>
      <c r="C556" s="713"/>
      <c r="D556" s="759">
        <v>128.33000000000001</v>
      </c>
      <c r="E556" s="266">
        <f>I547</f>
        <v>13.172000000000001</v>
      </c>
      <c r="F556" s="251"/>
      <c r="G556" s="251"/>
      <c r="H556" s="251"/>
      <c r="I556" s="251"/>
    </row>
    <row r="557" spans="1:9">
      <c r="A557" s="711" t="s">
        <v>923</v>
      </c>
      <c r="B557" s="712"/>
      <c r="C557" s="713"/>
      <c r="D557" s="760"/>
      <c r="E557" s="266">
        <f>I552</f>
        <v>35</v>
      </c>
      <c r="F557" s="251"/>
      <c r="G557" s="251"/>
      <c r="H557" s="251"/>
      <c r="I557" s="251"/>
    </row>
    <row r="558" spans="1:9">
      <c r="A558" s="711" t="s">
        <v>924</v>
      </c>
      <c r="B558" s="712"/>
      <c r="C558" s="713"/>
      <c r="D558" s="760"/>
      <c r="E558" s="266">
        <v>0</v>
      </c>
      <c r="F558" s="251"/>
      <c r="G558" s="251"/>
      <c r="H558" s="251"/>
      <c r="I558" s="251"/>
    </row>
    <row r="559" spans="1:9">
      <c r="A559" s="711" t="s">
        <v>925</v>
      </c>
      <c r="B559" s="712"/>
      <c r="C559" s="713"/>
      <c r="D559" s="760"/>
      <c r="E559" s="266">
        <v>1</v>
      </c>
      <c r="F559" s="251"/>
      <c r="G559" s="251"/>
      <c r="H559" s="251"/>
      <c r="I559" s="251"/>
    </row>
    <row r="560" spans="1:9">
      <c r="A560" s="711" t="s">
        <v>926</v>
      </c>
      <c r="B560" s="712"/>
      <c r="C560" s="713"/>
      <c r="D560" s="760"/>
      <c r="E560" s="266">
        <f>E556+E558</f>
        <v>13.172000000000001</v>
      </c>
      <c r="F560" s="251"/>
      <c r="G560" s="251"/>
      <c r="H560" s="251"/>
      <c r="I560" s="251"/>
    </row>
    <row r="561" spans="1:9">
      <c r="A561" s="711" t="s">
        <v>927</v>
      </c>
      <c r="B561" s="712"/>
      <c r="C561" s="713"/>
      <c r="D561" s="760"/>
      <c r="E561" s="266">
        <f>(E556/E559)+(E558/E559)</f>
        <v>13.172000000000001</v>
      </c>
      <c r="F561" s="251"/>
      <c r="G561" s="251"/>
      <c r="H561" s="251"/>
      <c r="I561" s="251"/>
    </row>
    <row r="562" spans="1:9">
      <c r="A562" s="711" t="s">
        <v>928</v>
      </c>
      <c r="B562" s="712"/>
      <c r="C562" s="713"/>
      <c r="D562" s="761"/>
      <c r="E562" s="266">
        <f>E557+E561</f>
        <v>48.171999999999997</v>
      </c>
      <c r="F562" s="251"/>
      <c r="G562" s="251"/>
      <c r="H562" s="251"/>
      <c r="I562" s="251"/>
    </row>
    <row r="563" spans="1:9">
      <c r="A563" s="711" t="s">
        <v>929</v>
      </c>
      <c r="B563" s="712"/>
      <c r="C563" s="713"/>
      <c r="D563" s="759">
        <v>0</v>
      </c>
      <c r="E563" s="266">
        <f>E562*(D563/100)</f>
        <v>0</v>
      </c>
      <c r="F563" s="251"/>
      <c r="G563" s="251"/>
      <c r="H563" s="251"/>
      <c r="I563" s="251"/>
    </row>
    <row r="564" spans="1:9">
      <c r="A564" s="714" t="s">
        <v>930</v>
      </c>
      <c r="B564" s="715"/>
      <c r="C564" s="716"/>
      <c r="D564" s="761"/>
      <c r="E564" s="268">
        <f>E562+E563</f>
        <v>48.171999999999997</v>
      </c>
      <c r="F564" s="251"/>
      <c r="G564" s="251"/>
      <c r="H564" s="251"/>
      <c r="I564" s="251"/>
    </row>
    <row r="569" spans="1:9">
      <c r="A569" s="250" t="s">
        <v>1009</v>
      </c>
      <c r="B569" s="251"/>
      <c r="C569" s="251"/>
      <c r="D569" s="251"/>
      <c r="E569" s="251"/>
      <c r="F569" s="251"/>
      <c r="G569" s="251"/>
      <c r="H569" s="251"/>
      <c r="I569" s="251"/>
    </row>
    <row r="570" spans="1:9">
      <c r="A570" s="251" t="s">
        <v>1010</v>
      </c>
      <c r="B570" s="251"/>
      <c r="C570" s="251"/>
      <c r="D570" s="251"/>
      <c r="E570" s="251"/>
      <c r="F570" s="251"/>
      <c r="G570" s="311"/>
      <c r="H570" s="251"/>
      <c r="I570" s="251"/>
    </row>
    <row r="571" spans="1:9">
      <c r="A571" s="251"/>
      <c r="B571" s="251"/>
      <c r="C571" s="251"/>
      <c r="D571" s="251"/>
      <c r="E571" s="251"/>
      <c r="F571" s="251"/>
      <c r="G571" s="251"/>
      <c r="H571" s="251"/>
      <c r="I571" s="251"/>
    </row>
    <row r="572" spans="1:9">
      <c r="A572" s="252" t="s">
        <v>966</v>
      </c>
      <c r="B572" s="252"/>
      <c r="C572" s="253"/>
      <c r="D572" s="253"/>
      <c r="E572" s="253"/>
      <c r="F572" s="251"/>
      <c r="G572" s="251"/>
      <c r="H572" s="251"/>
      <c r="I572" s="251"/>
    </row>
    <row r="573" spans="1:9">
      <c r="A573" s="253"/>
      <c r="B573" s="253"/>
      <c r="C573" s="253"/>
      <c r="D573" s="253"/>
      <c r="E573" s="253"/>
      <c r="F573" s="251"/>
      <c r="G573" s="251"/>
      <c r="H573" s="251"/>
      <c r="I573" s="251"/>
    </row>
    <row r="574" spans="1:9">
      <c r="A574" s="254" t="s">
        <v>893</v>
      </c>
      <c r="B574" s="717" t="s">
        <v>894</v>
      </c>
      <c r="C574" s="718"/>
      <c r="D574" s="254" t="s">
        <v>895</v>
      </c>
      <c r="E574" s="254" t="s">
        <v>896</v>
      </c>
      <c r="F574" s="251"/>
      <c r="G574" s="251"/>
      <c r="H574" s="251"/>
      <c r="I574" s="251"/>
    </row>
    <row r="575" spans="1:9">
      <c r="A575" s="335" t="s">
        <v>991</v>
      </c>
      <c r="B575" s="697" t="s">
        <v>992</v>
      </c>
      <c r="C575" s="697"/>
      <c r="D575" s="257" t="s">
        <v>47</v>
      </c>
      <c r="E575" s="257">
        <v>10.99</v>
      </c>
      <c r="F575" s="251"/>
      <c r="G575" s="251"/>
      <c r="H575" s="251"/>
      <c r="I575" s="251"/>
    </row>
    <row r="576" spans="1:9">
      <c r="A576" s="336" t="s">
        <v>993</v>
      </c>
      <c r="B576" s="696" t="s">
        <v>994</v>
      </c>
      <c r="C576" s="696"/>
      <c r="D576" s="257" t="s">
        <v>47</v>
      </c>
      <c r="E576" s="257">
        <v>13.49</v>
      </c>
      <c r="F576" s="251"/>
      <c r="G576" s="251"/>
      <c r="H576" s="251"/>
      <c r="I576" s="251"/>
    </row>
    <row r="577" spans="1:9">
      <c r="A577" s="263" t="s">
        <v>995</v>
      </c>
      <c r="B577" s="697" t="s">
        <v>996</v>
      </c>
      <c r="C577" s="697"/>
      <c r="D577" s="257" t="s">
        <v>47</v>
      </c>
      <c r="E577" s="257">
        <v>9.99</v>
      </c>
      <c r="F577" s="251"/>
      <c r="G577" s="251"/>
      <c r="H577" s="251"/>
      <c r="I577" s="251"/>
    </row>
    <row r="578" spans="1:9">
      <c r="A578" s="719" t="s">
        <v>903</v>
      </c>
      <c r="B578" s="719"/>
      <c r="C578" s="719"/>
      <c r="D578" s="719"/>
      <c r="E578" s="307">
        <f>E577</f>
        <v>9.99</v>
      </c>
      <c r="F578" s="251"/>
      <c r="G578" s="251"/>
      <c r="H578" s="251"/>
      <c r="I578" s="251"/>
    </row>
    <row r="579" spans="1:9">
      <c r="A579" s="251"/>
      <c r="B579" s="251"/>
      <c r="C579" s="251"/>
      <c r="D579" s="251"/>
      <c r="E579" s="251"/>
      <c r="F579" s="251"/>
      <c r="G579" s="251"/>
      <c r="H579" s="251"/>
      <c r="I579" s="251"/>
    </row>
    <row r="580" spans="1:9">
      <c r="A580" s="254" t="s">
        <v>904</v>
      </c>
      <c r="B580" s="254" t="s">
        <v>895</v>
      </c>
      <c r="C580" s="254" t="s">
        <v>905</v>
      </c>
      <c r="D580" s="254" t="s">
        <v>906</v>
      </c>
      <c r="E580" s="254" t="s">
        <v>907</v>
      </c>
      <c r="F580" s="254" t="s">
        <v>908</v>
      </c>
      <c r="G580" s="254" t="s">
        <v>909</v>
      </c>
      <c r="H580" s="254" t="s">
        <v>896</v>
      </c>
      <c r="I580" s="254" t="s">
        <v>910</v>
      </c>
    </row>
    <row r="581" spans="1:9">
      <c r="A581" s="257" t="s">
        <v>986</v>
      </c>
      <c r="B581" s="257" t="s">
        <v>912</v>
      </c>
      <c r="C581" s="261">
        <v>10101</v>
      </c>
      <c r="D581" s="257">
        <v>0.2</v>
      </c>
      <c r="E581" s="262"/>
      <c r="F581" s="262"/>
      <c r="G581" s="262"/>
      <c r="H581" s="262">
        <v>15.08</v>
      </c>
      <c r="I581" s="262">
        <f>D581*H581</f>
        <v>3.016</v>
      </c>
    </row>
    <row r="582" spans="1:9">
      <c r="A582" s="257" t="s">
        <v>997</v>
      </c>
      <c r="B582" s="257" t="s">
        <v>912</v>
      </c>
      <c r="C582" s="261">
        <v>10115</v>
      </c>
      <c r="D582" s="257">
        <v>0.2</v>
      </c>
      <c r="E582" s="262"/>
      <c r="F582" s="262"/>
      <c r="G582" s="262"/>
      <c r="H582" s="262">
        <v>17.850000000000001</v>
      </c>
      <c r="I582" s="262">
        <f>D582*H582</f>
        <v>3.5700000000000003</v>
      </c>
    </row>
    <row r="583" spans="1:9">
      <c r="A583" s="706" t="s">
        <v>913</v>
      </c>
      <c r="B583" s="706"/>
      <c r="C583" s="706"/>
      <c r="D583" s="706"/>
      <c r="E583" s="706"/>
      <c r="F583" s="706"/>
      <c r="G583" s="706"/>
      <c r="H583" s="706"/>
      <c r="I583" s="267">
        <f>I581+I582</f>
        <v>6.5860000000000003</v>
      </c>
    </row>
    <row r="584" spans="1:9">
      <c r="A584" s="316"/>
      <c r="B584" s="316"/>
      <c r="C584" s="316"/>
      <c r="D584" s="316"/>
      <c r="E584" s="316"/>
      <c r="F584" s="316"/>
      <c r="G584" s="316"/>
      <c r="H584" s="316"/>
      <c r="I584" s="316"/>
    </row>
    <row r="585" spans="1:9">
      <c r="A585" s="254" t="s">
        <v>914</v>
      </c>
      <c r="B585" s="337" t="s">
        <v>895</v>
      </c>
      <c r="C585" s="254" t="s">
        <v>905</v>
      </c>
      <c r="D585" s="254" t="s">
        <v>906</v>
      </c>
      <c r="E585" s="254" t="s">
        <v>907</v>
      </c>
      <c r="F585" s="254" t="s">
        <v>908</v>
      </c>
      <c r="G585" s="254" t="s">
        <v>909</v>
      </c>
      <c r="H585" s="254" t="s">
        <v>896</v>
      </c>
      <c r="I585" s="254" t="s">
        <v>910</v>
      </c>
    </row>
    <row r="586" spans="1:9">
      <c r="A586" s="745" t="s">
        <v>1011</v>
      </c>
      <c r="B586" s="749" t="s">
        <v>916</v>
      </c>
      <c r="C586" s="755" t="s">
        <v>917</v>
      </c>
      <c r="D586" s="765">
        <v>1</v>
      </c>
      <c r="E586" s="749"/>
      <c r="F586" s="749"/>
      <c r="G586" s="749"/>
      <c r="H586" s="749">
        <f>E578</f>
        <v>9.99</v>
      </c>
      <c r="I586" s="749">
        <f>D586*H586</f>
        <v>9.99</v>
      </c>
    </row>
    <row r="587" spans="1:9">
      <c r="A587" s="745"/>
      <c r="B587" s="750"/>
      <c r="C587" s="756"/>
      <c r="D587" s="766"/>
      <c r="E587" s="750"/>
      <c r="F587" s="750"/>
      <c r="G587" s="750"/>
      <c r="H587" s="750"/>
      <c r="I587" s="750"/>
    </row>
    <row r="588" spans="1:9">
      <c r="A588" s="745"/>
      <c r="B588" s="701" t="s">
        <v>913</v>
      </c>
      <c r="C588" s="706"/>
      <c r="D588" s="706"/>
      <c r="E588" s="706"/>
      <c r="F588" s="706"/>
      <c r="G588" s="706"/>
      <c r="H588" s="706"/>
      <c r="I588" s="267">
        <f>I586</f>
        <v>9.99</v>
      </c>
    </row>
    <row r="589" spans="1:9">
      <c r="A589" s="707" t="s">
        <v>918</v>
      </c>
      <c r="B589" s="707"/>
      <c r="C589" s="707"/>
      <c r="D589" s="707"/>
      <c r="E589" s="707"/>
      <c r="F589" s="251"/>
      <c r="G589" s="251"/>
      <c r="H589" s="251"/>
      <c r="I589" s="251"/>
    </row>
    <row r="590" spans="1:9">
      <c r="A590" s="708" t="s">
        <v>919</v>
      </c>
      <c r="B590" s="709"/>
      <c r="C590" s="710"/>
      <c r="D590" s="265" t="s">
        <v>920</v>
      </c>
      <c r="E590" s="265" t="s">
        <v>921</v>
      </c>
      <c r="F590" s="251"/>
      <c r="G590" s="251"/>
      <c r="H590" s="251"/>
      <c r="I590" s="251"/>
    </row>
    <row r="591" spans="1:9">
      <c r="A591" s="711" t="s">
        <v>922</v>
      </c>
      <c r="B591" s="712"/>
      <c r="C591" s="713"/>
      <c r="D591" s="759">
        <v>128.33000000000001</v>
      </c>
      <c r="E591" s="266">
        <f>I583</f>
        <v>6.5860000000000003</v>
      </c>
      <c r="F591" s="251"/>
      <c r="G591" s="251"/>
      <c r="H591" s="251"/>
      <c r="I591" s="251"/>
    </row>
    <row r="592" spans="1:9">
      <c r="A592" s="711" t="s">
        <v>923</v>
      </c>
      <c r="B592" s="712"/>
      <c r="C592" s="713"/>
      <c r="D592" s="760"/>
      <c r="E592" s="266">
        <f>I588</f>
        <v>9.99</v>
      </c>
      <c r="F592" s="251"/>
      <c r="G592" s="251"/>
      <c r="H592" s="251"/>
      <c r="I592" s="251"/>
    </row>
    <row r="593" spans="1:9">
      <c r="A593" s="711" t="s">
        <v>924</v>
      </c>
      <c r="B593" s="712"/>
      <c r="C593" s="713"/>
      <c r="D593" s="760"/>
      <c r="E593" s="266">
        <v>0</v>
      </c>
      <c r="F593" s="251"/>
      <c r="G593" s="251"/>
      <c r="H593" s="251"/>
      <c r="I593" s="251"/>
    </row>
    <row r="594" spans="1:9">
      <c r="A594" s="711" t="s">
        <v>925</v>
      </c>
      <c r="B594" s="712"/>
      <c r="C594" s="713"/>
      <c r="D594" s="760"/>
      <c r="E594" s="266">
        <v>1</v>
      </c>
      <c r="F594" s="251"/>
      <c r="G594" s="251"/>
      <c r="H594" s="251"/>
      <c r="I594" s="251"/>
    </row>
    <row r="595" spans="1:9">
      <c r="A595" s="711" t="s">
        <v>926</v>
      </c>
      <c r="B595" s="712"/>
      <c r="C595" s="713"/>
      <c r="D595" s="760"/>
      <c r="E595" s="266">
        <f>E591+E593</f>
        <v>6.5860000000000003</v>
      </c>
      <c r="F595" s="251"/>
      <c r="G595" s="251"/>
      <c r="H595" s="251"/>
      <c r="I595" s="251"/>
    </row>
    <row r="596" spans="1:9">
      <c r="A596" s="711" t="s">
        <v>927</v>
      </c>
      <c r="B596" s="712"/>
      <c r="C596" s="713"/>
      <c r="D596" s="760"/>
      <c r="E596" s="266">
        <f>(E591/E594)+(E593/E594)</f>
        <v>6.5860000000000003</v>
      </c>
      <c r="F596" s="251"/>
      <c r="G596" s="251"/>
      <c r="H596" s="251"/>
      <c r="I596" s="251"/>
    </row>
    <row r="597" spans="1:9">
      <c r="A597" s="711" t="s">
        <v>928</v>
      </c>
      <c r="B597" s="712"/>
      <c r="C597" s="713"/>
      <c r="D597" s="761"/>
      <c r="E597" s="266">
        <f>E592+E596</f>
        <v>16.576000000000001</v>
      </c>
      <c r="F597" s="251"/>
      <c r="G597" s="251"/>
      <c r="H597" s="251"/>
      <c r="I597" s="251"/>
    </row>
    <row r="598" spans="1:9">
      <c r="A598" s="711" t="s">
        <v>929</v>
      </c>
      <c r="B598" s="712"/>
      <c r="C598" s="713"/>
      <c r="D598" s="759">
        <v>0</v>
      </c>
      <c r="E598" s="266">
        <f>E597*(D598/100)</f>
        <v>0</v>
      </c>
      <c r="F598" s="251"/>
      <c r="G598" s="251"/>
      <c r="H598" s="251"/>
      <c r="I598" s="251"/>
    </row>
    <row r="599" spans="1:9">
      <c r="A599" s="714" t="s">
        <v>930</v>
      </c>
      <c r="B599" s="715"/>
      <c r="C599" s="716"/>
      <c r="D599" s="761"/>
      <c r="E599" s="268">
        <f>E597+E598</f>
        <v>16.576000000000001</v>
      </c>
      <c r="F599" s="251"/>
      <c r="G599" s="251"/>
      <c r="H599" s="251"/>
      <c r="I599" s="251"/>
    </row>
    <row r="604" spans="1:9">
      <c r="A604" s="693" t="s">
        <v>1012</v>
      </c>
      <c r="B604" s="693"/>
      <c r="C604" s="693"/>
      <c r="D604" s="693"/>
      <c r="E604" s="693"/>
    </row>
    <row r="605" spans="1:9">
      <c r="A605" s="250"/>
      <c r="B605" s="251"/>
      <c r="C605" s="251"/>
      <c r="D605" s="251"/>
      <c r="E605" s="251"/>
      <c r="F605" s="251"/>
      <c r="G605" s="251"/>
      <c r="H605" s="251"/>
      <c r="I605" s="251"/>
    </row>
    <row r="606" spans="1:9">
      <c r="A606" s="250" t="s">
        <v>1013</v>
      </c>
      <c r="B606" s="251"/>
      <c r="C606" s="251"/>
      <c r="D606" s="251"/>
      <c r="E606" s="251"/>
      <c r="F606" s="251"/>
      <c r="G606" s="251"/>
      <c r="H606" s="251"/>
      <c r="I606" s="251"/>
    </row>
    <row r="607" spans="1:9">
      <c r="A607" s="251" t="s">
        <v>1014</v>
      </c>
      <c r="B607" s="251"/>
      <c r="C607" s="251"/>
      <c r="D607" s="251"/>
      <c r="E607" s="251"/>
      <c r="F607" s="251"/>
      <c r="G607" s="311"/>
      <c r="H607" s="251"/>
      <c r="I607" s="251"/>
    </row>
    <row r="608" spans="1:9">
      <c r="A608" s="251"/>
      <c r="B608" s="251"/>
      <c r="C608" s="251"/>
      <c r="D608" s="251"/>
      <c r="E608" s="251"/>
      <c r="F608" s="251"/>
      <c r="G608" s="251"/>
      <c r="H608" s="251"/>
      <c r="I608" s="251"/>
    </row>
    <row r="609" spans="1:9">
      <c r="A609" s="252" t="s">
        <v>966</v>
      </c>
      <c r="B609" s="252"/>
      <c r="C609" s="253"/>
      <c r="D609" s="253"/>
      <c r="E609" s="253"/>
      <c r="F609" s="251"/>
      <c r="G609" s="251"/>
      <c r="H609" s="251"/>
      <c r="I609" s="251"/>
    </row>
    <row r="610" spans="1:9">
      <c r="A610" s="253"/>
      <c r="B610" s="253"/>
      <c r="C610" s="253"/>
      <c r="D610" s="253"/>
      <c r="E610" s="253"/>
      <c r="F610" s="251"/>
      <c r="G610" s="251"/>
      <c r="H610" s="251"/>
      <c r="I610" s="251"/>
    </row>
    <row r="611" spans="1:9">
      <c r="A611" s="254" t="s">
        <v>893</v>
      </c>
      <c r="B611" s="717" t="s">
        <v>894</v>
      </c>
      <c r="C611" s="718"/>
      <c r="D611" s="254" t="s">
        <v>895</v>
      </c>
      <c r="E611" s="254" t="s">
        <v>896</v>
      </c>
      <c r="F611" s="251"/>
      <c r="G611" s="251"/>
      <c r="H611" s="251"/>
      <c r="I611" s="251"/>
    </row>
    <row r="612" spans="1:9">
      <c r="A612" s="338" t="s">
        <v>1015</v>
      </c>
      <c r="B612" s="724" t="s">
        <v>1016</v>
      </c>
      <c r="C612" s="725"/>
      <c r="D612" s="257" t="s">
        <v>47</v>
      </c>
      <c r="E612" s="257">
        <v>1260</v>
      </c>
      <c r="F612" s="251"/>
      <c r="G612" s="251"/>
      <c r="H612" s="251"/>
      <c r="I612" s="251"/>
    </row>
    <row r="613" spans="1:9">
      <c r="A613" s="263" t="s">
        <v>1017</v>
      </c>
      <c r="B613" s="724" t="s">
        <v>1018</v>
      </c>
      <c r="C613" s="725"/>
      <c r="D613" s="257" t="s">
        <v>47</v>
      </c>
      <c r="E613" s="257">
        <v>1138.31</v>
      </c>
      <c r="F613" s="251"/>
      <c r="G613" s="251"/>
      <c r="H613" s="251"/>
      <c r="I613" s="251"/>
    </row>
    <row r="614" spans="1:9">
      <c r="A614" s="335" t="s">
        <v>1019</v>
      </c>
      <c r="B614" s="724" t="s">
        <v>1020</v>
      </c>
      <c r="C614" s="725"/>
      <c r="D614" s="257" t="s">
        <v>47</v>
      </c>
      <c r="E614" s="257">
        <v>1300.98</v>
      </c>
      <c r="F614" s="251"/>
      <c r="G614" s="251"/>
      <c r="H614" s="251"/>
      <c r="I614" s="251"/>
    </row>
    <row r="615" spans="1:9" ht="15.75">
      <c r="A615" s="726" t="s">
        <v>903</v>
      </c>
      <c r="B615" s="726"/>
      <c r="C615" s="726"/>
      <c r="D615" s="726"/>
      <c r="E615" s="339">
        <f>E613</f>
        <v>1138.31</v>
      </c>
      <c r="F615" s="251"/>
      <c r="G615" s="251"/>
      <c r="H615" s="251"/>
      <c r="I615" s="251"/>
    </row>
    <row r="616" spans="1:9">
      <c r="A616" s="251"/>
      <c r="B616" s="251"/>
      <c r="C616" s="251"/>
      <c r="D616" s="251"/>
      <c r="E616" s="251"/>
      <c r="F616" s="251"/>
      <c r="G616" s="251"/>
      <c r="H616" s="251"/>
      <c r="I616" s="251"/>
    </row>
    <row r="617" spans="1:9">
      <c r="A617" s="254" t="s">
        <v>904</v>
      </c>
      <c r="B617" s="254" t="s">
        <v>895</v>
      </c>
      <c r="C617" s="254" t="s">
        <v>905</v>
      </c>
      <c r="D617" s="254" t="s">
        <v>906</v>
      </c>
      <c r="E617" s="254" t="s">
        <v>907</v>
      </c>
      <c r="F617" s="254" t="s">
        <v>908</v>
      </c>
      <c r="G617" s="254" t="s">
        <v>909</v>
      </c>
      <c r="H617" s="254" t="s">
        <v>896</v>
      </c>
      <c r="I617" s="254" t="s">
        <v>910</v>
      </c>
    </row>
    <row r="618" spans="1:9">
      <c r="A618" s="257" t="s">
        <v>997</v>
      </c>
      <c r="B618" s="257" t="s">
        <v>912</v>
      </c>
      <c r="C618" s="340" t="s">
        <v>1021</v>
      </c>
      <c r="D618" s="341">
        <v>1</v>
      </c>
      <c r="E618" s="262"/>
      <c r="F618" s="262"/>
      <c r="G618" s="262"/>
      <c r="H618" s="271">
        <v>22.54</v>
      </c>
      <c r="I618" s="271">
        <f>D618*H618</f>
        <v>22.54</v>
      </c>
    </row>
    <row r="619" spans="1:9" ht="28.5">
      <c r="A619" s="257" t="s">
        <v>1022</v>
      </c>
      <c r="B619" s="257" t="s">
        <v>912</v>
      </c>
      <c r="C619" s="340" t="s">
        <v>1023</v>
      </c>
      <c r="D619" s="341">
        <v>1</v>
      </c>
      <c r="E619" s="262"/>
      <c r="F619" s="262"/>
      <c r="G619" s="262"/>
      <c r="H619" s="271">
        <v>20.98</v>
      </c>
      <c r="I619" s="271">
        <f>D619*H619</f>
        <v>20.98</v>
      </c>
    </row>
    <row r="620" spans="1:9">
      <c r="A620" s="257" t="s">
        <v>1024</v>
      </c>
      <c r="B620" s="257" t="s">
        <v>912</v>
      </c>
      <c r="C620" s="340" t="s">
        <v>1025</v>
      </c>
      <c r="D620" s="341">
        <v>2</v>
      </c>
      <c r="E620" s="262"/>
      <c r="F620" s="262"/>
      <c r="G620" s="262"/>
      <c r="H620" s="271">
        <v>16.5</v>
      </c>
      <c r="I620" s="271">
        <f>D620*H620</f>
        <v>33</v>
      </c>
    </row>
    <row r="621" spans="1:9">
      <c r="A621" s="706" t="s">
        <v>913</v>
      </c>
      <c r="B621" s="706"/>
      <c r="C621" s="706"/>
      <c r="D621" s="706"/>
      <c r="E621" s="706"/>
      <c r="F621" s="706"/>
      <c r="G621" s="706"/>
      <c r="H621" s="706"/>
      <c r="I621" s="334">
        <f>SUM(I618:I620)</f>
        <v>76.52</v>
      </c>
    </row>
    <row r="622" spans="1:9">
      <c r="A622" s="316"/>
      <c r="B622" s="316"/>
      <c r="C622" s="316"/>
      <c r="D622" s="316"/>
      <c r="E622" s="316"/>
      <c r="F622" s="316"/>
      <c r="G622" s="316"/>
      <c r="H622" s="316"/>
      <c r="I622" s="316"/>
    </row>
    <row r="623" spans="1:9">
      <c r="A623" s="254" t="s">
        <v>914</v>
      </c>
      <c r="B623" s="254" t="s">
        <v>895</v>
      </c>
      <c r="C623" s="254" t="s">
        <v>905</v>
      </c>
      <c r="D623" s="254" t="s">
        <v>906</v>
      </c>
      <c r="E623" s="254" t="s">
        <v>907</v>
      </c>
      <c r="F623" s="254" t="s">
        <v>908</v>
      </c>
      <c r="G623" s="254" t="s">
        <v>909</v>
      </c>
      <c r="H623" s="254" t="s">
        <v>896</v>
      </c>
      <c r="I623" s="254" t="s">
        <v>910</v>
      </c>
    </row>
    <row r="624" spans="1:9">
      <c r="A624" s="257" t="s">
        <v>1026</v>
      </c>
      <c r="B624" s="257" t="s">
        <v>916</v>
      </c>
      <c r="C624" s="264" t="s">
        <v>917</v>
      </c>
      <c r="D624" s="315">
        <v>1</v>
      </c>
      <c r="E624" s="262"/>
      <c r="F624" s="262"/>
      <c r="G624" s="262"/>
      <c r="H624" s="262">
        <f>E613</f>
        <v>1138.31</v>
      </c>
      <c r="I624" s="262">
        <f>D624*H624</f>
        <v>1138.31</v>
      </c>
    </row>
    <row r="625" spans="1:9">
      <c r="A625" s="706" t="s">
        <v>913</v>
      </c>
      <c r="B625" s="706"/>
      <c r="C625" s="706"/>
      <c r="D625" s="706"/>
      <c r="E625" s="706"/>
      <c r="F625" s="706"/>
      <c r="G625" s="706"/>
      <c r="H625" s="706"/>
      <c r="I625" s="267">
        <f>I624</f>
        <v>1138.31</v>
      </c>
    </row>
    <row r="626" spans="1:9">
      <c r="A626" s="251"/>
      <c r="B626" s="251"/>
      <c r="C626" s="251"/>
      <c r="D626" s="251"/>
      <c r="E626" s="251"/>
      <c r="F626" s="251"/>
      <c r="G626" s="251"/>
      <c r="H626" s="251"/>
      <c r="I626" s="251"/>
    </row>
    <row r="627" spans="1:9">
      <c r="A627" s="707" t="s">
        <v>918</v>
      </c>
      <c r="B627" s="707"/>
      <c r="C627" s="707"/>
      <c r="D627" s="707"/>
      <c r="E627" s="707"/>
      <c r="F627" s="251"/>
      <c r="G627" s="251"/>
      <c r="H627" s="251"/>
      <c r="I627" s="251"/>
    </row>
    <row r="628" spans="1:9">
      <c r="A628" s="708" t="s">
        <v>919</v>
      </c>
      <c r="B628" s="709"/>
      <c r="C628" s="710"/>
      <c r="D628" s="265" t="s">
        <v>920</v>
      </c>
      <c r="E628" s="265" t="s">
        <v>921</v>
      </c>
      <c r="F628" s="251"/>
      <c r="G628" s="251"/>
      <c r="H628" s="251"/>
      <c r="I628" s="251"/>
    </row>
    <row r="629" spans="1:9">
      <c r="A629" s="711" t="s">
        <v>922</v>
      </c>
      <c r="B629" s="712"/>
      <c r="C629" s="713"/>
      <c r="D629" s="759">
        <v>128.33000000000001</v>
      </c>
      <c r="E629" s="266">
        <f>I621</f>
        <v>76.52</v>
      </c>
      <c r="F629" s="251"/>
      <c r="G629" s="251"/>
      <c r="H629" s="251"/>
      <c r="I629" s="251"/>
    </row>
    <row r="630" spans="1:9">
      <c r="A630" s="711" t="s">
        <v>923</v>
      </c>
      <c r="B630" s="712"/>
      <c r="C630" s="713"/>
      <c r="D630" s="760"/>
      <c r="E630" s="266">
        <f>I625</f>
        <v>1138.31</v>
      </c>
      <c r="F630" s="251"/>
      <c r="G630" s="251"/>
      <c r="H630" s="251"/>
      <c r="I630" s="251"/>
    </row>
    <row r="631" spans="1:9">
      <c r="A631" s="711" t="s">
        <v>924</v>
      </c>
      <c r="B631" s="712"/>
      <c r="C631" s="713"/>
      <c r="D631" s="760"/>
      <c r="E631" s="266">
        <v>0</v>
      </c>
      <c r="F631" s="251"/>
      <c r="G631" s="251"/>
      <c r="H631" s="251"/>
      <c r="I631" s="251"/>
    </row>
    <row r="632" spans="1:9">
      <c r="A632" s="711" t="s">
        <v>925</v>
      </c>
      <c r="B632" s="712"/>
      <c r="C632" s="713"/>
      <c r="D632" s="760"/>
      <c r="E632" s="266">
        <v>1</v>
      </c>
      <c r="F632" s="251"/>
      <c r="G632" s="251"/>
      <c r="H632" s="251"/>
      <c r="I632" s="251"/>
    </row>
    <row r="633" spans="1:9">
      <c r="A633" s="711" t="s">
        <v>926</v>
      </c>
      <c r="B633" s="712"/>
      <c r="C633" s="713"/>
      <c r="D633" s="760"/>
      <c r="E633" s="266">
        <f>E629+E631</f>
        <v>76.52</v>
      </c>
      <c r="F633" s="251"/>
      <c r="G633" s="251"/>
      <c r="H633" s="251"/>
      <c r="I633" s="251"/>
    </row>
    <row r="634" spans="1:9">
      <c r="A634" s="711" t="s">
        <v>927</v>
      </c>
      <c r="B634" s="712"/>
      <c r="C634" s="713"/>
      <c r="D634" s="760"/>
      <c r="E634" s="266">
        <f>(E629/E632)+(E631/E632)</f>
        <v>76.52</v>
      </c>
      <c r="F634" s="251"/>
      <c r="G634" s="251"/>
      <c r="H634" s="251"/>
      <c r="I634" s="251"/>
    </row>
    <row r="635" spans="1:9">
      <c r="A635" s="711" t="s">
        <v>928</v>
      </c>
      <c r="B635" s="712"/>
      <c r="C635" s="713"/>
      <c r="D635" s="761"/>
      <c r="E635" s="266">
        <f>E630+E634</f>
        <v>1214.83</v>
      </c>
      <c r="F635" s="251"/>
      <c r="G635" s="251"/>
      <c r="H635" s="251"/>
      <c r="I635" s="251"/>
    </row>
    <row r="636" spans="1:9">
      <c r="A636" s="711" t="s">
        <v>929</v>
      </c>
      <c r="B636" s="712"/>
      <c r="C636" s="713"/>
      <c r="D636" s="759">
        <v>0</v>
      </c>
      <c r="E636" s="266">
        <f>E635*(D636/100)</f>
        <v>0</v>
      </c>
      <c r="F636" s="251"/>
      <c r="G636" s="251"/>
      <c r="H636" s="251"/>
      <c r="I636" s="251"/>
    </row>
    <row r="637" spans="1:9">
      <c r="A637" s="714" t="s">
        <v>930</v>
      </c>
      <c r="B637" s="715"/>
      <c r="C637" s="716"/>
      <c r="D637" s="761"/>
      <c r="E637" s="268">
        <f>E635+E636</f>
        <v>1214.83</v>
      </c>
      <c r="F637" s="251"/>
      <c r="G637" s="251"/>
      <c r="H637" s="251"/>
      <c r="I637" s="251"/>
    </row>
    <row r="642" spans="1:9">
      <c r="A642" s="250" t="s">
        <v>1027</v>
      </c>
      <c r="B642" s="251"/>
      <c r="C642" s="251"/>
      <c r="D642" s="251"/>
      <c r="E642" s="251"/>
      <c r="F642" s="251"/>
      <c r="G642" s="251"/>
      <c r="H642" s="251"/>
      <c r="I642" s="251"/>
    </row>
    <row r="643" spans="1:9">
      <c r="A643" s="251" t="s">
        <v>1028</v>
      </c>
      <c r="B643" s="251"/>
      <c r="C643" s="251"/>
      <c r="D643" s="251"/>
      <c r="E643" s="251"/>
      <c r="F643" s="251"/>
      <c r="G643" s="311"/>
      <c r="H643" s="251"/>
      <c r="I643" s="251"/>
    </row>
    <row r="644" spans="1:9">
      <c r="A644" s="251"/>
      <c r="B644" s="251"/>
      <c r="C644" s="251"/>
      <c r="D644" s="251"/>
      <c r="E644" s="251"/>
      <c r="F644" s="251"/>
      <c r="G644" s="251"/>
      <c r="H644" s="251"/>
      <c r="I644" s="251"/>
    </row>
    <row r="645" spans="1:9">
      <c r="A645" s="252" t="s">
        <v>966</v>
      </c>
      <c r="B645" s="252"/>
      <c r="C645" s="253"/>
      <c r="D645" s="253"/>
      <c r="E645" s="253"/>
      <c r="F645" s="251"/>
      <c r="G645" s="251"/>
      <c r="H645" s="251"/>
      <c r="I645" s="251"/>
    </row>
    <row r="646" spans="1:9">
      <c r="A646" s="253"/>
      <c r="B646" s="253"/>
      <c r="C646" s="253"/>
      <c r="D646" s="253"/>
      <c r="E646" s="253"/>
      <c r="F646" s="251"/>
      <c r="G646" s="251"/>
      <c r="H646" s="251"/>
      <c r="I646" s="251"/>
    </row>
    <row r="647" spans="1:9">
      <c r="A647" s="254" t="s">
        <v>893</v>
      </c>
      <c r="B647" s="694" t="s">
        <v>894</v>
      </c>
      <c r="C647" s="694"/>
      <c r="D647" s="254" t="s">
        <v>895</v>
      </c>
      <c r="E647" s="254" t="s">
        <v>896</v>
      </c>
      <c r="F647" s="251"/>
      <c r="G647" s="251"/>
      <c r="H647" s="251"/>
      <c r="I647" s="251"/>
    </row>
    <row r="648" spans="1:9">
      <c r="A648" s="313" t="s">
        <v>1015</v>
      </c>
      <c r="B648" s="697" t="s">
        <v>1016</v>
      </c>
      <c r="C648" s="697"/>
      <c r="D648" s="257" t="s">
        <v>47</v>
      </c>
      <c r="E648" s="257">
        <v>291</v>
      </c>
      <c r="F648" s="251"/>
      <c r="G648" s="251"/>
      <c r="H648" s="251"/>
      <c r="I648" s="251"/>
    </row>
    <row r="649" spans="1:9">
      <c r="A649" s="263" t="s">
        <v>1017</v>
      </c>
      <c r="B649" s="697" t="s">
        <v>1018</v>
      </c>
      <c r="C649" s="697"/>
      <c r="D649" s="257" t="s">
        <v>47</v>
      </c>
      <c r="E649" s="257">
        <v>322.99</v>
      </c>
      <c r="F649" s="251"/>
      <c r="G649" s="251"/>
      <c r="H649" s="251"/>
      <c r="I649" s="251"/>
    </row>
    <row r="650" spans="1:9">
      <c r="A650" s="269" t="s">
        <v>1019</v>
      </c>
      <c r="B650" s="697" t="s">
        <v>1020</v>
      </c>
      <c r="C650" s="697"/>
      <c r="D650" s="257" t="s">
        <v>47</v>
      </c>
      <c r="E650" s="257">
        <v>308.99</v>
      </c>
      <c r="F650" s="251"/>
      <c r="G650" s="251"/>
      <c r="H650" s="251"/>
      <c r="I650" s="251"/>
    </row>
    <row r="651" spans="1:9" ht="15.75">
      <c r="A651" s="727" t="s">
        <v>903</v>
      </c>
      <c r="B651" s="727"/>
      <c r="C651" s="727"/>
      <c r="D651" s="727"/>
      <c r="E651" s="260">
        <f>E648</f>
        <v>291</v>
      </c>
      <c r="F651" s="251"/>
      <c r="G651" s="251"/>
      <c r="H651" s="251"/>
      <c r="I651" s="251"/>
    </row>
    <row r="652" spans="1:9">
      <c r="A652" s="251"/>
      <c r="B652" s="251"/>
      <c r="C652" s="251"/>
      <c r="D652" s="251"/>
      <c r="E652" s="251"/>
      <c r="F652" s="251"/>
      <c r="G652" s="251"/>
      <c r="H652" s="251"/>
      <c r="I652" s="251"/>
    </row>
    <row r="653" spans="1:9">
      <c r="A653" s="254" t="s">
        <v>904</v>
      </c>
      <c r="B653" s="254" t="s">
        <v>895</v>
      </c>
      <c r="C653" s="254" t="s">
        <v>905</v>
      </c>
      <c r="D653" s="254" t="s">
        <v>906</v>
      </c>
      <c r="E653" s="254" t="s">
        <v>907</v>
      </c>
      <c r="F653" s="254" t="s">
        <v>908</v>
      </c>
      <c r="G653" s="254" t="s">
        <v>909</v>
      </c>
      <c r="H653" s="254" t="s">
        <v>896</v>
      </c>
      <c r="I653" s="254" t="s">
        <v>910</v>
      </c>
    </row>
    <row r="654" spans="1:9" ht="28.5">
      <c r="A654" s="257" t="s">
        <v>1022</v>
      </c>
      <c r="B654" s="271" t="s">
        <v>912</v>
      </c>
      <c r="C654" s="340">
        <v>88267</v>
      </c>
      <c r="D654" s="342">
        <v>0.26400000000000001</v>
      </c>
      <c r="E654" s="271"/>
      <c r="F654" s="271"/>
      <c r="G654" s="271"/>
      <c r="H654" s="271">
        <v>20.98</v>
      </c>
      <c r="I654" s="271">
        <f>D654*H654</f>
        <v>5.5387200000000005</v>
      </c>
    </row>
    <row r="655" spans="1:9">
      <c r="A655" s="257" t="s">
        <v>1029</v>
      </c>
      <c r="B655" s="271" t="s">
        <v>912</v>
      </c>
      <c r="C655" s="340">
        <v>88248</v>
      </c>
      <c r="D655" s="342">
        <v>0.26400000000000001</v>
      </c>
      <c r="E655" s="271"/>
      <c r="F655" s="271"/>
      <c r="G655" s="271"/>
      <c r="H655" s="271">
        <v>16.309999999999999</v>
      </c>
      <c r="I655" s="271">
        <f>D655*H655</f>
        <v>4.3058399999999999</v>
      </c>
    </row>
    <row r="656" spans="1:9">
      <c r="A656" s="706" t="s">
        <v>913</v>
      </c>
      <c r="B656" s="706"/>
      <c r="C656" s="706"/>
      <c r="D656" s="706"/>
      <c r="E656" s="706"/>
      <c r="F656" s="706"/>
      <c r="G656" s="706"/>
      <c r="H656" s="706"/>
      <c r="I656" s="267">
        <f>SUM(I654:I655)</f>
        <v>9.8445600000000013</v>
      </c>
    </row>
    <row r="657" spans="1:9">
      <c r="A657" s="316"/>
      <c r="B657" s="316"/>
      <c r="C657" s="316"/>
      <c r="D657" s="316"/>
      <c r="E657" s="316"/>
      <c r="F657" s="316"/>
      <c r="G657" s="316"/>
      <c r="H657" s="316"/>
      <c r="I657" s="316"/>
    </row>
    <row r="658" spans="1:9">
      <c r="A658" s="254" t="s">
        <v>914</v>
      </c>
      <c r="B658" s="254" t="s">
        <v>895</v>
      </c>
      <c r="C658" s="254" t="s">
        <v>905</v>
      </c>
      <c r="D658" s="254" t="s">
        <v>906</v>
      </c>
      <c r="E658" s="254" t="s">
        <v>907</v>
      </c>
      <c r="F658" s="254" t="s">
        <v>908</v>
      </c>
      <c r="G658" s="254" t="s">
        <v>909</v>
      </c>
      <c r="H658" s="254" t="s">
        <v>896</v>
      </c>
      <c r="I658" s="254" t="s">
        <v>910</v>
      </c>
    </row>
    <row r="659" spans="1:9">
      <c r="A659" s="343" t="s">
        <v>1030</v>
      </c>
      <c r="B659" s="257" t="s">
        <v>916</v>
      </c>
      <c r="C659" s="264" t="s">
        <v>917</v>
      </c>
      <c r="D659" s="315">
        <v>1</v>
      </c>
      <c r="E659" s="262"/>
      <c r="F659" s="262"/>
      <c r="G659" s="262"/>
      <c r="H659" s="262">
        <f>E651</f>
        <v>291</v>
      </c>
      <c r="I659" s="262">
        <f>D659*H659</f>
        <v>291</v>
      </c>
    </row>
    <row r="660" spans="1:9">
      <c r="A660" s="706" t="s">
        <v>913</v>
      </c>
      <c r="B660" s="706"/>
      <c r="C660" s="706"/>
      <c r="D660" s="706"/>
      <c r="E660" s="706"/>
      <c r="F660" s="706"/>
      <c r="G660" s="706"/>
      <c r="H660" s="706"/>
      <c r="I660" s="267">
        <f>I659</f>
        <v>291</v>
      </c>
    </row>
    <row r="661" spans="1:9">
      <c r="A661" s="251"/>
      <c r="B661" s="251"/>
      <c r="C661" s="251"/>
      <c r="D661" s="251"/>
      <c r="E661" s="251"/>
      <c r="F661" s="251"/>
      <c r="G661" s="251"/>
      <c r="H661" s="251"/>
      <c r="I661" s="251"/>
    </row>
    <row r="662" spans="1:9">
      <c r="A662" s="707" t="s">
        <v>918</v>
      </c>
      <c r="B662" s="707"/>
      <c r="C662" s="707"/>
      <c r="D662" s="707"/>
      <c r="E662" s="707"/>
      <c r="F662" s="251"/>
      <c r="G662" s="251"/>
      <c r="H662" s="251"/>
      <c r="I662" s="251"/>
    </row>
    <row r="663" spans="1:9">
      <c r="A663" s="708" t="s">
        <v>919</v>
      </c>
      <c r="B663" s="709"/>
      <c r="C663" s="710"/>
      <c r="D663" s="265" t="s">
        <v>920</v>
      </c>
      <c r="E663" s="265" t="s">
        <v>921</v>
      </c>
      <c r="F663" s="251"/>
      <c r="G663" s="251"/>
      <c r="H663" s="251"/>
      <c r="I663" s="251"/>
    </row>
    <row r="664" spans="1:9">
      <c r="A664" s="711" t="s">
        <v>922</v>
      </c>
      <c r="B664" s="712"/>
      <c r="C664" s="713"/>
      <c r="D664" s="759">
        <v>128.33000000000001</v>
      </c>
      <c r="E664" s="266">
        <f>I656</f>
        <v>9.8445600000000013</v>
      </c>
      <c r="F664" s="251"/>
      <c r="G664" s="251"/>
      <c r="H664" s="251"/>
      <c r="I664" s="251"/>
    </row>
    <row r="665" spans="1:9">
      <c r="A665" s="711" t="s">
        <v>923</v>
      </c>
      <c r="B665" s="712"/>
      <c r="C665" s="713"/>
      <c r="D665" s="760"/>
      <c r="E665" s="266">
        <f>I660</f>
        <v>291</v>
      </c>
      <c r="F665" s="251"/>
      <c r="G665" s="251"/>
      <c r="H665" s="251"/>
      <c r="I665" s="251"/>
    </row>
    <row r="666" spans="1:9">
      <c r="A666" s="711" t="s">
        <v>924</v>
      </c>
      <c r="B666" s="712"/>
      <c r="C666" s="713"/>
      <c r="D666" s="760"/>
      <c r="E666" s="266">
        <v>0</v>
      </c>
      <c r="F666" s="251"/>
      <c r="G666" s="251"/>
      <c r="H666" s="251"/>
      <c r="I666" s="251"/>
    </row>
    <row r="667" spans="1:9">
      <c r="A667" s="711" t="s">
        <v>925</v>
      </c>
      <c r="B667" s="712"/>
      <c r="C667" s="713"/>
      <c r="D667" s="760"/>
      <c r="E667" s="266">
        <v>1</v>
      </c>
      <c r="F667" s="251"/>
      <c r="G667" s="251"/>
      <c r="H667" s="251"/>
      <c r="I667" s="251"/>
    </row>
    <row r="668" spans="1:9">
      <c r="A668" s="711" t="s">
        <v>926</v>
      </c>
      <c r="B668" s="712"/>
      <c r="C668" s="713"/>
      <c r="D668" s="760"/>
      <c r="E668" s="266">
        <f>E664+E666</f>
        <v>9.8445600000000013</v>
      </c>
      <c r="F668" s="251"/>
      <c r="G668" s="251"/>
      <c r="H668" s="251"/>
      <c r="I668" s="251"/>
    </row>
    <row r="669" spans="1:9">
      <c r="A669" s="711" t="s">
        <v>927</v>
      </c>
      <c r="B669" s="712"/>
      <c r="C669" s="713"/>
      <c r="D669" s="760"/>
      <c r="E669" s="266">
        <f>(E664/E667)+(E666/E667)</f>
        <v>9.8445600000000013</v>
      </c>
      <c r="F669" s="251"/>
      <c r="G669" s="251"/>
      <c r="H669" s="251"/>
      <c r="I669" s="251"/>
    </row>
    <row r="670" spans="1:9">
      <c r="A670" s="711" t="s">
        <v>928</v>
      </c>
      <c r="B670" s="712"/>
      <c r="C670" s="713"/>
      <c r="D670" s="761"/>
      <c r="E670" s="266">
        <f>E665+E669</f>
        <v>300.84456</v>
      </c>
      <c r="F670" s="251"/>
      <c r="G670" s="251"/>
      <c r="H670" s="251"/>
      <c r="I670" s="251"/>
    </row>
    <row r="671" spans="1:9">
      <c r="A671" s="711" t="s">
        <v>929</v>
      </c>
      <c r="B671" s="712"/>
      <c r="C671" s="713"/>
      <c r="D671" s="759">
        <v>0</v>
      </c>
      <c r="E671" s="266">
        <f>E670*(D671/100)</f>
        <v>0</v>
      </c>
      <c r="F671" s="251"/>
      <c r="G671" s="251"/>
      <c r="H671" s="251"/>
      <c r="I671" s="251"/>
    </row>
    <row r="672" spans="1:9">
      <c r="A672" s="714" t="s">
        <v>930</v>
      </c>
      <c r="B672" s="715"/>
      <c r="C672" s="716"/>
      <c r="D672" s="761"/>
      <c r="E672" s="268">
        <f>E670+E671</f>
        <v>300.84456</v>
      </c>
      <c r="F672" s="251"/>
      <c r="G672" s="251"/>
      <c r="H672" s="251"/>
      <c r="I672" s="251"/>
    </row>
    <row r="680" spans="1:9">
      <c r="A680" s="250"/>
      <c r="B680" s="251"/>
      <c r="C680" s="251"/>
      <c r="D680" s="251"/>
      <c r="E680" s="251"/>
      <c r="F680" s="251"/>
      <c r="G680" s="251"/>
      <c r="H680" s="251"/>
      <c r="I680" s="251"/>
    </row>
    <row r="681" spans="1:9">
      <c r="A681" s="251"/>
      <c r="B681" s="251"/>
      <c r="C681" s="251"/>
      <c r="D681" s="251"/>
      <c r="E681" s="251"/>
      <c r="F681" s="251"/>
      <c r="G681" s="251"/>
      <c r="H681" s="251"/>
      <c r="I681" s="251"/>
    </row>
    <row r="682" spans="1:9">
      <c r="A682" s="296" t="s">
        <v>918</v>
      </c>
      <c r="B682" s="296"/>
      <c r="C682" s="296"/>
      <c r="D682" s="296"/>
      <c r="E682" s="296"/>
      <c r="F682" s="251"/>
      <c r="G682" s="251"/>
      <c r="H682" s="251"/>
      <c r="I682" s="251"/>
    </row>
    <row r="683" spans="1:9">
      <c r="A683" s="297" t="s">
        <v>919</v>
      </c>
      <c r="B683" s="298"/>
      <c r="C683" s="299"/>
      <c r="D683" s="265" t="s">
        <v>920</v>
      </c>
      <c r="E683" s="265" t="s">
        <v>921</v>
      </c>
      <c r="F683" s="251"/>
      <c r="G683" s="251"/>
      <c r="H683" s="251"/>
      <c r="I683" s="251"/>
    </row>
    <row r="684" spans="1:9">
      <c r="A684" s="300" t="s">
        <v>922</v>
      </c>
      <c r="B684" s="301"/>
      <c r="C684" s="302"/>
      <c r="D684" s="303">
        <v>128.33000000000001</v>
      </c>
      <c r="E684" s="266" t="e">
        <f>#REF!</f>
        <v>#REF!</v>
      </c>
      <c r="F684" s="251"/>
      <c r="G684" s="251"/>
      <c r="H684" s="251"/>
      <c r="I684" s="251"/>
    </row>
    <row r="685" spans="1:9">
      <c r="A685" s="300" t="s">
        <v>923</v>
      </c>
      <c r="B685" s="301"/>
      <c r="C685" s="302"/>
      <c r="D685" s="304"/>
      <c r="E685" s="266" t="e">
        <f>#REF!</f>
        <v>#REF!</v>
      </c>
      <c r="F685" s="251"/>
      <c r="G685" s="251"/>
      <c r="H685" s="251"/>
      <c r="I685" s="251"/>
    </row>
    <row r="686" spans="1:9">
      <c r="A686" s="300" t="s">
        <v>924</v>
      </c>
      <c r="B686" s="301"/>
      <c r="C686" s="302"/>
      <c r="D686" s="304"/>
      <c r="E686" s="266">
        <v>0</v>
      </c>
      <c r="F686" s="251"/>
      <c r="G686" s="251"/>
      <c r="H686" s="251"/>
      <c r="I686" s="251"/>
    </row>
    <row r="687" spans="1:9">
      <c r="A687" s="300" t="s">
        <v>925</v>
      </c>
      <c r="B687" s="301"/>
      <c r="C687" s="302"/>
      <c r="D687" s="304"/>
      <c r="E687" s="266">
        <v>1</v>
      </c>
      <c r="F687" s="251"/>
      <c r="G687" s="251"/>
      <c r="H687" s="251"/>
      <c r="I687" s="251"/>
    </row>
    <row r="688" spans="1:9">
      <c r="A688" s="300" t="s">
        <v>926</v>
      </c>
      <c r="B688" s="301"/>
      <c r="C688" s="302"/>
      <c r="D688" s="304"/>
      <c r="E688" s="266" t="e">
        <f>E684+E686</f>
        <v>#REF!</v>
      </c>
      <c r="F688" s="251"/>
      <c r="G688" s="251"/>
      <c r="H688" s="251"/>
      <c r="I688" s="251"/>
    </row>
    <row r="689" spans="1:9" ht="29.25">
      <c r="A689" s="300" t="s">
        <v>927</v>
      </c>
      <c r="B689" s="301"/>
      <c r="C689" s="302"/>
      <c r="D689" s="304"/>
      <c r="E689" s="266" t="e">
        <f>(E684/E687)+(E686/E687)</f>
        <v>#REF!</v>
      </c>
      <c r="F689" s="251"/>
      <c r="G689" s="251"/>
      <c r="H689" s="251"/>
      <c r="I689" s="251"/>
    </row>
    <row r="690" spans="1:9">
      <c r="A690" s="300" t="s">
        <v>928</v>
      </c>
      <c r="B690" s="301"/>
      <c r="C690" s="302"/>
      <c r="D690" s="305"/>
      <c r="E690" s="266" t="e">
        <f>E685+E689</f>
        <v>#REF!</v>
      </c>
      <c r="F690" s="251"/>
      <c r="G690" s="251"/>
      <c r="H690" s="251"/>
      <c r="I690" s="251"/>
    </row>
    <row r="691" spans="1:9" ht="29.25">
      <c r="A691" s="300" t="s">
        <v>929</v>
      </c>
      <c r="B691" s="301"/>
      <c r="C691" s="302"/>
      <c r="D691" s="303">
        <v>0</v>
      </c>
      <c r="E691" s="266" t="e">
        <f>E690*(D691/100)</f>
        <v>#REF!</v>
      </c>
      <c r="F691" s="251"/>
      <c r="G691" s="251"/>
      <c r="H691" s="251"/>
      <c r="I691" s="251"/>
    </row>
    <row r="692" spans="1:9">
      <c r="A692" s="281" t="s">
        <v>930</v>
      </c>
      <c r="B692" s="306"/>
      <c r="C692" s="295"/>
      <c r="D692" s="305"/>
      <c r="E692" s="268" t="e">
        <f>E690+E691</f>
        <v>#REF!</v>
      </c>
      <c r="F692" s="251"/>
      <c r="G692" s="251"/>
      <c r="H692" s="251"/>
      <c r="I692" s="251"/>
    </row>
    <row r="696" spans="1:9">
      <c r="A696" s="344"/>
      <c r="B696" s="276"/>
      <c r="C696" s="276"/>
      <c r="D696" s="276"/>
      <c r="E696" s="276"/>
      <c r="F696" s="276"/>
      <c r="G696" s="276"/>
      <c r="H696" s="276"/>
      <c r="I696" s="251"/>
    </row>
    <row r="698" spans="1:9">
      <c r="A698" s="250" t="s">
        <v>1031</v>
      </c>
      <c r="B698" s="251"/>
      <c r="C698" s="251"/>
      <c r="D698" s="251"/>
      <c r="E698" s="251"/>
      <c r="F698" s="251"/>
      <c r="G698" s="251"/>
      <c r="H698" s="251"/>
      <c r="I698" s="251"/>
    </row>
    <row r="699" spans="1:9">
      <c r="A699" s="251" t="s">
        <v>1032</v>
      </c>
      <c r="B699" s="251"/>
      <c r="C699" s="251"/>
      <c r="D699" s="251"/>
      <c r="E699" s="251"/>
      <c r="F699" s="251"/>
      <c r="G699" s="311"/>
      <c r="H699" s="251"/>
      <c r="I699" s="251"/>
    </row>
    <row r="700" spans="1:9">
      <c r="A700" s="251"/>
      <c r="B700" s="251"/>
      <c r="C700" s="251"/>
      <c r="D700" s="251"/>
      <c r="E700" s="251"/>
      <c r="F700" s="251"/>
      <c r="G700" s="251"/>
      <c r="H700" s="251"/>
      <c r="I700" s="251"/>
    </row>
    <row r="701" spans="1:9">
      <c r="A701" s="252" t="s">
        <v>966</v>
      </c>
      <c r="B701" s="252"/>
      <c r="C701" s="253"/>
      <c r="D701" s="253"/>
      <c r="E701" s="253"/>
      <c r="F701" s="251"/>
      <c r="G701" s="251"/>
      <c r="H701" s="251"/>
      <c r="I701" s="251"/>
    </row>
    <row r="702" spans="1:9">
      <c r="A702" s="253"/>
      <c r="B702" s="253"/>
      <c r="C702" s="253"/>
      <c r="D702" s="253"/>
      <c r="E702" s="253"/>
      <c r="F702" s="251"/>
      <c r="G702" s="251"/>
      <c r="H702" s="251"/>
      <c r="I702" s="251"/>
    </row>
    <row r="703" spans="1:9" ht="30">
      <c r="A703" s="254" t="s">
        <v>893</v>
      </c>
      <c r="B703" s="255" t="s">
        <v>894</v>
      </c>
      <c r="C703" s="255"/>
      <c r="D703" s="254" t="s">
        <v>895</v>
      </c>
      <c r="E703" s="254" t="s">
        <v>1033</v>
      </c>
      <c r="F703" s="254" t="s">
        <v>1034</v>
      </c>
      <c r="G703" s="254" t="s">
        <v>1035</v>
      </c>
      <c r="H703" s="254" t="s">
        <v>1036</v>
      </c>
      <c r="I703" s="251"/>
    </row>
    <row r="704" spans="1:9">
      <c r="A704" s="345" t="s">
        <v>1037</v>
      </c>
      <c r="B704" s="697" t="s">
        <v>1038</v>
      </c>
      <c r="C704" s="697"/>
      <c r="D704" s="257" t="s">
        <v>47</v>
      </c>
      <c r="E704" s="257">
        <v>8.2899999999999991</v>
      </c>
      <c r="F704" s="346">
        <v>3.62</v>
      </c>
      <c r="G704" s="346">
        <v>0.95</v>
      </c>
      <c r="H704" s="347">
        <v>0.55000000000000004</v>
      </c>
      <c r="I704" s="251"/>
    </row>
    <row r="705" spans="1:9">
      <c r="A705" s="271" t="s">
        <v>1039</v>
      </c>
      <c r="B705" s="697" t="s">
        <v>1040</v>
      </c>
      <c r="C705" s="697"/>
      <c r="D705" s="257" t="s">
        <v>47</v>
      </c>
      <c r="E705" s="257">
        <v>9</v>
      </c>
      <c r="F705" s="346">
        <v>3.5</v>
      </c>
      <c r="G705" s="346">
        <v>1.3</v>
      </c>
      <c r="H705" s="347">
        <v>0.79</v>
      </c>
      <c r="I705" s="251"/>
    </row>
    <row r="706" spans="1:9">
      <c r="A706" s="271" t="s">
        <v>1041</v>
      </c>
      <c r="B706" s="697" t="s">
        <v>944</v>
      </c>
      <c r="C706" s="697"/>
      <c r="D706" s="257" t="s">
        <v>47</v>
      </c>
      <c r="E706" s="257">
        <v>9.1</v>
      </c>
      <c r="F706" s="346">
        <v>4.2</v>
      </c>
      <c r="G706" s="346">
        <v>1.37</v>
      </c>
      <c r="H706" s="347">
        <v>0.6</v>
      </c>
      <c r="I706" s="251"/>
    </row>
    <row r="707" spans="1:9">
      <c r="A707" s="721" t="s">
        <v>903</v>
      </c>
      <c r="B707" s="719"/>
      <c r="C707" s="719"/>
      <c r="D707" s="722"/>
      <c r="E707" s="260">
        <f>E704</f>
        <v>8.2899999999999991</v>
      </c>
      <c r="F707" s="348">
        <f>F705</f>
        <v>3.5</v>
      </c>
      <c r="G707" s="348">
        <f>G704</f>
        <v>0.95</v>
      </c>
      <c r="H707" s="347">
        <f>H704</f>
        <v>0.55000000000000004</v>
      </c>
      <c r="I707" s="251"/>
    </row>
    <row r="708" spans="1:9">
      <c r="A708" s="251"/>
      <c r="B708" s="251"/>
      <c r="C708" s="251"/>
      <c r="D708" s="251"/>
      <c r="E708" s="251"/>
      <c r="F708" s="251"/>
      <c r="G708" s="251"/>
      <c r="H708" s="251"/>
      <c r="I708" s="251"/>
    </row>
    <row r="709" spans="1:9">
      <c r="A709" s="254" t="s">
        <v>904</v>
      </c>
      <c r="B709" s="254" t="s">
        <v>895</v>
      </c>
      <c r="C709" s="254" t="s">
        <v>905</v>
      </c>
      <c r="D709" s="254" t="s">
        <v>906</v>
      </c>
      <c r="E709" s="254" t="s">
        <v>907</v>
      </c>
      <c r="F709" s="254" t="s">
        <v>908</v>
      </c>
      <c r="G709" s="254" t="s">
        <v>909</v>
      </c>
      <c r="H709" s="254" t="s">
        <v>896</v>
      </c>
      <c r="I709" s="254" t="s">
        <v>910</v>
      </c>
    </row>
    <row r="710" spans="1:9">
      <c r="A710" s="257" t="s">
        <v>1042</v>
      </c>
      <c r="B710" s="257" t="s">
        <v>912</v>
      </c>
      <c r="C710" s="340">
        <v>88247</v>
      </c>
      <c r="D710" s="349">
        <v>0.10199999999999999</v>
      </c>
      <c r="E710" s="262"/>
      <c r="F710" s="262"/>
      <c r="G710" s="262"/>
      <c r="H710" s="262">
        <v>17.46</v>
      </c>
      <c r="I710" s="262">
        <f>D710*H710</f>
        <v>1.7809200000000001</v>
      </c>
    </row>
    <row r="711" spans="1:9">
      <c r="A711" s="257" t="s">
        <v>1043</v>
      </c>
      <c r="B711" s="257" t="s">
        <v>912</v>
      </c>
      <c r="C711" s="261">
        <v>88264</v>
      </c>
      <c r="D711" s="349">
        <v>0.10199999999999999</v>
      </c>
      <c r="E711" s="262"/>
      <c r="F711" s="262"/>
      <c r="G711" s="262"/>
      <c r="H711" s="262">
        <v>22.54</v>
      </c>
      <c r="I711" s="262">
        <f>D711*H711</f>
        <v>2.2990799999999996</v>
      </c>
    </row>
    <row r="712" spans="1:9">
      <c r="A712" s="700" t="s">
        <v>913</v>
      </c>
      <c r="B712" s="700"/>
      <c r="C712" s="700"/>
      <c r="D712" s="700"/>
      <c r="E712" s="700"/>
      <c r="F712" s="700"/>
      <c r="G712" s="700"/>
      <c r="H712" s="701"/>
      <c r="I712" s="267">
        <f>I711+I710</f>
        <v>4.08</v>
      </c>
    </row>
    <row r="713" spans="1:9">
      <c r="A713" s="316"/>
      <c r="B713" s="316"/>
      <c r="C713" s="316"/>
      <c r="D713" s="316"/>
      <c r="E713" s="316"/>
      <c r="F713" s="316"/>
      <c r="G713" s="316"/>
      <c r="H713" s="316"/>
      <c r="I713" s="316"/>
    </row>
    <row r="714" spans="1:9">
      <c r="A714" s="254" t="s">
        <v>914</v>
      </c>
      <c r="B714" s="254" t="s">
        <v>895</v>
      </c>
      <c r="C714" s="254" t="s">
        <v>905</v>
      </c>
      <c r="D714" s="254" t="s">
        <v>906</v>
      </c>
      <c r="E714" s="254" t="s">
        <v>907</v>
      </c>
      <c r="F714" s="254" t="s">
        <v>908</v>
      </c>
      <c r="G714" s="254" t="s">
        <v>909</v>
      </c>
      <c r="H714" s="254" t="s">
        <v>896</v>
      </c>
      <c r="I714" s="254" t="s">
        <v>910</v>
      </c>
    </row>
    <row r="715" spans="1:9">
      <c r="A715" s="746" t="s">
        <v>1044</v>
      </c>
      <c r="B715" s="751" t="s">
        <v>916</v>
      </c>
      <c r="C715" s="757" t="s">
        <v>917</v>
      </c>
      <c r="D715" s="767">
        <v>1</v>
      </c>
      <c r="E715" s="771"/>
      <c r="F715" s="771"/>
      <c r="G715" s="771"/>
      <c r="H715" s="746">
        <f>E707</f>
        <v>8.2899999999999991</v>
      </c>
      <c r="I715" s="746">
        <f>D715*H715</f>
        <v>8.2899999999999991</v>
      </c>
    </row>
    <row r="716" spans="1:9">
      <c r="A716" s="746"/>
      <c r="B716" s="751"/>
      <c r="C716" s="757"/>
      <c r="D716" s="767"/>
      <c r="E716" s="771"/>
      <c r="F716" s="771"/>
      <c r="G716" s="771"/>
      <c r="H716" s="746"/>
      <c r="I716" s="746"/>
    </row>
    <row r="717" spans="1:9" ht="15" customHeight="1">
      <c r="A717" s="746" t="s">
        <v>1045</v>
      </c>
      <c r="B717" s="751" t="s">
        <v>916</v>
      </c>
      <c r="C717" s="757" t="s">
        <v>917</v>
      </c>
      <c r="D717" s="767">
        <v>1</v>
      </c>
      <c r="E717" s="771"/>
      <c r="F717" s="771"/>
      <c r="G717" s="771"/>
      <c r="H717" s="746">
        <f>F707</f>
        <v>3.5</v>
      </c>
      <c r="I717" s="746">
        <f>D717*H717</f>
        <v>3.5</v>
      </c>
    </row>
    <row r="718" spans="1:9">
      <c r="A718" s="746"/>
      <c r="B718" s="751"/>
      <c r="C718" s="757"/>
      <c r="D718" s="767"/>
      <c r="E718" s="771"/>
      <c r="F718" s="771"/>
      <c r="G718" s="771"/>
      <c r="H718" s="746"/>
      <c r="I718" s="746"/>
    </row>
    <row r="719" spans="1:9">
      <c r="A719" s="746"/>
      <c r="B719" s="751"/>
      <c r="C719" s="757"/>
      <c r="D719" s="767"/>
      <c r="E719" s="771"/>
      <c r="F719" s="771"/>
      <c r="G719" s="771"/>
      <c r="H719" s="746"/>
      <c r="I719" s="746"/>
    </row>
    <row r="720" spans="1:9">
      <c r="A720" s="746" t="s">
        <v>1046</v>
      </c>
      <c r="B720" s="751" t="s">
        <v>916</v>
      </c>
      <c r="C720" s="757" t="s">
        <v>917</v>
      </c>
      <c r="D720" s="751">
        <v>1</v>
      </c>
      <c r="E720" s="772"/>
      <c r="F720" s="772"/>
      <c r="G720" s="772"/>
      <c r="H720" s="751">
        <f>G704</f>
        <v>0.95</v>
      </c>
      <c r="I720" s="751">
        <f>D720*H720</f>
        <v>0.95</v>
      </c>
    </row>
    <row r="721" spans="1:9">
      <c r="A721" s="746"/>
      <c r="B721" s="751"/>
      <c r="C721" s="757"/>
      <c r="D721" s="751"/>
      <c r="E721" s="772"/>
      <c r="F721" s="772"/>
      <c r="G721" s="772"/>
      <c r="H721" s="751"/>
      <c r="I721" s="751"/>
    </row>
    <row r="722" spans="1:9">
      <c r="A722" s="746"/>
      <c r="B722" s="751"/>
      <c r="C722" s="757"/>
      <c r="D722" s="751"/>
      <c r="E722" s="772"/>
      <c r="F722" s="772"/>
      <c r="G722" s="772"/>
      <c r="H722" s="751"/>
      <c r="I722" s="751"/>
    </row>
    <row r="723" spans="1:9">
      <c r="A723" s="746" t="s">
        <v>1047</v>
      </c>
      <c r="B723" s="751" t="s">
        <v>916</v>
      </c>
      <c r="C723" s="757" t="s">
        <v>917</v>
      </c>
      <c r="D723" s="751">
        <v>1</v>
      </c>
      <c r="E723" s="772"/>
      <c r="F723" s="772"/>
      <c r="G723" s="772"/>
      <c r="H723" s="742">
        <f>H704</f>
        <v>0.55000000000000004</v>
      </c>
      <c r="I723" s="751">
        <f>D723*H723</f>
        <v>0.55000000000000004</v>
      </c>
    </row>
    <row r="724" spans="1:9">
      <c r="A724" s="746"/>
      <c r="B724" s="751"/>
      <c r="C724" s="757"/>
      <c r="D724" s="751"/>
      <c r="E724" s="772"/>
      <c r="F724" s="772"/>
      <c r="G724" s="772"/>
      <c r="H724" s="744"/>
      <c r="I724" s="751"/>
    </row>
    <row r="725" spans="1:9">
      <c r="A725" s="746"/>
      <c r="B725" s="751"/>
      <c r="C725" s="757"/>
      <c r="D725" s="751"/>
      <c r="E725" s="772"/>
      <c r="F725" s="772"/>
      <c r="G725" s="772"/>
      <c r="H725" s="743"/>
      <c r="I725" s="751"/>
    </row>
    <row r="726" spans="1:9">
      <c r="A726" s="728" t="s">
        <v>999</v>
      </c>
      <c r="B726" s="728"/>
      <c r="C726" s="728"/>
      <c r="D726" s="728"/>
      <c r="E726" s="728"/>
      <c r="F726" s="728"/>
      <c r="G726" s="728"/>
      <c r="H726" s="728"/>
      <c r="I726" s="351">
        <f>SUM(I715:I725)</f>
        <v>13.29</v>
      </c>
    </row>
    <row r="727" spans="1:9">
      <c r="A727" s="251"/>
      <c r="B727" s="251"/>
      <c r="C727" s="251"/>
      <c r="D727" s="251"/>
      <c r="E727" s="251"/>
      <c r="F727" s="251"/>
      <c r="G727" s="251"/>
      <c r="H727" s="251"/>
      <c r="I727" s="251"/>
    </row>
    <row r="728" spans="1:9">
      <c r="A728" s="296" t="s">
        <v>918</v>
      </c>
      <c r="B728" s="296"/>
      <c r="C728" s="296"/>
      <c r="D728" s="296"/>
      <c r="E728" s="296"/>
      <c r="F728" s="251"/>
      <c r="G728" s="251"/>
      <c r="H728" s="251"/>
      <c r="I728" s="251"/>
    </row>
    <row r="729" spans="1:9">
      <c r="A729" s="297" t="s">
        <v>919</v>
      </c>
      <c r="B729" s="298"/>
      <c r="C729" s="299"/>
      <c r="D729" s="265" t="s">
        <v>920</v>
      </c>
      <c r="E729" s="265" t="s">
        <v>921</v>
      </c>
      <c r="F729" s="251"/>
      <c r="G729" s="251"/>
      <c r="H729" s="251"/>
      <c r="I729" s="251"/>
    </row>
    <row r="730" spans="1:9">
      <c r="A730" s="300" t="s">
        <v>922</v>
      </c>
      <c r="B730" s="301"/>
      <c r="C730" s="302"/>
      <c r="D730" s="303">
        <v>128.33000000000001</v>
      </c>
      <c r="E730" s="266">
        <f>I712</f>
        <v>4.08</v>
      </c>
      <c r="F730" s="251"/>
      <c r="G730" s="251"/>
      <c r="H730" s="251"/>
      <c r="I730" s="251"/>
    </row>
    <row r="731" spans="1:9">
      <c r="A731" s="300" t="s">
        <v>923</v>
      </c>
      <c r="B731" s="301"/>
      <c r="C731" s="302"/>
      <c r="D731" s="304"/>
      <c r="E731" s="266">
        <f>I726</f>
        <v>13.29</v>
      </c>
      <c r="F731" s="251"/>
      <c r="G731" s="251"/>
      <c r="H731" s="251"/>
      <c r="I731" s="251"/>
    </row>
    <row r="732" spans="1:9">
      <c r="A732" s="300" t="s">
        <v>924</v>
      </c>
      <c r="B732" s="301"/>
      <c r="C732" s="302"/>
      <c r="D732" s="304"/>
      <c r="E732" s="266">
        <v>0</v>
      </c>
      <c r="F732" s="251"/>
      <c r="G732" s="251"/>
      <c r="H732" s="251"/>
      <c r="I732" s="251"/>
    </row>
    <row r="733" spans="1:9">
      <c r="A733" s="300" t="s">
        <v>925</v>
      </c>
      <c r="B733" s="301"/>
      <c r="C733" s="302"/>
      <c r="D733" s="304"/>
      <c r="E733" s="266">
        <v>1</v>
      </c>
      <c r="F733" s="251"/>
      <c r="G733" s="251"/>
      <c r="H733" s="251"/>
      <c r="I733" s="251"/>
    </row>
    <row r="734" spans="1:9">
      <c r="A734" s="300" t="s">
        <v>926</v>
      </c>
      <c r="B734" s="301"/>
      <c r="C734" s="302"/>
      <c r="D734" s="304"/>
      <c r="E734" s="266">
        <f>E730+E732</f>
        <v>4.08</v>
      </c>
      <c r="F734" s="251"/>
      <c r="G734" s="251"/>
      <c r="H734" s="251"/>
      <c r="I734" s="251"/>
    </row>
    <row r="735" spans="1:9" ht="29.25">
      <c r="A735" s="300" t="s">
        <v>927</v>
      </c>
      <c r="B735" s="301"/>
      <c r="C735" s="302"/>
      <c r="D735" s="304"/>
      <c r="E735" s="266">
        <f>(E730/E733)+(E732/E733)</f>
        <v>4.08</v>
      </c>
      <c r="F735" s="251"/>
      <c r="G735" s="251"/>
      <c r="H735" s="251"/>
      <c r="I735" s="251"/>
    </row>
    <row r="736" spans="1:9">
      <c r="A736" s="300" t="s">
        <v>928</v>
      </c>
      <c r="B736" s="301"/>
      <c r="C736" s="302"/>
      <c r="D736" s="305"/>
      <c r="E736" s="266">
        <f>E731+E735</f>
        <v>17.369999999999997</v>
      </c>
      <c r="F736" s="251"/>
      <c r="G736" s="251"/>
      <c r="H736" s="251"/>
      <c r="I736" s="251"/>
    </row>
    <row r="737" spans="1:10" ht="29.25">
      <c r="A737" s="300" t="s">
        <v>929</v>
      </c>
      <c r="B737" s="301"/>
      <c r="C737" s="302"/>
      <c r="D737" s="303">
        <v>0</v>
      </c>
      <c r="E737" s="266">
        <f>E736*(D737/100)</f>
        <v>0</v>
      </c>
      <c r="F737" s="251"/>
      <c r="G737" s="251"/>
      <c r="H737" s="251"/>
      <c r="I737" s="251"/>
    </row>
    <row r="738" spans="1:10">
      <c r="A738" s="281" t="s">
        <v>930</v>
      </c>
      <c r="B738" s="306"/>
      <c r="C738" s="295"/>
      <c r="D738" s="305"/>
      <c r="E738" s="268">
        <f>E736+E737</f>
        <v>17.369999999999997</v>
      </c>
      <c r="F738" s="251"/>
      <c r="G738" s="251"/>
      <c r="H738" s="251"/>
      <c r="I738" s="251"/>
    </row>
    <row r="743" spans="1:10">
      <c r="A743" s="774" t="s">
        <v>1048</v>
      </c>
      <c r="B743" s="774"/>
      <c r="C743" s="774"/>
      <c r="D743" s="774"/>
      <c r="E743" s="774"/>
      <c r="F743" s="774"/>
      <c r="G743" s="774"/>
      <c r="H743" s="251"/>
      <c r="I743" s="251"/>
    </row>
    <row r="744" spans="1:10">
      <c r="A744" s="774"/>
      <c r="B744" s="774"/>
      <c r="C744" s="774"/>
      <c r="D744" s="774"/>
      <c r="E744" s="774"/>
      <c r="F744" s="774"/>
      <c r="G744" s="774"/>
      <c r="H744" s="251"/>
      <c r="I744" s="251"/>
    </row>
    <row r="745" spans="1:10">
      <c r="A745" s="774"/>
      <c r="B745" s="774"/>
      <c r="C745" s="774"/>
      <c r="D745" s="774"/>
      <c r="E745" s="774"/>
      <c r="F745" s="774"/>
      <c r="G745" s="774"/>
      <c r="H745" s="251"/>
      <c r="I745" s="251"/>
    </row>
    <row r="746" spans="1:10">
      <c r="A746" s="251" t="s">
        <v>1049</v>
      </c>
      <c r="B746" s="251"/>
      <c r="C746" s="251"/>
      <c r="D746" s="251"/>
      <c r="E746" s="251"/>
      <c r="F746" s="251"/>
      <c r="G746" s="311"/>
      <c r="H746" s="251"/>
      <c r="I746" s="251"/>
    </row>
    <row r="747" spans="1:10">
      <c r="A747" s="251"/>
      <c r="B747" s="251"/>
      <c r="C747" s="251"/>
      <c r="D747" s="251"/>
      <c r="E747" s="251"/>
      <c r="F747" s="251"/>
      <c r="G747" s="251"/>
      <c r="H747" s="251"/>
      <c r="I747" s="251"/>
    </row>
    <row r="748" spans="1:10">
      <c r="A748" s="252" t="s">
        <v>966</v>
      </c>
      <c r="B748" s="252"/>
      <c r="C748" s="253"/>
      <c r="D748" s="253"/>
      <c r="E748" s="253"/>
      <c r="F748" s="251"/>
      <c r="G748" s="251"/>
      <c r="H748" s="251"/>
      <c r="I748" s="251"/>
    </row>
    <row r="749" spans="1:10" ht="9.75" customHeight="1">
      <c r="A749" s="253"/>
      <c r="B749" s="253"/>
      <c r="C749" s="253"/>
      <c r="D749" s="253"/>
      <c r="E749" s="253"/>
      <c r="F749" s="251"/>
      <c r="G749" s="251"/>
      <c r="H749" s="251"/>
      <c r="I749" s="251"/>
    </row>
    <row r="750" spans="1:10" ht="15" customHeight="1">
      <c r="A750" s="747" t="s">
        <v>893</v>
      </c>
      <c r="B750" s="775" t="s">
        <v>894</v>
      </c>
      <c r="C750" s="776"/>
      <c r="D750" s="747" t="s">
        <v>895</v>
      </c>
      <c r="E750" s="773" t="s">
        <v>1050</v>
      </c>
      <c r="F750" s="773" t="s">
        <v>1051</v>
      </c>
      <c r="G750" s="773" t="s">
        <v>1052</v>
      </c>
      <c r="H750" s="773" t="s">
        <v>1053</v>
      </c>
      <c r="I750" s="773" t="s">
        <v>1054</v>
      </c>
      <c r="J750" s="773" t="s">
        <v>1055</v>
      </c>
    </row>
    <row r="751" spans="1:10" ht="32.25" customHeight="1">
      <c r="A751" s="748"/>
      <c r="B751" s="777"/>
      <c r="C751" s="778"/>
      <c r="D751" s="748"/>
      <c r="E751" s="773"/>
      <c r="F751" s="773"/>
      <c r="G751" s="773"/>
      <c r="H751" s="773"/>
      <c r="I751" s="773"/>
      <c r="J751" s="773"/>
    </row>
    <row r="752" spans="1:10">
      <c r="A752" s="345" t="s">
        <v>1037</v>
      </c>
      <c r="B752" s="697" t="s">
        <v>1038</v>
      </c>
      <c r="C752" s="697"/>
      <c r="D752" s="257" t="s">
        <v>47</v>
      </c>
      <c r="E752" s="257">
        <v>30.58</v>
      </c>
      <c r="F752" s="350">
        <v>2.19</v>
      </c>
      <c r="G752" s="350">
        <v>1.29</v>
      </c>
      <c r="H752" s="350">
        <v>3.07</v>
      </c>
      <c r="I752" s="350">
        <v>3.59</v>
      </c>
      <c r="J752" s="350">
        <v>1.1000000000000001</v>
      </c>
    </row>
    <row r="753" spans="1:17">
      <c r="A753" s="271" t="s">
        <v>1039</v>
      </c>
      <c r="B753" s="697" t="s">
        <v>1040</v>
      </c>
      <c r="C753" s="697"/>
      <c r="D753" s="257" t="s">
        <v>47</v>
      </c>
      <c r="E753" s="257">
        <v>32.9</v>
      </c>
      <c r="F753" s="347">
        <v>1.69</v>
      </c>
      <c r="G753" s="347">
        <v>1.55</v>
      </c>
      <c r="H753" s="347">
        <v>2.99</v>
      </c>
      <c r="I753" s="347">
        <v>3.59</v>
      </c>
      <c r="J753" s="354">
        <v>1.0900000000000001</v>
      </c>
    </row>
    <row r="754" spans="1:17">
      <c r="A754" s="271" t="s">
        <v>1041</v>
      </c>
      <c r="B754" s="697" t="s">
        <v>944</v>
      </c>
      <c r="C754" s="697"/>
      <c r="D754" s="257" t="s">
        <v>47</v>
      </c>
      <c r="E754" s="257">
        <v>31</v>
      </c>
      <c r="F754" s="347">
        <v>1.41</v>
      </c>
      <c r="G754" s="347">
        <v>1.45</v>
      </c>
      <c r="H754" s="347">
        <v>3.23</v>
      </c>
      <c r="I754" s="347">
        <v>3.89</v>
      </c>
      <c r="J754" s="354">
        <v>0.99</v>
      </c>
    </row>
    <row r="755" spans="1:17">
      <c r="A755" s="720" t="s">
        <v>903</v>
      </c>
      <c r="B755" s="720"/>
      <c r="C755" s="720"/>
      <c r="D755" s="720"/>
      <c r="E755" s="260">
        <f>E752</f>
        <v>30.58</v>
      </c>
      <c r="F755" s="352">
        <f>F754</f>
        <v>1.41</v>
      </c>
      <c r="G755" s="353">
        <f>G752</f>
        <v>1.29</v>
      </c>
      <c r="H755" s="352">
        <f>H753</f>
        <v>2.99</v>
      </c>
      <c r="I755" s="352">
        <f>I753</f>
        <v>3.59</v>
      </c>
      <c r="J755" s="352">
        <f>J754</f>
        <v>0.99</v>
      </c>
    </row>
    <row r="756" spans="1:17">
      <c r="A756" s="251"/>
      <c r="B756" s="251"/>
      <c r="C756" s="251"/>
      <c r="D756" s="251"/>
      <c r="E756" s="251"/>
      <c r="F756" s="251"/>
      <c r="G756" s="251"/>
      <c r="H756" s="251"/>
      <c r="I756" s="251"/>
    </row>
    <row r="757" spans="1:17">
      <c r="A757" s="254" t="s">
        <v>904</v>
      </c>
      <c r="B757" s="254" t="s">
        <v>895</v>
      </c>
      <c r="C757" s="254" t="s">
        <v>905</v>
      </c>
      <c r="D757" s="254" t="s">
        <v>906</v>
      </c>
      <c r="E757" s="254" t="s">
        <v>907</v>
      </c>
      <c r="F757" s="254" t="s">
        <v>908</v>
      </c>
      <c r="G757" s="254" t="s">
        <v>909</v>
      </c>
      <c r="H757" s="254" t="s">
        <v>896</v>
      </c>
      <c r="I757" s="254" t="s">
        <v>910</v>
      </c>
    </row>
    <row r="758" spans="1:17">
      <c r="A758" s="257" t="s">
        <v>1024</v>
      </c>
      <c r="B758" s="257" t="s">
        <v>912</v>
      </c>
      <c r="C758" s="340" t="s">
        <v>1056</v>
      </c>
      <c r="D758" s="257">
        <v>0.75</v>
      </c>
      <c r="E758" s="262"/>
      <c r="F758" s="262"/>
      <c r="G758" s="262"/>
      <c r="H758" s="262">
        <v>9.52</v>
      </c>
      <c r="I758" s="262">
        <f>D758*H758</f>
        <v>7.14</v>
      </c>
    </row>
    <row r="759" spans="1:17">
      <c r="A759" s="257" t="s">
        <v>1043</v>
      </c>
      <c r="B759" s="257" t="s">
        <v>912</v>
      </c>
      <c r="C759" s="261" t="s">
        <v>1057</v>
      </c>
      <c r="D759" s="257">
        <v>0.75</v>
      </c>
      <c r="E759" s="262"/>
      <c r="F759" s="262"/>
      <c r="G759" s="262"/>
      <c r="H759" s="262">
        <v>22.54</v>
      </c>
      <c r="I759" s="262">
        <f>D759*H759</f>
        <v>16.905000000000001</v>
      </c>
    </row>
    <row r="760" spans="1:17">
      <c r="A760" s="700" t="s">
        <v>913</v>
      </c>
      <c r="B760" s="700"/>
      <c r="C760" s="700"/>
      <c r="D760" s="700"/>
      <c r="E760" s="700"/>
      <c r="F760" s="700"/>
      <c r="G760" s="700"/>
      <c r="H760" s="701"/>
      <c r="I760" s="267">
        <f>I759+I758</f>
        <v>24.045000000000002</v>
      </c>
    </row>
    <row r="761" spans="1:17">
      <c r="A761" s="316"/>
      <c r="B761" s="316"/>
      <c r="C761" s="316"/>
      <c r="D761" s="316"/>
      <c r="E761" s="316"/>
      <c r="F761" s="316"/>
      <c r="G761" s="316"/>
      <c r="H761" s="316"/>
      <c r="I761" s="316"/>
    </row>
    <row r="762" spans="1:17">
      <c r="A762" s="254" t="s">
        <v>914</v>
      </c>
      <c r="B762" s="254" t="s">
        <v>895</v>
      </c>
      <c r="C762" s="254" t="s">
        <v>905</v>
      </c>
      <c r="D762" s="254" t="s">
        <v>906</v>
      </c>
      <c r="E762" s="254" t="s">
        <v>907</v>
      </c>
      <c r="F762" s="254" t="s">
        <v>908</v>
      </c>
      <c r="G762" s="254" t="s">
        <v>909</v>
      </c>
      <c r="H762" s="254" t="s">
        <v>896</v>
      </c>
      <c r="I762" s="254" t="s">
        <v>910</v>
      </c>
      <c r="L762" s="248"/>
      <c r="M762" s="248"/>
      <c r="N762" s="248"/>
      <c r="O762" s="248"/>
      <c r="P762" s="248"/>
      <c r="Q762" s="248"/>
    </row>
    <row r="763" spans="1:17">
      <c r="A763" s="746" t="s">
        <v>1050</v>
      </c>
      <c r="B763" s="751" t="s">
        <v>916</v>
      </c>
      <c r="C763" s="757" t="s">
        <v>917</v>
      </c>
      <c r="D763" s="767">
        <v>1</v>
      </c>
      <c r="E763" s="771"/>
      <c r="F763" s="771"/>
      <c r="G763" s="771"/>
      <c r="H763" s="746">
        <f>E755</f>
        <v>30.58</v>
      </c>
      <c r="I763" s="746">
        <f>D763*H763</f>
        <v>30.58</v>
      </c>
      <c r="L763" s="248"/>
      <c r="M763" s="248"/>
      <c r="N763" s="248"/>
      <c r="O763" s="248"/>
      <c r="P763" s="248"/>
      <c r="Q763" s="248"/>
    </row>
    <row r="764" spans="1:17">
      <c r="A764" s="746"/>
      <c r="B764" s="751"/>
      <c r="C764" s="757"/>
      <c r="D764" s="767"/>
      <c r="E764" s="771"/>
      <c r="F764" s="771"/>
      <c r="G764" s="771"/>
      <c r="H764" s="746"/>
      <c r="I764" s="746"/>
      <c r="L764" s="355"/>
      <c r="M764" s="356"/>
      <c r="N764" s="357"/>
      <c r="O764" s="357"/>
      <c r="P764" s="357"/>
      <c r="Q764" s="357"/>
    </row>
    <row r="765" spans="1:17">
      <c r="A765" s="746" t="s">
        <v>1051</v>
      </c>
      <c r="B765" s="751" t="s">
        <v>916</v>
      </c>
      <c r="C765" s="757" t="s">
        <v>917</v>
      </c>
      <c r="D765" s="767">
        <v>3</v>
      </c>
      <c r="E765" s="771"/>
      <c r="F765" s="771"/>
      <c r="G765" s="771"/>
      <c r="H765" s="746">
        <f>F755</f>
        <v>1.41</v>
      </c>
      <c r="I765" s="746">
        <f>D765*H765</f>
        <v>4.2299999999999995</v>
      </c>
      <c r="L765" s="355"/>
      <c r="M765" s="356"/>
      <c r="N765" s="357"/>
      <c r="O765" s="357"/>
      <c r="P765" s="357"/>
      <c r="Q765" s="357"/>
    </row>
    <row r="766" spans="1:17">
      <c r="A766" s="746"/>
      <c r="B766" s="751"/>
      <c r="C766" s="757"/>
      <c r="D766" s="767"/>
      <c r="E766" s="771"/>
      <c r="F766" s="771"/>
      <c r="G766" s="771"/>
      <c r="H766" s="746"/>
      <c r="I766" s="746"/>
      <c r="L766" s="358"/>
      <c r="M766" s="358"/>
      <c r="N766" s="358"/>
      <c r="O766" s="358"/>
      <c r="P766" s="358"/>
      <c r="Q766" s="358"/>
    </row>
    <row r="767" spans="1:17">
      <c r="A767" s="746"/>
      <c r="B767" s="751"/>
      <c r="C767" s="757"/>
      <c r="D767" s="767"/>
      <c r="E767" s="771"/>
      <c r="F767" s="771"/>
      <c r="G767" s="771"/>
      <c r="H767" s="746"/>
      <c r="I767" s="746"/>
      <c r="L767" s="248"/>
      <c r="M767" s="248"/>
      <c r="N767" s="248"/>
      <c r="O767" s="248"/>
      <c r="P767" s="248"/>
      <c r="Q767" s="248"/>
    </row>
    <row r="768" spans="1:17">
      <c r="A768" s="746" t="s">
        <v>1052</v>
      </c>
      <c r="B768" s="751" t="s">
        <v>916</v>
      </c>
      <c r="C768" s="757" t="s">
        <v>917</v>
      </c>
      <c r="D768" s="751">
        <v>2.5</v>
      </c>
      <c r="E768" s="772"/>
      <c r="F768" s="772"/>
      <c r="G768" s="772"/>
      <c r="H768" s="751">
        <f>G755</f>
        <v>1.29</v>
      </c>
      <c r="I768" s="751">
        <f>D768*H768</f>
        <v>3.2250000000000001</v>
      </c>
      <c r="L768" s="248"/>
      <c r="M768" s="248"/>
      <c r="N768" s="248"/>
      <c r="O768" s="248"/>
      <c r="P768" s="248"/>
      <c r="Q768" s="248"/>
    </row>
    <row r="769" spans="1:17">
      <c r="A769" s="746"/>
      <c r="B769" s="751"/>
      <c r="C769" s="757"/>
      <c r="D769" s="751"/>
      <c r="E769" s="772"/>
      <c r="F769" s="772"/>
      <c r="G769" s="772"/>
      <c r="H769" s="751"/>
      <c r="I769" s="751"/>
      <c r="L769" s="248"/>
      <c r="M769" s="248"/>
      <c r="N769" s="248"/>
      <c r="O769" s="248"/>
      <c r="P769" s="248"/>
      <c r="Q769" s="248"/>
    </row>
    <row r="770" spans="1:17">
      <c r="A770" s="746"/>
      <c r="B770" s="751"/>
      <c r="C770" s="757"/>
      <c r="D770" s="751"/>
      <c r="E770" s="772"/>
      <c r="F770" s="772"/>
      <c r="G770" s="772"/>
      <c r="H770" s="751"/>
      <c r="I770" s="751"/>
      <c r="L770" s="248"/>
      <c r="M770" s="248"/>
      <c r="N770" s="248"/>
      <c r="O770" s="248"/>
      <c r="P770" s="248"/>
      <c r="Q770" s="248"/>
    </row>
    <row r="771" spans="1:17">
      <c r="A771" s="746" t="s">
        <v>1053</v>
      </c>
      <c r="B771" s="751" t="s">
        <v>916</v>
      </c>
      <c r="C771" s="757" t="s">
        <v>917</v>
      </c>
      <c r="D771" s="751">
        <v>2.5</v>
      </c>
      <c r="E771" s="772"/>
      <c r="F771" s="772"/>
      <c r="G771" s="772"/>
      <c r="H771" s="742">
        <f>H755</f>
        <v>2.99</v>
      </c>
      <c r="I771" s="751">
        <f>D771*H771</f>
        <v>7.4750000000000005</v>
      </c>
      <c r="L771" s="248"/>
      <c r="M771" s="248"/>
      <c r="N771" s="248"/>
      <c r="O771" s="248"/>
      <c r="P771" s="248"/>
      <c r="Q771" s="248"/>
    </row>
    <row r="772" spans="1:17">
      <c r="A772" s="746"/>
      <c r="B772" s="751"/>
      <c r="C772" s="757"/>
      <c r="D772" s="751"/>
      <c r="E772" s="772"/>
      <c r="F772" s="772"/>
      <c r="G772" s="772"/>
      <c r="H772" s="744"/>
      <c r="I772" s="751"/>
    </row>
    <row r="773" spans="1:17">
      <c r="A773" s="746"/>
      <c r="B773" s="751"/>
      <c r="C773" s="757"/>
      <c r="D773" s="751"/>
      <c r="E773" s="772"/>
      <c r="F773" s="772"/>
      <c r="G773" s="772"/>
      <c r="H773" s="743"/>
      <c r="I773" s="751"/>
    </row>
    <row r="774" spans="1:17">
      <c r="A774" s="746" t="s">
        <v>1054</v>
      </c>
      <c r="B774" s="751" t="s">
        <v>916</v>
      </c>
      <c r="C774" s="757" t="s">
        <v>917</v>
      </c>
      <c r="D774" s="751">
        <v>0.5</v>
      </c>
      <c r="E774" s="772"/>
      <c r="F774" s="772"/>
      <c r="G774" s="772"/>
      <c r="H774" s="742">
        <f>I755</f>
        <v>3.59</v>
      </c>
      <c r="I774" s="751">
        <f>D774*H774</f>
        <v>1.7949999999999999</v>
      </c>
    </row>
    <row r="775" spans="1:17">
      <c r="A775" s="746"/>
      <c r="B775" s="751"/>
      <c r="C775" s="757"/>
      <c r="D775" s="751"/>
      <c r="E775" s="772"/>
      <c r="F775" s="772"/>
      <c r="G775" s="772"/>
      <c r="H775" s="744"/>
      <c r="I775" s="751"/>
    </row>
    <row r="776" spans="1:17">
      <c r="A776" s="746"/>
      <c r="B776" s="751"/>
      <c r="C776" s="757"/>
      <c r="D776" s="751"/>
      <c r="E776" s="772"/>
      <c r="F776" s="772"/>
      <c r="G776" s="772"/>
      <c r="H776" s="743"/>
      <c r="I776" s="751"/>
    </row>
    <row r="777" spans="1:17">
      <c r="A777" s="746" t="s">
        <v>1055</v>
      </c>
      <c r="B777" s="751" t="s">
        <v>916</v>
      </c>
      <c r="C777" s="757" t="s">
        <v>917</v>
      </c>
      <c r="D777" s="751">
        <v>2.5</v>
      </c>
      <c r="E777" s="772"/>
      <c r="F777" s="772"/>
      <c r="G777" s="772"/>
      <c r="H777" s="742">
        <f>J755</f>
        <v>0.99</v>
      </c>
      <c r="I777" s="751">
        <f>D777*H777</f>
        <v>2.4750000000000001</v>
      </c>
    </row>
    <row r="778" spans="1:17">
      <c r="A778" s="746"/>
      <c r="B778" s="751"/>
      <c r="C778" s="757"/>
      <c r="D778" s="751"/>
      <c r="E778" s="772"/>
      <c r="F778" s="772"/>
      <c r="G778" s="772"/>
      <c r="H778" s="744"/>
      <c r="I778" s="751"/>
    </row>
    <row r="779" spans="1:17">
      <c r="A779" s="746"/>
      <c r="B779" s="751"/>
      <c r="C779" s="757"/>
      <c r="D779" s="751"/>
      <c r="E779" s="772"/>
      <c r="F779" s="772"/>
      <c r="G779" s="772"/>
      <c r="H779" s="743"/>
      <c r="I779" s="751"/>
    </row>
    <row r="780" spans="1:17">
      <c r="A780" s="729" t="s">
        <v>999</v>
      </c>
      <c r="B780" s="729"/>
      <c r="C780" s="729"/>
      <c r="D780" s="729"/>
      <c r="E780" s="729"/>
      <c r="F780" s="729"/>
      <c r="G780" s="729"/>
      <c r="H780" s="729"/>
      <c r="I780" s="362">
        <f>SUM(I763:I779)</f>
        <v>49.78</v>
      </c>
    </row>
    <row r="781" spans="1:17">
      <c r="A781" s="251"/>
      <c r="B781" s="251"/>
      <c r="C781" s="251"/>
      <c r="D781" s="251"/>
      <c r="E781" s="251"/>
      <c r="F781" s="251"/>
      <c r="G781" s="251"/>
      <c r="H781" s="251"/>
      <c r="I781" s="251"/>
    </row>
    <row r="782" spans="1:17">
      <c r="A782" s="296" t="s">
        <v>918</v>
      </c>
      <c r="B782" s="296"/>
      <c r="C782" s="296"/>
      <c r="D782" s="296"/>
      <c r="E782" s="296"/>
      <c r="F782" s="251"/>
      <c r="G782" s="251"/>
      <c r="H782" s="251"/>
      <c r="I782" s="251"/>
    </row>
    <row r="783" spans="1:17">
      <c r="A783" s="297" t="s">
        <v>919</v>
      </c>
      <c r="B783" s="298"/>
      <c r="C783" s="299"/>
      <c r="D783" s="265" t="s">
        <v>920</v>
      </c>
      <c r="E783" s="265" t="s">
        <v>921</v>
      </c>
      <c r="F783" s="251"/>
      <c r="G783" s="251"/>
      <c r="H783" s="251"/>
      <c r="I783" s="251"/>
    </row>
    <row r="784" spans="1:17">
      <c r="A784" s="300" t="s">
        <v>922</v>
      </c>
      <c r="B784" s="301"/>
      <c r="C784" s="302"/>
      <c r="D784" s="303">
        <v>128.33000000000001</v>
      </c>
      <c r="E784" s="266">
        <f>I760</f>
        <v>24.045000000000002</v>
      </c>
      <c r="F784" s="251"/>
      <c r="G784" s="251"/>
      <c r="H784" s="251"/>
      <c r="I784" s="251"/>
    </row>
    <row r="785" spans="1:9">
      <c r="A785" s="300" t="s">
        <v>923</v>
      </c>
      <c r="B785" s="301"/>
      <c r="C785" s="302"/>
      <c r="D785" s="304"/>
      <c r="E785" s="266">
        <f>I780</f>
        <v>49.78</v>
      </c>
      <c r="F785" s="251"/>
      <c r="G785" s="251"/>
      <c r="H785" s="251"/>
      <c r="I785" s="251"/>
    </row>
    <row r="786" spans="1:9">
      <c r="A786" s="300" t="s">
        <v>924</v>
      </c>
      <c r="B786" s="301"/>
      <c r="C786" s="302"/>
      <c r="D786" s="304"/>
      <c r="E786" s="266">
        <v>0</v>
      </c>
      <c r="F786" s="251"/>
      <c r="G786" s="251"/>
      <c r="H786" s="251"/>
      <c r="I786" s="251"/>
    </row>
    <row r="787" spans="1:9">
      <c r="A787" s="300" t="s">
        <v>925</v>
      </c>
      <c r="B787" s="301"/>
      <c r="C787" s="302"/>
      <c r="D787" s="304"/>
      <c r="E787" s="266">
        <v>1</v>
      </c>
      <c r="F787" s="251"/>
      <c r="G787" s="251"/>
      <c r="H787" s="251"/>
      <c r="I787" s="251"/>
    </row>
    <row r="788" spans="1:9">
      <c r="A788" s="300" t="s">
        <v>926</v>
      </c>
      <c r="B788" s="301"/>
      <c r="C788" s="302"/>
      <c r="D788" s="304"/>
      <c r="E788" s="266">
        <f>E784+E786</f>
        <v>24.045000000000002</v>
      </c>
      <c r="F788" s="251"/>
      <c r="G788" s="251"/>
      <c r="H788" s="251"/>
      <c r="I788" s="251"/>
    </row>
    <row r="789" spans="1:9" ht="29.25">
      <c r="A789" s="300" t="s">
        <v>927</v>
      </c>
      <c r="B789" s="301"/>
      <c r="C789" s="302"/>
      <c r="D789" s="304"/>
      <c r="E789" s="266">
        <f>(E784/E787)+(E786/E787)</f>
        <v>24.045000000000002</v>
      </c>
      <c r="F789" s="251"/>
      <c r="G789" s="251"/>
      <c r="H789" s="251"/>
      <c r="I789" s="251"/>
    </row>
    <row r="790" spans="1:9">
      <c r="A790" s="300" t="s">
        <v>928</v>
      </c>
      <c r="B790" s="301"/>
      <c r="C790" s="302"/>
      <c r="D790" s="305"/>
      <c r="E790" s="266">
        <f>E785+E789</f>
        <v>73.825000000000003</v>
      </c>
      <c r="F790" s="251"/>
      <c r="G790" s="251"/>
      <c r="H790" s="251"/>
      <c r="I790" s="251"/>
    </row>
    <row r="791" spans="1:9" ht="29.25">
      <c r="A791" s="300" t="s">
        <v>929</v>
      </c>
      <c r="B791" s="301"/>
      <c r="C791" s="302"/>
      <c r="D791" s="303">
        <v>0</v>
      </c>
      <c r="E791" s="266">
        <f>E790*(D791/100)</f>
        <v>0</v>
      </c>
      <c r="F791" s="251"/>
      <c r="G791" s="251"/>
      <c r="H791" s="251"/>
      <c r="I791" s="251"/>
    </row>
    <row r="792" spans="1:9">
      <c r="A792" s="281" t="s">
        <v>930</v>
      </c>
      <c r="B792" s="306"/>
      <c r="C792" s="295"/>
      <c r="D792" s="305"/>
      <c r="E792" s="268">
        <f>E790+E791</f>
        <v>73.825000000000003</v>
      </c>
      <c r="F792" s="251"/>
      <c r="G792" s="251"/>
      <c r="H792" s="251"/>
      <c r="I792" s="251"/>
    </row>
    <row r="798" spans="1:9" ht="15" customHeight="1">
      <c r="A798" s="359"/>
      <c r="B798" s="359"/>
      <c r="C798" s="359"/>
      <c r="D798" s="359"/>
      <c r="E798" s="359"/>
      <c r="F798" s="359"/>
      <c r="G798" s="359"/>
      <c r="H798" s="359"/>
      <c r="I798" s="267" t="e">
        <f>SUM(#REF!)</f>
        <v>#REF!</v>
      </c>
    </row>
    <row r="801" spans="1:9">
      <c r="A801" s="250" t="s">
        <v>1058</v>
      </c>
      <c r="B801" s="251"/>
      <c r="C801" s="251"/>
      <c r="D801" s="251"/>
      <c r="E801" s="251"/>
      <c r="F801" s="251"/>
      <c r="G801" s="251"/>
      <c r="H801" s="251"/>
      <c r="I801" s="251"/>
    </row>
    <row r="802" spans="1:9">
      <c r="A802" s="251" t="s">
        <v>1059</v>
      </c>
      <c r="B802" s="251"/>
      <c r="C802" s="251"/>
      <c r="D802" s="251"/>
      <c r="E802" s="251"/>
      <c r="F802" s="251"/>
      <c r="G802" s="311"/>
      <c r="H802" s="251"/>
      <c r="I802" s="251"/>
    </row>
    <row r="803" spans="1:9">
      <c r="A803" s="251"/>
      <c r="B803" s="251"/>
      <c r="C803" s="251"/>
      <c r="D803" s="251"/>
      <c r="E803" s="251"/>
      <c r="F803" s="251"/>
      <c r="G803" s="251"/>
      <c r="H803" s="251"/>
      <c r="I803" s="251"/>
    </row>
    <row r="804" spans="1:9">
      <c r="A804" s="252" t="s">
        <v>966</v>
      </c>
      <c r="B804" s="252"/>
      <c r="C804" s="253"/>
      <c r="D804" s="253"/>
      <c r="E804" s="253"/>
      <c r="F804" s="251"/>
      <c r="G804" s="251"/>
      <c r="H804" s="251"/>
      <c r="I804" s="251"/>
    </row>
    <row r="805" spans="1:9">
      <c r="A805" s="253"/>
      <c r="B805" s="253"/>
      <c r="C805" s="253"/>
      <c r="D805" s="253"/>
      <c r="E805" s="253"/>
      <c r="F805" s="251"/>
      <c r="G805" s="251"/>
      <c r="H805" s="251"/>
      <c r="I805" s="251"/>
    </row>
    <row r="806" spans="1:9">
      <c r="A806" s="254" t="s">
        <v>893</v>
      </c>
      <c r="B806" s="694" t="s">
        <v>894</v>
      </c>
      <c r="C806" s="694"/>
      <c r="D806" s="254" t="s">
        <v>895</v>
      </c>
      <c r="E806" s="254" t="s">
        <v>896</v>
      </c>
      <c r="F806" s="251"/>
      <c r="G806" s="251"/>
      <c r="H806" s="251"/>
      <c r="I806" s="251"/>
    </row>
    <row r="807" spans="1:9">
      <c r="A807" s="345" t="s">
        <v>1037</v>
      </c>
      <c r="B807" s="697" t="s">
        <v>1038</v>
      </c>
      <c r="C807" s="697"/>
      <c r="D807" s="257" t="s">
        <v>47</v>
      </c>
      <c r="E807" s="257">
        <v>5.5</v>
      </c>
      <c r="F807" s="251"/>
      <c r="G807" s="251"/>
      <c r="H807" s="251"/>
      <c r="I807" s="251"/>
    </row>
    <row r="808" spans="1:9">
      <c r="A808" s="271" t="s">
        <v>1039</v>
      </c>
      <c r="B808" s="697" t="s">
        <v>1040</v>
      </c>
      <c r="C808" s="697"/>
      <c r="D808" s="257" t="s">
        <v>47</v>
      </c>
      <c r="E808" s="257">
        <v>5.22</v>
      </c>
      <c r="F808" s="251"/>
      <c r="G808" s="251"/>
      <c r="H808" s="251"/>
      <c r="I808" s="251"/>
    </row>
    <row r="809" spans="1:9">
      <c r="A809" s="271" t="s">
        <v>1041</v>
      </c>
      <c r="B809" s="697" t="s">
        <v>944</v>
      </c>
      <c r="C809" s="697"/>
      <c r="D809" s="257" t="s">
        <v>47</v>
      </c>
      <c r="E809" s="257">
        <v>5.69</v>
      </c>
      <c r="F809" s="251"/>
      <c r="G809" s="251"/>
      <c r="H809" s="251"/>
      <c r="I809" s="251"/>
    </row>
    <row r="810" spans="1:9">
      <c r="A810" s="723" t="s">
        <v>903</v>
      </c>
      <c r="B810" s="723"/>
      <c r="C810" s="723"/>
      <c r="D810" s="723"/>
      <c r="E810" s="260">
        <f>E808</f>
        <v>5.22</v>
      </c>
      <c r="F810" s="251"/>
      <c r="G810" s="251"/>
      <c r="H810" s="251"/>
      <c r="I810" s="251"/>
    </row>
    <row r="811" spans="1:9">
      <c r="A811" s="251"/>
      <c r="B811" s="251"/>
      <c r="C811" s="251"/>
      <c r="D811" s="251"/>
      <c r="E811" s="251"/>
      <c r="F811" s="251"/>
      <c r="G811" s="251"/>
      <c r="H811" s="251"/>
      <c r="I811" s="251"/>
    </row>
    <row r="812" spans="1:9">
      <c r="A812" s="254" t="s">
        <v>904</v>
      </c>
      <c r="B812" s="254" t="s">
        <v>895</v>
      </c>
      <c r="C812" s="254" t="s">
        <v>905</v>
      </c>
      <c r="D812" s="254" t="s">
        <v>906</v>
      </c>
      <c r="E812" s="254" t="s">
        <v>907</v>
      </c>
      <c r="F812" s="254" t="s">
        <v>908</v>
      </c>
      <c r="G812" s="254" t="s">
        <v>909</v>
      </c>
      <c r="H812" s="254" t="s">
        <v>896</v>
      </c>
      <c r="I812" s="254" t="s">
        <v>910</v>
      </c>
    </row>
    <row r="813" spans="1:9">
      <c r="A813" s="257" t="s">
        <v>997</v>
      </c>
      <c r="B813" s="257" t="s">
        <v>912</v>
      </c>
      <c r="C813" s="261" t="s">
        <v>1021</v>
      </c>
      <c r="D813" s="257">
        <v>0.05</v>
      </c>
      <c r="E813" s="262"/>
      <c r="F813" s="262"/>
      <c r="G813" s="262"/>
      <c r="H813" s="262">
        <v>22.54</v>
      </c>
      <c r="I813" s="262">
        <f>D813*H813</f>
        <v>1.127</v>
      </c>
    </row>
    <row r="814" spans="1:9">
      <c r="A814" s="706" t="s">
        <v>913</v>
      </c>
      <c r="B814" s="706"/>
      <c r="C814" s="706"/>
      <c r="D814" s="706"/>
      <c r="E814" s="706"/>
      <c r="F814" s="706"/>
      <c r="G814" s="706"/>
      <c r="H814" s="706"/>
      <c r="I814" s="267">
        <f>SUM(I813:I813)</f>
        <v>1.127</v>
      </c>
    </row>
    <row r="815" spans="1:9">
      <c r="A815" s="316"/>
      <c r="B815" s="316"/>
      <c r="C815" s="316"/>
      <c r="D815" s="316"/>
      <c r="E815" s="316"/>
      <c r="F815" s="316"/>
      <c r="G815" s="316"/>
      <c r="H815" s="316"/>
      <c r="I815" s="316"/>
    </row>
    <row r="816" spans="1:9">
      <c r="A816" s="254" t="s">
        <v>914</v>
      </c>
      <c r="B816" s="254" t="s">
        <v>895</v>
      </c>
      <c r="C816" s="254" t="s">
        <v>905</v>
      </c>
      <c r="D816" s="254" t="s">
        <v>906</v>
      </c>
      <c r="E816" s="254" t="s">
        <v>907</v>
      </c>
      <c r="F816" s="254" t="s">
        <v>908</v>
      </c>
      <c r="G816" s="254" t="s">
        <v>909</v>
      </c>
      <c r="H816" s="254" t="s">
        <v>896</v>
      </c>
      <c r="I816" s="254" t="s">
        <v>910</v>
      </c>
    </row>
    <row r="817" spans="1:9">
      <c r="A817" s="271" t="s">
        <v>1060</v>
      </c>
      <c r="B817" s="271" t="s">
        <v>916</v>
      </c>
      <c r="C817" s="360" t="s">
        <v>917</v>
      </c>
      <c r="D817" s="341">
        <v>1</v>
      </c>
      <c r="E817" s="361"/>
      <c r="F817" s="361"/>
      <c r="G817" s="361"/>
      <c r="H817" s="271">
        <f>E808</f>
        <v>5.22</v>
      </c>
      <c r="I817" s="271">
        <f>D817*H817</f>
        <v>5.22</v>
      </c>
    </row>
    <row r="818" spans="1:9">
      <c r="A818" s="361"/>
      <c r="B818" s="706" t="s">
        <v>913</v>
      </c>
      <c r="C818" s="706"/>
      <c r="D818" s="706"/>
      <c r="E818" s="706"/>
      <c r="F818" s="706"/>
      <c r="G818" s="706"/>
      <c r="H818" s="706"/>
      <c r="I818" s="267">
        <f>SUM(I817:I817)</f>
        <v>5.22</v>
      </c>
    </row>
    <row r="819" spans="1:9">
      <c r="A819" s="251"/>
      <c r="B819" s="251"/>
      <c r="C819" s="251"/>
      <c r="D819" s="251"/>
      <c r="E819" s="251"/>
      <c r="F819" s="251"/>
      <c r="G819" s="251"/>
      <c r="H819" s="251"/>
      <c r="I819" s="251"/>
    </row>
    <row r="820" spans="1:9">
      <c r="A820" s="707" t="s">
        <v>918</v>
      </c>
      <c r="B820" s="707"/>
      <c r="C820" s="707"/>
      <c r="D820" s="707"/>
      <c r="E820" s="707"/>
      <c r="F820" s="251"/>
      <c r="G820" s="251"/>
      <c r="H820" s="251"/>
      <c r="I820" s="251"/>
    </row>
    <row r="821" spans="1:9">
      <c r="A821" s="708" t="s">
        <v>919</v>
      </c>
      <c r="B821" s="709"/>
      <c r="C821" s="710"/>
      <c r="D821" s="265" t="s">
        <v>920</v>
      </c>
      <c r="E821" s="265" t="s">
        <v>921</v>
      </c>
      <c r="F821" s="251"/>
      <c r="G821" s="251"/>
      <c r="H821" s="251"/>
      <c r="I821" s="251"/>
    </row>
    <row r="822" spans="1:9">
      <c r="A822" s="711" t="s">
        <v>922</v>
      </c>
      <c r="B822" s="712"/>
      <c r="C822" s="713"/>
      <c r="D822" s="759">
        <v>128.33000000000001</v>
      </c>
      <c r="E822" s="266">
        <f>I814</f>
        <v>1.127</v>
      </c>
      <c r="F822" s="251"/>
      <c r="G822" s="251"/>
      <c r="H822" s="251"/>
      <c r="I822" s="251"/>
    </row>
    <row r="823" spans="1:9">
      <c r="A823" s="711" t="s">
        <v>923</v>
      </c>
      <c r="B823" s="712"/>
      <c r="C823" s="713"/>
      <c r="D823" s="760"/>
      <c r="E823" s="266">
        <f>I818</f>
        <v>5.22</v>
      </c>
      <c r="F823" s="251"/>
      <c r="G823" s="251"/>
      <c r="H823" s="251"/>
      <c r="I823" s="251"/>
    </row>
    <row r="824" spans="1:9">
      <c r="A824" s="711" t="s">
        <v>924</v>
      </c>
      <c r="B824" s="712"/>
      <c r="C824" s="713"/>
      <c r="D824" s="760"/>
      <c r="E824" s="266">
        <v>0</v>
      </c>
      <c r="F824" s="251"/>
      <c r="G824" s="251"/>
      <c r="H824" s="251"/>
      <c r="I824" s="251"/>
    </row>
    <row r="825" spans="1:9">
      <c r="A825" s="711" t="s">
        <v>925</v>
      </c>
      <c r="B825" s="712"/>
      <c r="C825" s="713"/>
      <c r="D825" s="760"/>
      <c r="E825" s="266">
        <v>1</v>
      </c>
      <c r="F825" s="251"/>
      <c r="G825" s="251"/>
      <c r="H825" s="251"/>
      <c r="I825" s="251"/>
    </row>
    <row r="826" spans="1:9">
      <c r="A826" s="711" t="s">
        <v>926</v>
      </c>
      <c r="B826" s="712"/>
      <c r="C826" s="713"/>
      <c r="D826" s="760"/>
      <c r="E826" s="266">
        <f>E822+E824</f>
        <v>1.127</v>
      </c>
      <c r="F826" s="251"/>
      <c r="G826" s="251"/>
      <c r="H826" s="251"/>
      <c r="I826" s="251"/>
    </row>
    <row r="827" spans="1:9">
      <c r="A827" s="711" t="s">
        <v>927</v>
      </c>
      <c r="B827" s="712"/>
      <c r="C827" s="713"/>
      <c r="D827" s="760"/>
      <c r="E827" s="266">
        <f>(E822/E825)+(E824/E825)</f>
        <v>1.127</v>
      </c>
      <c r="F827" s="251"/>
      <c r="G827" s="251"/>
      <c r="H827" s="251"/>
      <c r="I827" s="251"/>
    </row>
    <row r="828" spans="1:9">
      <c r="A828" s="711" t="s">
        <v>928</v>
      </c>
      <c r="B828" s="712"/>
      <c r="C828" s="713"/>
      <c r="D828" s="761"/>
      <c r="E828" s="266">
        <f>E823+E827</f>
        <v>6.3469999999999995</v>
      </c>
      <c r="F828" s="251"/>
      <c r="G828" s="251"/>
      <c r="H828" s="251"/>
      <c r="I828" s="251"/>
    </row>
    <row r="829" spans="1:9">
      <c r="A829" s="711" t="s">
        <v>929</v>
      </c>
      <c r="B829" s="712"/>
      <c r="C829" s="713"/>
      <c r="D829" s="759">
        <v>0</v>
      </c>
      <c r="E829" s="266">
        <f>E828*(D829/100)</f>
        <v>0</v>
      </c>
      <c r="F829" s="251"/>
      <c r="G829" s="251"/>
      <c r="H829" s="251"/>
      <c r="I829" s="251"/>
    </row>
    <row r="830" spans="1:9">
      <c r="A830" s="714" t="s">
        <v>930</v>
      </c>
      <c r="B830" s="715"/>
      <c r="C830" s="716"/>
      <c r="D830" s="761"/>
      <c r="E830" s="268">
        <f>E828+E829</f>
        <v>6.3469999999999995</v>
      </c>
      <c r="F830" s="251"/>
      <c r="G830" s="251"/>
      <c r="H830" s="251"/>
      <c r="I830" s="251"/>
    </row>
    <row r="835" spans="1:9">
      <c r="A835" s="250" t="s">
        <v>1061</v>
      </c>
      <c r="B835" s="251"/>
      <c r="C835" s="251"/>
      <c r="D835" s="251"/>
      <c r="E835" s="251"/>
      <c r="F835" s="251"/>
      <c r="G835" s="251"/>
      <c r="H835" s="251"/>
      <c r="I835" s="251"/>
    </row>
    <row r="836" spans="1:9">
      <c r="A836" s="251" t="s">
        <v>1062</v>
      </c>
      <c r="B836" s="251"/>
      <c r="C836" s="251"/>
      <c r="D836" s="251"/>
      <c r="E836" s="251"/>
      <c r="F836" s="251"/>
      <c r="G836" s="311"/>
      <c r="H836" s="251"/>
      <c r="I836" s="251"/>
    </row>
    <row r="837" spans="1:9">
      <c r="A837" s="251"/>
      <c r="B837" s="251"/>
      <c r="C837" s="251"/>
      <c r="D837" s="251"/>
      <c r="E837" s="251"/>
      <c r="F837" s="251"/>
      <c r="G837" s="251"/>
      <c r="H837" s="251"/>
      <c r="I837" s="251"/>
    </row>
    <row r="838" spans="1:9">
      <c r="A838" s="252" t="s">
        <v>966</v>
      </c>
      <c r="B838" s="252"/>
      <c r="C838" s="253"/>
      <c r="D838" s="253"/>
      <c r="E838" s="253"/>
      <c r="F838" s="251"/>
      <c r="G838" s="251"/>
      <c r="H838" s="251"/>
      <c r="I838" s="251"/>
    </row>
    <row r="839" spans="1:9">
      <c r="A839" s="253"/>
      <c r="B839" s="253"/>
      <c r="C839" s="253"/>
      <c r="D839" s="253"/>
      <c r="E839" s="253"/>
      <c r="F839" s="251"/>
      <c r="G839" s="251"/>
      <c r="H839" s="251"/>
      <c r="I839" s="251"/>
    </row>
    <row r="840" spans="1:9" ht="30">
      <c r="A840" s="254" t="s">
        <v>893</v>
      </c>
      <c r="B840" s="694" t="s">
        <v>894</v>
      </c>
      <c r="C840" s="694"/>
      <c r="D840" s="254" t="s">
        <v>895</v>
      </c>
      <c r="E840" s="254" t="s">
        <v>1063</v>
      </c>
      <c r="F840" s="254" t="s">
        <v>1064</v>
      </c>
      <c r="G840" s="251"/>
      <c r="H840" s="251"/>
      <c r="I840" s="251"/>
    </row>
    <row r="841" spans="1:9">
      <c r="A841" s="345" t="s">
        <v>1037</v>
      </c>
      <c r="B841" s="697" t="s">
        <v>1038</v>
      </c>
      <c r="C841" s="697"/>
      <c r="D841" s="257" t="s">
        <v>47</v>
      </c>
      <c r="E841" s="257">
        <v>1.74</v>
      </c>
      <c r="F841" s="347">
        <v>0.15</v>
      </c>
      <c r="G841" s="251"/>
      <c r="H841" s="251"/>
      <c r="I841" s="251"/>
    </row>
    <row r="842" spans="1:9">
      <c r="A842" s="271" t="s">
        <v>1039</v>
      </c>
      <c r="B842" s="697" t="s">
        <v>1040</v>
      </c>
      <c r="C842" s="697"/>
      <c r="D842" s="257" t="s">
        <v>47</v>
      </c>
      <c r="E842" s="257">
        <v>1.85</v>
      </c>
      <c r="F842" s="347">
        <v>0.14000000000000001</v>
      </c>
      <c r="G842" s="251"/>
      <c r="H842" s="251"/>
      <c r="I842" s="251"/>
    </row>
    <row r="843" spans="1:9">
      <c r="A843" s="271" t="s">
        <v>1041</v>
      </c>
      <c r="B843" s="697" t="s">
        <v>944</v>
      </c>
      <c r="C843" s="697"/>
      <c r="D843" s="257" t="s">
        <v>47</v>
      </c>
      <c r="E843" s="257">
        <v>1.92</v>
      </c>
      <c r="F843" s="347">
        <v>0.44</v>
      </c>
      <c r="G843" s="251"/>
      <c r="H843" s="251"/>
      <c r="I843" s="251"/>
    </row>
    <row r="844" spans="1:9">
      <c r="A844" s="723" t="s">
        <v>903</v>
      </c>
      <c r="B844" s="723"/>
      <c r="C844" s="723"/>
      <c r="D844" s="723"/>
      <c r="E844" s="260">
        <f>E841</f>
        <v>1.74</v>
      </c>
      <c r="F844" s="347">
        <f>F842</f>
        <v>0.14000000000000001</v>
      </c>
      <c r="G844" s="251"/>
      <c r="H844" s="251"/>
      <c r="I844" s="251"/>
    </row>
    <row r="845" spans="1:9">
      <c r="A845" s="251"/>
      <c r="B845" s="251"/>
      <c r="C845" s="251"/>
      <c r="D845" s="251"/>
      <c r="E845" s="251"/>
      <c r="F845" s="251"/>
      <c r="G845" s="251"/>
      <c r="H845" s="251"/>
      <c r="I845" s="251"/>
    </row>
    <row r="846" spans="1:9">
      <c r="A846" s="254" t="s">
        <v>904</v>
      </c>
      <c r="B846" s="254" t="s">
        <v>895</v>
      </c>
      <c r="C846" s="254" t="s">
        <v>905</v>
      </c>
      <c r="D846" s="254" t="s">
        <v>906</v>
      </c>
      <c r="E846" s="254" t="s">
        <v>907</v>
      </c>
      <c r="F846" s="254" t="s">
        <v>908</v>
      </c>
      <c r="G846" s="254" t="s">
        <v>909</v>
      </c>
      <c r="H846" s="254" t="s">
        <v>896</v>
      </c>
      <c r="I846" s="254" t="s">
        <v>910</v>
      </c>
    </row>
    <row r="847" spans="1:9">
      <c r="A847" s="257" t="s">
        <v>997</v>
      </c>
      <c r="B847" s="257" t="s">
        <v>912</v>
      </c>
      <c r="C847" s="261" t="s">
        <v>1021</v>
      </c>
      <c r="D847" s="257">
        <v>0.01</v>
      </c>
      <c r="E847" s="262"/>
      <c r="F847" s="262"/>
      <c r="G847" s="262"/>
      <c r="H847" s="262">
        <v>22.54</v>
      </c>
      <c r="I847" s="262">
        <f>D847*H847</f>
        <v>0.22539999999999999</v>
      </c>
    </row>
    <row r="848" spans="1:9">
      <c r="A848" s="706" t="s">
        <v>913</v>
      </c>
      <c r="B848" s="706"/>
      <c r="C848" s="706"/>
      <c r="D848" s="706"/>
      <c r="E848" s="706"/>
      <c r="F848" s="706"/>
      <c r="G848" s="706"/>
      <c r="H848" s="706"/>
      <c r="I848" s="267">
        <f>SUM(I847:I847)</f>
        <v>0.22539999999999999</v>
      </c>
    </row>
    <row r="849" spans="1:9">
      <c r="A849" s="316"/>
      <c r="B849" s="316"/>
      <c r="C849" s="316"/>
      <c r="D849" s="316"/>
      <c r="E849" s="316"/>
      <c r="F849" s="316"/>
      <c r="G849" s="316"/>
      <c r="H849" s="316"/>
      <c r="I849" s="316"/>
    </row>
    <row r="850" spans="1:9">
      <c r="A850" s="254" t="s">
        <v>914</v>
      </c>
      <c r="B850" s="254" t="s">
        <v>895</v>
      </c>
      <c r="C850" s="254" t="s">
        <v>905</v>
      </c>
      <c r="D850" s="254" t="s">
        <v>906</v>
      </c>
      <c r="E850" s="254" t="s">
        <v>907</v>
      </c>
      <c r="F850" s="254" t="s">
        <v>908</v>
      </c>
      <c r="G850" s="254" t="s">
        <v>909</v>
      </c>
      <c r="H850" s="254" t="s">
        <v>896</v>
      </c>
      <c r="I850" s="254" t="s">
        <v>910</v>
      </c>
    </row>
    <row r="851" spans="1:9">
      <c r="A851" s="254"/>
      <c r="B851" s="254"/>
      <c r="C851" s="254"/>
      <c r="D851" s="254"/>
      <c r="E851" s="254"/>
      <c r="F851" s="254"/>
      <c r="G851" s="254"/>
      <c r="H851" s="254"/>
      <c r="I851" s="254"/>
    </row>
    <row r="852" spans="1:9" ht="28.5">
      <c r="A852" s="271" t="s">
        <v>1065</v>
      </c>
      <c r="B852" s="271" t="s">
        <v>916</v>
      </c>
      <c r="C852" s="360" t="s">
        <v>917</v>
      </c>
      <c r="D852" s="341">
        <v>1</v>
      </c>
      <c r="E852" s="361"/>
      <c r="F852" s="361"/>
      <c r="G852" s="361"/>
      <c r="H852" s="271">
        <f>E841</f>
        <v>1.74</v>
      </c>
      <c r="I852" s="271">
        <f>D852*H852</f>
        <v>1.74</v>
      </c>
    </row>
    <row r="853" spans="1:9" ht="15" customHeight="1">
      <c r="A853" s="271" t="s">
        <v>1066</v>
      </c>
      <c r="B853" s="271" t="s">
        <v>916</v>
      </c>
      <c r="C853" s="360" t="s">
        <v>917</v>
      </c>
      <c r="D853" s="341">
        <v>1</v>
      </c>
      <c r="E853" s="267"/>
      <c r="F853" s="267"/>
      <c r="G853" s="267"/>
      <c r="H853" s="291">
        <f>F844</f>
        <v>0.14000000000000001</v>
      </c>
      <c r="I853" s="291">
        <f>H853*D853</f>
        <v>0.14000000000000001</v>
      </c>
    </row>
    <row r="854" spans="1:9" ht="15" customHeight="1">
      <c r="A854" s="706" t="s">
        <v>1067</v>
      </c>
      <c r="B854" s="706"/>
      <c r="C854" s="706"/>
      <c r="D854" s="706"/>
      <c r="E854" s="706"/>
      <c r="F854" s="706"/>
      <c r="G854" s="706"/>
      <c r="H854" s="706"/>
      <c r="I854" s="267">
        <f>SUM(I852:I853)</f>
        <v>1.88</v>
      </c>
    </row>
    <row r="855" spans="1:9">
      <c r="A855" s="251"/>
      <c r="B855" s="251"/>
      <c r="C855" s="251"/>
      <c r="D855" s="251"/>
      <c r="E855" s="251"/>
      <c r="F855" s="251"/>
      <c r="G855" s="251"/>
      <c r="H855" s="251"/>
      <c r="I855" s="251"/>
    </row>
    <row r="856" spans="1:9">
      <c r="A856" s="707" t="s">
        <v>918</v>
      </c>
      <c r="B856" s="707"/>
      <c r="C856" s="707"/>
      <c r="D856" s="707"/>
      <c r="E856" s="707"/>
      <c r="F856" s="251"/>
      <c r="G856" s="251"/>
      <c r="H856" s="251"/>
      <c r="I856" s="251"/>
    </row>
    <row r="857" spans="1:9">
      <c r="A857" s="708" t="s">
        <v>919</v>
      </c>
      <c r="B857" s="709"/>
      <c r="C857" s="710"/>
      <c r="D857" s="265" t="s">
        <v>920</v>
      </c>
      <c r="E857" s="265" t="s">
        <v>921</v>
      </c>
      <c r="F857" s="251"/>
      <c r="G857" s="251"/>
      <c r="H857" s="251"/>
      <c r="I857" s="251"/>
    </row>
    <row r="858" spans="1:9">
      <c r="A858" s="711" t="s">
        <v>922</v>
      </c>
      <c r="B858" s="712"/>
      <c r="C858" s="713"/>
      <c r="D858" s="759">
        <v>128.33000000000001</v>
      </c>
      <c r="E858" s="266">
        <f>I848</f>
        <v>0.22539999999999999</v>
      </c>
      <c r="F858" s="251"/>
      <c r="G858" s="251"/>
      <c r="H858" s="251"/>
      <c r="I858" s="251"/>
    </row>
    <row r="859" spans="1:9">
      <c r="A859" s="711" t="s">
        <v>923</v>
      </c>
      <c r="B859" s="712"/>
      <c r="C859" s="713"/>
      <c r="D859" s="760"/>
      <c r="E859" s="266">
        <f>I854</f>
        <v>1.88</v>
      </c>
      <c r="F859" s="251"/>
      <c r="G859" s="251"/>
      <c r="H859" s="251"/>
      <c r="I859" s="251"/>
    </row>
    <row r="860" spans="1:9">
      <c r="A860" s="711" t="s">
        <v>924</v>
      </c>
      <c r="B860" s="712"/>
      <c r="C860" s="713"/>
      <c r="D860" s="760"/>
      <c r="E860" s="266">
        <v>0</v>
      </c>
      <c r="F860" s="251"/>
      <c r="G860" s="251"/>
      <c r="H860" s="251"/>
      <c r="I860" s="251"/>
    </row>
    <row r="861" spans="1:9">
      <c r="A861" s="711" t="s">
        <v>925</v>
      </c>
      <c r="B861" s="712"/>
      <c r="C861" s="713"/>
      <c r="D861" s="760"/>
      <c r="E861" s="266">
        <v>1</v>
      </c>
      <c r="F861" s="251"/>
      <c r="G861" s="251"/>
      <c r="H861" s="251"/>
      <c r="I861" s="251"/>
    </row>
    <row r="862" spans="1:9">
      <c r="A862" s="711" t="s">
        <v>926</v>
      </c>
      <c r="B862" s="712"/>
      <c r="C862" s="713"/>
      <c r="D862" s="760"/>
      <c r="E862" s="266">
        <f>E858+E860</f>
        <v>0.22539999999999999</v>
      </c>
      <c r="F862" s="251"/>
      <c r="G862" s="251"/>
      <c r="H862" s="251"/>
      <c r="I862" s="251"/>
    </row>
    <row r="863" spans="1:9">
      <c r="A863" s="711" t="s">
        <v>927</v>
      </c>
      <c r="B863" s="712"/>
      <c r="C863" s="713"/>
      <c r="D863" s="760"/>
      <c r="E863" s="266">
        <f>(E858/E861)+(E860/E861)</f>
        <v>0.22539999999999999</v>
      </c>
      <c r="F863" s="251"/>
      <c r="G863" s="251"/>
      <c r="H863" s="251"/>
      <c r="I863" s="251"/>
    </row>
    <row r="864" spans="1:9">
      <c r="A864" s="711" t="s">
        <v>928</v>
      </c>
      <c r="B864" s="712"/>
      <c r="C864" s="713"/>
      <c r="D864" s="761"/>
      <c r="E864" s="266">
        <f>E859+E863</f>
        <v>2.1053999999999999</v>
      </c>
      <c r="F864" s="251"/>
      <c r="G864" s="251"/>
      <c r="H864" s="251"/>
      <c r="I864" s="251"/>
    </row>
    <row r="865" spans="1:9">
      <c r="A865" s="711" t="s">
        <v>929</v>
      </c>
      <c r="B865" s="712"/>
      <c r="C865" s="713"/>
      <c r="D865" s="759">
        <v>0</v>
      </c>
      <c r="E865" s="266">
        <f>E864*(D865/100)</f>
        <v>0</v>
      </c>
      <c r="F865" s="251"/>
      <c r="G865" s="251"/>
      <c r="H865" s="251"/>
      <c r="I865" s="251"/>
    </row>
    <row r="866" spans="1:9">
      <c r="A866" s="714" t="s">
        <v>930</v>
      </c>
      <c r="B866" s="715"/>
      <c r="C866" s="716"/>
      <c r="D866" s="761"/>
      <c r="E866" s="268">
        <f>E864+E865</f>
        <v>2.1053999999999999</v>
      </c>
      <c r="F866" s="251"/>
      <c r="G866" s="251"/>
      <c r="H866" s="251"/>
      <c r="I866" s="251"/>
    </row>
    <row r="871" spans="1:9">
      <c r="A871" s="693" t="s">
        <v>1068</v>
      </c>
      <c r="B871" s="693"/>
      <c r="C871" s="693"/>
      <c r="D871" s="693"/>
      <c r="E871" s="693"/>
    </row>
    <row r="872" spans="1:9">
      <c r="A872" s="250"/>
      <c r="B872" s="251"/>
      <c r="C872" s="251"/>
      <c r="D872" s="251"/>
      <c r="E872" s="251"/>
      <c r="F872" s="251"/>
      <c r="G872" s="251"/>
      <c r="H872" s="251"/>
      <c r="I872" s="251"/>
    </row>
    <row r="873" spans="1:9">
      <c r="A873" s="250" t="s">
        <v>1069</v>
      </c>
      <c r="B873" s="251"/>
      <c r="C873" s="251"/>
      <c r="D873" s="251"/>
      <c r="E873" s="251"/>
      <c r="F873" s="652" t="s">
        <v>1070</v>
      </c>
      <c r="G873" s="251"/>
      <c r="H873" s="251"/>
      <c r="I873" s="251"/>
    </row>
    <row r="874" spans="1:9">
      <c r="A874" s="251" t="s">
        <v>1071</v>
      </c>
      <c r="B874" s="251"/>
      <c r="C874" s="251"/>
      <c r="D874" s="251"/>
      <c r="E874" s="251"/>
      <c r="F874" s="274"/>
      <c r="G874" s="274"/>
      <c r="H874" s="251"/>
      <c r="I874" s="251"/>
    </row>
    <row r="875" spans="1:9">
      <c r="A875" s="251"/>
      <c r="B875" s="251"/>
      <c r="C875" s="251"/>
      <c r="D875" s="251"/>
      <c r="E875" s="251"/>
      <c r="F875" s="274"/>
      <c r="G875" s="274"/>
      <c r="H875" s="251"/>
      <c r="I875" s="251"/>
    </row>
    <row r="876" spans="1:9">
      <c r="A876" s="252" t="s">
        <v>966</v>
      </c>
      <c r="B876" s="252"/>
      <c r="C876" s="253"/>
      <c r="D876" s="253"/>
      <c r="E876" s="253"/>
      <c r="F876" s="274"/>
      <c r="G876" s="274"/>
      <c r="H876" s="251"/>
      <c r="I876" s="251"/>
    </row>
    <row r="877" spans="1:9">
      <c r="A877" s="253"/>
      <c r="B877" s="253"/>
      <c r="C877" s="253"/>
      <c r="D877" s="253"/>
      <c r="E877" s="253"/>
      <c r="F877" s="274"/>
      <c r="G877" s="274"/>
      <c r="H877" s="251"/>
      <c r="I877" s="251"/>
    </row>
    <row r="878" spans="1:9">
      <c r="A878" s="254" t="s">
        <v>893</v>
      </c>
      <c r="B878" s="694" t="s">
        <v>894</v>
      </c>
      <c r="C878" s="694"/>
      <c r="D878" s="254" t="s">
        <v>895</v>
      </c>
      <c r="E878" s="254" t="s">
        <v>1072</v>
      </c>
      <c r="F878" s="274"/>
      <c r="G878" s="274"/>
      <c r="H878" s="251"/>
      <c r="I878" s="251"/>
    </row>
    <row r="879" spans="1:9">
      <c r="A879" s="345" t="s">
        <v>976</v>
      </c>
      <c r="B879" s="697" t="s">
        <v>977</v>
      </c>
      <c r="C879" s="697"/>
      <c r="D879" s="257" t="s">
        <v>47</v>
      </c>
      <c r="E879" s="257">
        <v>16.2</v>
      </c>
      <c r="F879" s="274"/>
      <c r="G879" s="274"/>
      <c r="H879" s="251"/>
      <c r="I879" s="251"/>
    </row>
    <row r="880" spans="1:9">
      <c r="A880" s="271" t="s">
        <v>978</v>
      </c>
      <c r="B880" s="697" t="s">
        <v>979</v>
      </c>
      <c r="C880" s="697"/>
      <c r="D880" s="257" t="s">
        <v>47</v>
      </c>
      <c r="E880" s="257">
        <v>19.899999999999999</v>
      </c>
      <c r="F880" s="274"/>
      <c r="G880" s="274"/>
      <c r="H880" s="251"/>
      <c r="I880" s="251"/>
    </row>
    <row r="881" spans="1:9">
      <c r="A881" s="271" t="s">
        <v>980</v>
      </c>
      <c r="B881" s="697" t="s">
        <v>981</v>
      </c>
      <c r="C881" s="697"/>
      <c r="D881" s="257" t="s">
        <v>47</v>
      </c>
      <c r="E881" s="257">
        <v>17.899999999999999</v>
      </c>
      <c r="F881" s="274"/>
      <c r="G881" s="274"/>
      <c r="H881" s="251"/>
      <c r="I881" s="251"/>
    </row>
    <row r="882" spans="1:9">
      <c r="A882" s="720" t="s">
        <v>903</v>
      </c>
      <c r="B882" s="720"/>
      <c r="C882" s="720"/>
      <c r="D882" s="720"/>
      <c r="E882" s="363">
        <f>E879</f>
        <v>16.2</v>
      </c>
      <c r="F882" s="364"/>
      <c r="G882" s="364"/>
      <c r="H882" s="251"/>
      <c r="I882" s="251"/>
    </row>
    <row r="883" spans="1:9">
      <c r="A883" s="251"/>
      <c r="B883" s="251"/>
      <c r="C883" s="251"/>
      <c r="D883" s="251"/>
      <c r="E883" s="251"/>
      <c r="F883" s="251"/>
      <c r="G883" s="251"/>
      <c r="H883" s="251"/>
      <c r="I883" s="251"/>
    </row>
    <row r="884" spans="1:9">
      <c r="A884" s="254" t="s">
        <v>904</v>
      </c>
      <c r="B884" s="254" t="s">
        <v>895</v>
      </c>
      <c r="C884" s="254" t="s">
        <v>905</v>
      </c>
      <c r="D884" s="254" t="s">
        <v>906</v>
      </c>
      <c r="E884" s="254" t="s">
        <v>907</v>
      </c>
      <c r="F884" s="254" t="s">
        <v>908</v>
      </c>
      <c r="G884" s="254" t="s">
        <v>909</v>
      </c>
      <c r="H884" s="254" t="s">
        <v>896</v>
      </c>
      <c r="I884" s="254" t="s">
        <v>910</v>
      </c>
    </row>
    <row r="885" spans="1:9">
      <c r="A885" s="257" t="s">
        <v>1073</v>
      </c>
      <c r="B885" s="257" t="s">
        <v>912</v>
      </c>
      <c r="C885" s="261">
        <v>88248</v>
      </c>
      <c r="D885" s="257">
        <v>0.12</v>
      </c>
      <c r="E885" s="262"/>
      <c r="F885" s="262"/>
      <c r="G885" s="262"/>
      <c r="H885" s="262">
        <v>14.77</v>
      </c>
      <c r="I885" s="262">
        <f>D885*H885</f>
        <v>1.7724</v>
      </c>
    </row>
    <row r="886" spans="1:9">
      <c r="A886" s="257" t="s">
        <v>1074</v>
      </c>
      <c r="B886" s="257" t="s">
        <v>912</v>
      </c>
      <c r="C886" s="261">
        <v>88267</v>
      </c>
      <c r="D886" s="257">
        <v>0.12</v>
      </c>
      <c r="E886" s="262"/>
      <c r="F886" s="262"/>
      <c r="G886" s="262"/>
      <c r="H886" s="262">
        <v>18.8</v>
      </c>
      <c r="I886" s="262">
        <f>D886*H886</f>
        <v>2.2559999999999998</v>
      </c>
    </row>
    <row r="887" spans="1:9">
      <c r="A887" s="706" t="s">
        <v>913</v>
      </c>
      <c r="B887" s="706"/>
      <c r="C887" s="706"/>
      <c r="D887" s="706"/>
      <c r="E887" s="706"/>
      <c r="F887" s="706"/>
      <c r="G887" s="706"/>
      <c r="H887" s="706"/>
      <c r="I887" s="267">
        <f>I886</f>
        <v>2.2559999999999998</v>
      </c>
    </row>
    <row r="888" spans="1:9">
      <c r="A888" s="316"/>
      <c r="B888" s="316"/>
      <c r="C888" s="316"/>
      <c r="D888" s="316"/>
      <c r="E888" s="316"/>
      <c r="F888" s="316"/>
      <c r="G888" s="316"/>
      <c r="H888" s="316"/>
      <c r="I888" s="316"/>
    </row>
    <row r="889" spans="1:9">
      <c r="A889" s="254" t="s">
        <v>914</v>
      </c>
      <c r="B889" s="254" t="s">
        <v>895</v>
      </c>
      <c r="C889" s="254" t="s">
        <v>905</v>
      </c>
      <c r="D889" s="254" t="s">
        <v>906</v>
      </c>
      <c r="E889" s="254" t="s">
        <v>907</v>
      </c>
      <c r="F889" s="254" t="s">
        <v>908</v>
      </c>
      <c r="G889" s="254" t="s">
        <v>909</v>
      </c>
      <c r="H889" s="254" t="s">
        <v>896</v>
      </c>
      <c r="I889" s="254" t="s">
        <v>910</v>
      </c>
    </row>
    <row r="890" spans="1:9">
      <c r="A890" s="291" t="s">
        <v>1075</v>
      </c>
      <c r="B890" s="271" t="s">
        <v>916</v>
      </c>
      <c r="C890" s="272" t="s">
        <v>917</v>
      </c>
      <c r="D890" s="341">
        <v>1</v>
      </c>
      <c r="E890" s="262"/>
      <c r="F890" s="262"/>
      <c r="G890" s="262"/>
      <c r="H890" s="271">
        <f>E882</f>
        <v>16.2</v>
      </c>
      <c r="I890" s="271">
        <f>D890*H890</f>
        <v>16.2</v>
      </c>
    </row>
    <row r="891" spans="1:9">
      <c r="A891" s="361"/>
      <c r="B891" s="706" t="s">
        <v>913</v>
      </c>
      <c r="C891" s="706"/>
      <c r="D891" s="706"/>
      <c r="E891" s="706"/>
      <c r="F891" s="706"/>
      <c r="G891" s="706"/>
      <c r="H891" s="706"/>
      <c r="I891" s="267">
        <f>SUM(I890:I890)</f>
        <v>16.2</v>
      </c>
    </row>
    <row r="892" spans="1:9">
      <c r="A892" s="251"/>
      <c r="B892" s="251"/>
      <c r="C892" s="251"/>
      <c r="D892" s="251"/>
      <c r="E892" s="251"/>
      <c r="F892" s="251"/>
      <c r="G892" s="251"/>
      <c r="H892" s="251"/>
      <c r="I892" s="251"/>
    </row>
    <row r="893" spans="1:9">
      <c r="A893" s="707" t="s">
        <v>918</v>
      </c>
      <c r="B893" s="707"/>
      <c r="C893" s="707"/>
      <c r="D893" s="707"/>
      <c r="E893" s="707"/>
      <c r="F893" s="251"/>
      <c r="G893" s="251"/>
      <c r="H893" s="251"/>
      <c r="I893" s="251"/>
    </row>
    <row r="894" spans="1:9">
      <c r="A894" s="708" t="s">
        <v>919</v>
      </c>
      <c r="B894" s="709"/>
      <c r="C894" s="710"/>
      <c r="D894" s="265" t="s">
        <v>920</v>
      </c>
      <c r="E894" s="265" t="s">
        <v>921</v>
      </c>
      <c r="F894" s="251"/>
      <c r="G894" s="251"/>
      <c r="H894" s="251"/>
      <c r="I894" s="251"/>
    </row>
    <row r="895" spans="1:9">
      <c r="A895" s="711" t="s">
        <v>922</v>
      </c>
      <c r="B895" s="712"/>
      <c r="C895" s="713"/>
      <c r="D895" s="759">
        <v>128.33000000000001</v>
      </c>
      <c r="E895" s="266">
        <f>I887</f>
        <v>2.2559999999999998</v>
      </c>
      <c r="F895" s="251"/>
      <c r="G895" s="251"/>
      <c r="H895" s="251"/>
      <c r="I895" s="251"/>
    </row>
    <row r="896" spans="1:9">
      <c r="A896" s="711" t="s">
        <v>923</v>
      </c>
      <c r="B896" s="712"/>
      <c r="C896" s="713"/>
      <c r="D896" s="760"/>
      <c r="E896" s="266">
        <f>I891</f>
        <v>16.2</v>
      </c>
      <c r="F896" s="251"/>
      <c r="G896" s="251"/>
      <c r="H896" s="251"/>
      <c r="I896" s="251"/>
    </row>
    <row r="897" spans="1:9">
      <c r="A897" s="711" t="s">
        <v>924</v>
      </c>
      <c r="B897" s="712"/>
      <c r="C897" s="713"/>
      <c r="D897" s="760"/>
      <c r="E897" s="266">
        <v>0</v>
      </c>
      <c r="F897" s="251"/>
      <c r="G897" s="251"/>
      <c r="H897" s="251"/>
      <c r="I897" s="251"/>
    </row>
    <row r="898" spans="1:9">
      <c r="A898" s="711" t="s">
        <v>925</v>
      </c>
      <c r="B898" s="712"/>
      <c r="C898" s="713"/>
      <c r="D898" s="760"/>
      <c r="E898" s="266">
        <v>1</v>
      </c>
      <c r="F898" s="251"/>
      <c r="G898" s="251"/>
      <c r="H898" s="251"/>
      <c r="I898" s="251"/>
    </row>
    <row r="899" spans="1:9">
      <c r="A899" s="711" t="s">
        <v>926</v>
      </c>
      <c r="B899" s="712"/>
      <c r="C899" s="713"/>
      <c r="D899" s="760"/>
      <c r="E899" s="266">
        <f>E895+E897</f>
        <v>2.2559999999999998</v>
      </c>
      <c r="F899" s="251"/>
      <c r="G899" s="251"/>
      <c r="H899" s="251"/>
      <c r="I899" s="251"/>
    </row>
    <row r="900" spans="1:9">
      <c r="A900" s="711" t="s">
        <v>927</v>
      </c>
      <c r="B900" s="712"/>
      <c r="C900" s="713"/>
      <c r="D900" s="760"/>
      <c r="E900" s="266">
        <f>(E895/E898)+(E897/E898)</f>
        <v>2.2559999999999998</v>
      </c>
      <c r="F900" s="251"/>
      <c r="G900" s="251"/>
      <c r="H900" s="251"/>
      <c r="I900" s="251"/>
    </row>
    <row r="901" spans="1:9">
      <c r="A901" s="711" t="s">
        <v>928</v>
      </c>
      <c r="B901" s="712"/>
      <c r="C901" s="713"/>
      <c r="D901" s="761"/>
      <c r="E901" s="266">
        <f>E896+E900</f>
        <v>18.456</v>
      </c>
      <c r="F901" s="251"/>
      <c r="G901" s="251"/>
      <c r="H901" s="251"/>
      <c r="I901" s="251"/>
    </row>
    <row r="902" spans="1:9">
      <c r="A902" s="711" t="s">
        <v>929</v>
      </c>
      <c r="B902" s="712"/>
      <c r="C902" s="713"/>
      <c r="D902" s="759">
        <v>0</v>
      </c>
      <c r="E902" s="266">
        <f>E901*(D902/100)</f>
        <v>0</v>
      </c>
      <c r="F902" s="251"/>
      <c r="G902" s="251"/>
      <c r="H902" s="251"/>
      <c r="I902" s="251"/>
    </row>
    <row r="903" spans="1:9">
      <c r="A903" s="714" t="s">
        <v>930</v>
      </c>
      <c r="B903" s="715"/>
      <c r="C903" s="716"/>
      <c r="D903" s="761"/>
      <c r="E903" s="268">
        <f>E901+E902</f>
        <v>18.456</v>
      </c>
      <c r="F903" s="251"/>
      <c r="G903" s="251"/>
      <c r="H903" s="251"/>
      <c r="I903" s="251"/>
    </row>
    <row r="909" spans="1:9">
      <c r="A909" s="250" t="s">
        <v>1076</v>
      </c>
      <c r="B909" s="251"/>
      <c r="C909" s="251"/>
      <c r="D909" s="251"/>
      <c r="E909" s="251"/>
      <c r="F909" s="652" t="s">
        <v>1070</v>
      </c>
      <c r="G909" s="251"/>
      <c r="H909" s="251"/>
      <c r="I909" s="251"/>
    </row>
    <row r="910" spans="1:9">
      <c r="A910" s="251" t="s">
        <v>1071</v>
      </c>
      <c r="B910" s="251"/>
      <c r="C910" s="251"/>
      <c r="D910" s="251"/>
      <c r="E910" s="251"/>
      <c r="F910" s="274"/>
      <c r="G910" s="274"/>
      <c r="H910" s="251"/>
      <c r="I910" s="251"/>
    </row>
    <row r="911" spans="1:9">
      <c r="A911" s="251"/>
      <c r="B911" s="251"/>
      <c r="C911" s="251"/>
      <c r="D911" s="251"/>
      <c r="E911" s="251"/>
      <c r="F911" s="274"/>
      <c r="G911" s="274"/>
      <c r="H911" s="251"/>
      <c r="I911" s="251"/>
    </row>
    <row r="912" spans="1:9">
      <c r="A912" s="252" t="s">
        <v>966</v>
      </c>
      <c r="B912" s="252"/>
      <c r="C912" s="253"/>
      <c r="D912" s="253"/>
      <c r="E912" s="253"/>
      <c r="F912" s="274"/>
      <c r="G912" s="274"/>
      <c r="H912" s="251"/>
      <c r="I912" s="251"/>
    </row>
    <row r="913" spans="1:9">
      <c r="A913" s="253"/>
      <c r="B913" s="253"/>
      <c r="C913" s="253"/>
      <c r="D913" s="253"/>
      <c r="E913" s="253"/>
      <c r="F913" s="274"/>
      <c r="G913" s="274"/>
      <c r="H913" s="251"/>
      <c r="I913" s="251"/>
    </row>
    <row r="914" spans="1:9">
      <c r="A914" s="254" t="s">
        <v>893</v>
      </c>
      <c r="B914" s="694" t="s">
        <v>894</v>
      </c>
      <c r="C914" s="694"/>
      <c r="D914" s="254" t="s">
        <v>895</v>
      </c>
      <c r="E914" s="254" t="s">
        <v>1072</v>
      </c>
      <c r="F914" s="274"/>
      <c r="G914" s="274"/>
      <c r="H914" s="251"/>
      <c r="I914" s="251"/>
    </row>
    <row r="915" spans="1:9">
      <c r="A915" s="345" t="s">
        <v>976</v>
      </c>
      <c r="B915" s="697" t="s">
        <v>977</v>
      </c>
      <c r="C915" s="697"/>
      <c r="D915" s="257" t="s">
        <v>47</v>
      </c>
      <c r="E915" s="257">
        <v>2.5</v>
      </c>
      <c r="F915" s="274"/>
      <c r="G915" s="274"/>
      <c r="H915" s="251"/>
      <c r="I915" s="251"/>
    </row>
    <row r="916" spans="1:9">
      <c r="A916" s="271" t="s">
        <v>978</v>
      </c>
      <c r="B916" s="697" t="s">
        <v>979</v>
      </c>
      <c r="C916" s="697"/>
      <c r="D916" s="257" t="s">
        <v>47</v>
      </c>
      <c r="E916" s="257">
        <v>2.8</v>
      </c>
      <c r="F916" s="274"/>
      <c r="G916" s="274"/>
      <c r="H916" s="251"/>
      <c r="I916" s="251"/>
    </row>
    <row r="917" spans="1:9">
      <c r="A917" s="271" t="s">
        <v>980</v>
      </c>
      <c r="B917" s="697" t="s">
        <v>981</v>
      </c>
      <c r="C917" s="697"/>
      <c r="D917" s="257" t="s">
        <v>47</v>
      </c>
      <c r="E917" s="257">
        <v>3.44</v>
      </c>
      <c r="F917" s="274"/>
      <c r="G917" s="274"/>
      <c r="H917" s="251"/>
      <c r="I917" s="251"/>
    </row>
    <row r="918" spans="1:9">
      <c r="A918" s="720" t="s">
        <v>903</v>
      </c>
      <c r="B918" s="720"/>
      <c r="C918" s="720"/>
      <c r="D918" s="720"/>
      <c r="E918" s="363">
        <f>E915</f>
        <v>2.5</v>
      </c>
      <c r="F918" s="364"/>
      <c r="G918" s="364"/>
      <c r="H918" s="251"/>
      <c r="I918" s="251"/>
    </row>
    <row r="919" spans="1:9">
      <c r="A919" s="251"/>
      <c r="B919" s="251"/>
      <c r="C919" s="251"/>
      <c r="D919" s="251"/>
      <c r="E919" s="251"/>
      <c r="F919" s="251"/>
      <c r="G919" s="251"/>
      <c r="H919" s="251"/>
      <c r="I919" s="251"/>
    </row>
    <row r="920" spans="1:9">
      <c r="A920" s="254" t="s">
        <v>904</v>
      </c>
      <c r="B920" s="254" t="s">
        <v>895</v>
      </c>
      <c r="C920" s="254" t="s">
        <v>905</v>
      </c>
      <c r="D920" s="254" t="s">
        <v>906</v>
      </c>
      <c r="E920" s="254" t="s">
        <v>907</v>
      </c>
      <c r="F920" s="254" t="s">
        <v>908</v>
      </c>
      <c r="G920" s="254" t="s">
        <v>909</v>
      </c>
      <c r="H920" s="254" t="s">
        <v>896</v>
      </c>
      <c r="I920" s="254" t="s">
        <v>910</v>
      </c>
    </row>
    <row r="921" spans="1:9">
      <c r="A921" s="257" t="s">
        <v>1073</v>
      </c>
      <c r="B921" s="257" t="s">
        <v>912</v>
      </c>
      <c r="C921" s="261">
        <v>88248</v>
      </c>
      <c r="D921" s="257">
        <v>0.12</v>
      </c>
      <c r="E921" s="262"/>
      <c r="F921" s="262"/>
      <c r="G921" s="262"/>
      <c r="H921" s="262">
        <v>14.77</v>
      </c>
      <c r="I921" s="262">
        <f>D921*H921</f>
        <v>1.7724</v>
      </c>
    </row>
    <row r="922" spans="1:9">
      <c r="A922" s="257" t="s">
        <v>1074</v>
      </c>
      <c r="B922" s="257" t="s">
        <v>912</v>
      </c>
      <c r="C922" s="261">
        <v>88267</v>
      </c>
      <c r="D922" s="257">
        <v>0.12</v>
      </c>
      <c r="E922" s="262"/>
      <c r="F922" s="262"/>
      <c r="G922" s="262"/>
      <c r="H922" s="262">
        <v>18.8</v>
      </c>
      <c r="I922" s="262">
        <f>D922*H922</f>
        <v>2.2559999999999998</v>
      </c>
    </row>
    <row r="923" spans="1:9">
      <c r="A923" s="706" t="s">
        <v>913</v>
      </c>
      <c r="B923" s="706"/>
      <c r="C923" s="706"/>
      <c r="D923" s="706"/>
      <c r="E923" s="706"/>
      <c r="F923" s="706"/>
      <c r="G923" s="706"/>
      <c r="H923" s="706"/>
      <c r="I923" s="267">
        <f>I922</f>
        <v>2.2559999999999998</v>
      </c>
    </row>
    <row r="924" spans="1:9">
      <c r="A924" s="316"/>
      <c r="B924" s="316"/>
      <c r="C924" s="316"/>
      <c r="D924" s="316"/>
      <c r="E924" s="316"/>
      <c r="F924" s="316"/>
      <c r="G924" s="316"/>
      <c r="H924" s="316"/>
      <c r="I924" s="316"/>
    </row>
    <row r="925" spans="1:9">
      <c r="A925" s="254" t="s">
        <v>914</v>
      </c>
      <c r="B925" s="254" t="s">
        <v>895</v>
      </c>
      <c r="C925" s="254" t="s">
        <v>905</v>
      </c>
      <c r="D925" s="254" t="s">
        <v>906</v>
      </c>
      <c r="E925" s="254" t="s">
        <v>907</v>
      </c>
      <c r="F925" s="254" t="s">
        <v>908</v>
      </c>
      <c r="G925" s="254" t="s">
        <v>909</v>
      </c>
      <c r="H925" s="254" t="s">
        <v>896</v>
      </c>
      <c r="I925" s="254" t="s">
        <v>910</v>
      </c>
    </row>
    <row r="926" spans="1:9">
      <c r="A926" s="291" t="s">
        <v>1077</v>
      </c>
      <c r="B926" s="271" t="s">
        <v>916</v>
      </c>
      <c r="C926" s="272" t="s">
        <v>917</v>
      </c>
      <c r="D926" s="341">
        <v>1</v>
      </c>
      <c r="E926" s="262"/>
      <c r="F926" s="262"/>
      <c r="G926" s="262"/>
      <c r="H926" s="271">
        <f>E918</f>
        <v>2.5</v>
      </c>
      <c r="I926" s="271">
        <f>D926*H926</f>
        <v>2.5</v>
      </c>
    </row>
    <row r="927" spans="1:9">
      <c r="A927" s="361"/>
      <c r="B927" s="706" t="s">
        <v>913</v>
      </c>
      <c r="C927" s="706"/>
      <c r="D927" s="706"/>
      <c r="E927" s="706"/>
      <c r="F927" s="706"/>
      <c r="G927" s="706"/>
      <c r="H927" s="706"/>
      <c r="I927" s="267">
        <f>SUM(I926:I926)</f>
        <v>2.5</v>
      </c>
    </row>
    <row r="928" spans="1:9">
      <c r="A928" s="251"/>
      <c r="B928" s="251"/>
      <c r="C928" s="251"/>
      <c r="D928" s="251"/>
      <c r="E928" s="251"/>
      <c r="F928" s="251"/>
      <c r="G928" s="251"/>
      <c r="H928" s="251"/>
      <c r="I928" s="251"/>
    </row>
    <row r="929" spans="1:10">
      <c r="A929" s="707" t="s">
        <v>918</v>
      </c>
      <c r="B929" s="707"/>
      <c r="C929" s="707"/>
      <c r="D929" s="707"/>
      <c r="E929" s="707"/>
      <c r="F929" s="251"/>
      <c r="G929" s="251"/>
      <c r="H929" s="251"/>
      <c r="I929" s="251"/>
    </row>
    <row r="930" spans="1:10">
      <c r="A930" s="708" t="s">
        <v>919</v>
      </c>
      <c r="B930" s="709"/>
      <c r="C930" s="710"/>
      <c r="D930" s="265" t="s">
        <v>920</v>
      </c>
      <c r="E930" s="265" t="s">
        <v>921</v>
      </c>
      <c r="F930" s="251"/>
      <c r="G930" s="251"/>
      <c r="H930" s="251"/>
      <c r="I930" s="251"/>
    </row>
    <row r="931" spans="1:10">
      <c r="A931" s="711" t="s">
        <v>922</v>
      </c>
      <c r="B931" s="712"/>
      <c r="C931" s="713"/>
      <c r="D931" s="759">
        <v>128.33000000000001</v>
      </c>
      <c r="E931" s="266">
        <f>I923</f>
        <v>2.2559999999999998</v>
      </c>
      <c r="F931" s="251"/>
      <c r="G931" s="251"/>
      <c r="H931" s="251"/>
      <c r="I931" s="251"/>
    </row>
    <row r="932" spans="1:10">
      <c r="A932" s="711" t="s">
        <v>923</v>
      </c>
      <c r="B932" s="712"/>
      <c r="C932" s="713"/>
      <c r="D932" s="760"/>
      <c r="E932" s="266">
        <f>I927</f>
        <v>2.5</v>
      </c>
      <c r="F932" s="251"/>
      <c r="G932" s="251"/>
      <c r="H932" s="251"/>
      <c r="I932" s="251"/>
    </row>
    <row r="933" spans="1:10">
      <c r="A933" s="711" t="s">
        <v>924</v>
      </c>
      <c r="B933" s="712"/>
      <c r="C933" s="713"/>
      <c r="D933" s="760"/>
      <c r="E933" s="266">
        <v>0</v>
      </c>
      <c r="F933" s="251"/>
      <c r="G933" s="251"/>
      <c r="H933" s="251"/>
      <c r="I933" s="251"/>
    </row>
    <row r="934" spans="1:10">
      <c r="A934" s="711" t="s">
        <v>925</v>
      </c>
      <c r="B934" s="712"/>
      <c r="C934" s="713"/>
      <c r="D934" s="760"/>
      <c r="E934" s="266">
        <v>1</v>
      </c>
      <c r="F934" s="251"/>
      <c r="G934" s="251"/>
      <c r="H934" s="251"/>
      <c r="I934" s="251"/>
    </row>
    <row r="935" spans="1:10">
      <c r="A935" s="711" t="s">
        <v>926</v>
      </c>
      <c r="B935" s="712"/>
      <c r="C935" s="713"/>
      <c r="D935" s="760"/>
      <c r="E935" s="266">
        <f>E931+E933</f>
        <v>2.2559999999999998</v>
      </c>
      <c r="F935" s="251"/>
      <c r="G935" s="251"/>
      <c r="H935" s="251"/>
      <c r="I935" s="251"/>
    </row>
    <row r="936" spans="1:10">
      <c r="A936" s="711" t="s">
        <v>927</v>
      </c>
      <c r="B936" s="712"/>
      <c r="C936" s="713"/>
      <c r="D936" s="760"/>
      <c r="E936" s="266">
        <f>(E931/E934)+(E933/E934)</f>
        <v>2.2559999999999998</v>
      </c>
      <c r="F936" s="251"/>
      <c r="G936" s="251"/>
      <c r="H936" s="251"/>
      <c r="I936" s="251"/>
    </row>
    <row r="937" spans="1:10">
      <c r="A937" s="711" t="s">
        <v>928</v>
      </c>
      <c r="B937" s="712"/>
      <c r="C937" s="713"/>
      <c r="D937" s="761"/>
      <c r="E937" s="266">
        <f>E932+E936</f>
        <v>4.7560000000000002</v>
      </c>
      <c r="F937" s="251"/>
      <c r="G937" s="251"/>
      <c r="H937" s="251"/>
      <c r="I937" s="251"/>
    </row>
    <row r="938" spans="1:10">
      <c r="A938" s="711" t="s">
        <v>929</v>
      </c>
      <c r="B938" s="712"/>
      <c r="C938" s="713"/>
      <c r="D938" s="759">
        <v>0</v>
      </c>
      <c r="E938" s="266">
        <f>E937*(D938/100)</f>
        <v>0</v>
      </c>
      <c r="F938" s="251"/>
      <c r="G938" s="251"/>
      <c r="H938" s="251"/>
      <c r="I938" s="251"/>
    </row>
    <row r="939" spans="1:10">
      <c r="A939" s="714" t="s">
        <v>930</v>
      </c>
      <c r="B939" s="715"/>
      <c r="C939" s="716"/>
      <c r="D939" s="761"/>
      <c r="E939" s="268">
        <f>E937+E938</f>
        <v>4.7560000000000002</v>
      </c>
      <c r="F939" s="251"/>
      <c r="G939" s="251"/>
      <c r="H939" s="251"/>
      <c r="I939" s="251"/>
    </row>
    <row r="944" spans="1:10" ht="15.75">
      <c r="A944" s="730" t="s">
        <v>1078</v>
      </c>
      <c r="B944" s="730"/>
      <c r="C944" s="730"/>
      <c r="D944" s="730"/>
      <c r="E944" s="730"/>
      <c r="F944"/>
      <c r="G944"/>
      <c r="H944" s="365"/>
      <c r="I944" s="365"/>
      <c r="J944" s="374"/>
    </row>
    <row r="945" spans="1:10" ht="15.75">
      <c r="A945" s="731" t="s">
        <v>1079</v>
      </c>
      <c r="B945" s="731"/>
      <c r="C945" s="731"/>
      <c r="D945" s="731"/>
      <c r="E945" s="731"/>
      <c r="F945" s="731"/>
      <c r="G945" s="731"/>
      <c r="H945" s="366"/>
      <c r="I945" s="366"/>
      <c r="J945" s="366"/>
    </row>
    <row r="946" spans="1:10" ht="31.5">
      <c r="A946" s="367" t="s">
        <v>904</v>
      </c>
      <c r="B946" s="367" t="s">
        <v>905</v>
      </c>
      <c r="C946" s="367" t="s">
        <v>17</v>
      </c>
      <c r="D946" s="367" t="s">
        <v>1080</v>
      </c>
      <c r="E946" s="367" t="s">
        <v>18</v>
      </c>
      <c r="F946" s="367" t="s">
        <v>1081</v>
      </c>
      <c r="G946" s="368"/>
      <c r="H946" s="365"/>
      <c r="I946" s="365"/>
      <c r="J946" s="365"/>
    </row>
    <row r="947" spans="1:10" ht="30">
      <c r="A947" s="369" t="s">
        <v>1082</v>
      </c>
      <c r="B947" s="370">
        <v>312505</v>
      </c>
      <c r="C947" s="370" t="s">
        <v>1083</v>
      </c>
      <c r="D947" s="371">
        <v>14761.89</v>
      </c>
      <c r="E947" s="371">
        <v>8</v>
      </c>
      <c r="F947" s="372">
        <f>D947*E947</f>
        <v>118095.12</v>
      </c>
      <c r="G947" s="368"/>
      <c r="H947" s="373"/>
      <c r="I947" s="373"/>
      <c r="J947" s="373"/>
    </row>
    <row r="948" spans="1:10" ht="30">
      <c r="A948" s="369" t="s">
        <v>1084</v>
      </c>
      <c r="B948" s="370">
        <v>312505</v>
      </c>
      <c r="C948" s="370" t="s">
        <v>1083</v>
      </c>
      <c r="D948" s="371">
        <v>14761.89</v>
      </c>
      <c r="E948" s="371">
        <v>0.5</v>
      </c>
      <c r="F948" s="372">
        <f>D948*E948</f>
        <v>7380.9449999999997</v>
      </c>
      <c r="G948" s="368"/>
      <c r="H948" s="373"/>
      <c r="I948" s="373"/>
      <c r="J948" s="373"/>
    </row>
    <row r="949" spans="1:10" ht="15.75">
      <c r="A949" s="369" t="s">
        <v>1085</v>
      </c>
      <c r="B949" s="370">
        <v>312520</v>
      </c>
      <c r="C949" s="370" t="s">
        <v>1083</v>
      </c>
      <c r="D949" s="371">
        <v>1674.16</v>
      </c>
      <c r="E949" s="371">
        <v>12</v>
      </c>
      <c r="F949" s="371">
        <f>E949*D949</f>
        <v>20089.920000000002</v>
      </c>
      <c r="G949" s="368"/>
      <c r="H949" s="374"/>
      <c r="I949" s="374"/>
      <c r="J949" s="374"/>
    </row>
    <row r="950" spans="1:10" ht="30">
      <c r="A950" s="369" t="s">
        <v>1086</v>
      </c>
      <c r="B950" s="370">
        <v>312522</v>
      </c>
      <c r="C950" s="370" t="s">
        <v>1083</v>
      </c>
      <c r="D950" s="371">
        <v>3172.11</v>
      </c>
      <c r="E950" s="371">
        <v>12</v>
      </c>
      <c r="F950" s="371">
        <f>E950*D950</f>
        <v>38065.32</v>
      </c>
      <c r="G950"/>
      <c r="H950" s="365"/>
      <c r="I950" s="365"/>
      <c r="J950" s="365"/>
    </row>
    <row r="951" spans="1:10" ht="15.75">
      <c r="A951" s="732" t="s">
        <v>1087</v>
      </c>
      <c r="B951" s="733"/>
      <c r="C951" s="733"/>
      <c r="D951" s="733"/>
      <c r="E951" s="734"/>
      <c r="F951" s="375">
        <f>SUM(F947:F950)</f>
        <v>183631.30500000002</v>
      </c>
      <c r="G951"/>
      <c r="H951" s="376"/>
      <c r="I951" s="380"/>
      <c r="J951" s="381"/>
    </row>
    <row r="952" spans="1:10">
      <c r="H952" s="312"/>
      <c r="I952" s="312"/>
      <c r="J952" s="312"/>
    </row>
    <row r="953" spans="1:10">
      <c r="H953" s="312"/>
      <c r="I953" s="312"/>
      <c r="J953" s="312"/>
    </row>
    <row r="954" spans="1:10" ht="15.75">
      <c r="A954" s="735" t="s">
        <v>1088</v>
      </c>
      <c r="B954" s="735"/>
      <c r="C954"/>
    </row>
    <row r="955" spans="1:10" ht="15.75">
      <c r="A955" s="731"/>
      <c r="B955" s="731"/>
      <c r="C955" s="731"/>
    </row>
    <row r="956" spans="1:10" ht="15.75">
      <c r="A956" s="736" t="s">
        <v>1089</v>
      </c>
      <c r="B956" s="737"/>
      <c r="C956" s="738"/>
    </row>
    <row r="957" spans="1:10">
      <c r="A957" s="739">
        <f>orçamento!K403</f>
        <v>3738337.1400185428</v>
      </c>
      <c r="B957" s="740"/>
      <c r="C957" s="741"/>
    </row>
    <row r="958" spans="1:10">
      <c r="A958"/>
      <c r="B958"/>
      <c r="C958"/>
    </row>
    <row r="959" spans="1:10" ht="15.75">
      <c r="A959" s="736" t="s">
        <v>1090</v>
      </c>
      <c r="B959" s="737"/>
      <c r="C959" s="738"/>
    </row>
    <row r="960" spans="1:10">
      <c r="A960" s="377">
        <f>F951/A957</f>
        <v>4.9121119396708338E-2</v>
      </c>
      <c r="B960" s="378" t="str">
        <f>IF(A960&lt;5%,"OK","CORRIGIR")</f>
        <v>OK</v>
      </c>
      <c r="C960" s="379" t="s">
        <v>1091</v>
      </c>
    </row>
  </sheetData>
  <mergeCells count="632">
    <mergeCell ref="I750:I751"/>
    <mergeCell ref="I763:I764"/>
    <mergeCell ref="I765:I767"/>
    <mergeCell ref="I768:I770"/>
    <mergeCell ref="I771:I773"/>
    <mergeCell ref="I774:I776"/>
    <mergeCell ref="I777:I779"/>
    <mergeCell ref="J750:J751"/>
    <mergeCell ref="A743:G745"/>
    <mergeCell ref="B750:C751"/>
    <mergeCell ref="I442:I443"/>
    <mergeCell ref="I478:I479"/>
    <mergeCell ref="I514:I515"/>
    <mergeCell ref="I550:I551"/>
    <mergeCell ref="I586:I587"/>
    <mergeCell ref="I715:I716"/>
    <mergeCell ref="I717:I719"/>
    <mergeCell ref="I720:I722"/>
    <mergeCell ref="I723:I725"/>
    <mergeCell ref="G750:G751"/>
    <mergeCell ref="G763:G764"/>
    <mergeCell ref="G765:G767"/>
    <mergeCell ref="G768:G770"/>
    <mergeCell ref="G771:G773"/>
    <mergeCell ref="G774:G776"/>
    <mergeCell ref="G777:G779"/>
    <mergeCell ref="H442:H443"/>
    <mergeCell ref="H478:H479"/>
    <mergeCell ref="H514:H515"/>
    <mergeCell ref="H550:H551"/>
    <mergeCell ref="H586:H587"/>
    <mergeCell ref="H715:H716"/>
    <mergeCell ref="H717:H719"/>
    <mergeCell ref="H720:H722"/>
    <mergeCell ref="H723:H725"/>
    <mergeCell ref="H750:H751"/>
    <mergeCell ref="H763:H764"/>
    <mergeCell ref="H765:H767"/>
    <mergeCell ref="H768:H770"/>
    <mergeCell ref="H771:H773"/>
    <mergeCell ref="H774:H776"/>
    <mergeCell ref="H777:H779"/>
    <mergeCell ref="G442:G443"/>
    <mergeCell ref="G478:G479"/>
    <mergeCell ref="G514:G515"/>
    <mergeCell ref="G550:G551"/>
    <mergeCell ref="G586:G587"/>
    <mergeCell ref="G715:G716"/>
    <mergeCell ref="G717:G719"/>
    <mergeCell ref="G720:G722"/>
    <mergeCell ref="G723:G725"/>
    <mergeCell ref="E750:E751"/>
    <mergeCell ref="E763:E764"/>
    <mergeCell ref="E765:E767"/>
    <mergeCell ref="E768:E770"/>
    <mergeCell ref="E771:E773"/>
    <mergeCell ref="E774:E776"/>
    <mergeCell ref="E777:E779"/>
    <mergeCell ref="F442:F443"/>
    <mergeCell ref="F478:F479"/>
    <mergeCell ref="F514:F515"/>
    <mergeCell ref="F550:F551"/>
    <mergeCell ref="F586:F587"/>
    <mergeCell ref="F715:F716"/>
    <mergeCell ref="F717:F719"/>
    <mergeCell ref="F720:F722"/>
    <mergeCell ref="F723:F725"/>
    <mergeCell ref="F750:F751"/>
    <mergeCell ref="F763:F764"/>
    <mergeCell ref="F765:F767"/>
    <mergeCell ref="F768:F770"/>
    <mergeCell ref="F771:F773"/>
    <mergeCell ref="F774:F776"/>
    <mergeCell ref="F777:F779"/>
    <mergeCell ref="E442:E443"/>
    <mergeCell ref="E478:E479"/>
    <mergeCell ref="E514:E515"/>
    <mergeCell ref="E550:E551"/>
    <mergeCell ref="E586:E587"/>
    <mergeCell ref="E715:E716"/>
    <mergeCell ref="E717:E719"/>
    <mergeCell ref="E720:E722"/>
    <mergeCell ref="E723:E725"/>
    <mergeCell ref="D774:D776"/>
    <mergeCell ref="D777:D779"/>
    <mergeCell ref="D822:D828"/>
    <mergeCell ref="D829:D830"/>
    <mergeCell ref="D858:D864"/>
    <mergeCell ref="D865:D866"/>
    <mergeCell ref="D895:D901"/>
    <mergeCell ref="D902:D903"/>
    <mergeCell ref="D931:D937"/>
    <mergeCell ref="D715:D716"/>
    <mergeCell ref="D717:D719"/>
    <mergeCell ref="D720:D722"/>
    <mergeCell ref="D723:D725"/>
    <mergeCell ref="D750:D751"/>
    <mergeCell ref="D763:D764"/>
    <mergeCell ref="D765:D767"/>
    <mergeCell ref="D768:D770"/>
    <mergeCell ref="D771:D773"/>
    <mergeCell ref="D514:D515"/>
    <mergeCell ref="D520:D526"/>
    <mergeCell ref="D527:D528"/>
    <mergeCell ref="D550:D551"/>
    <mergeCell ref="D556:D562"/>
    <mergeCell ref="D563:D564"/>
    <mergeCell ref="D586:D587"/>
    <mergeCell ref="D591:D597"/>
    <mergeCell ref="D598:D599"/>
    <mergeCell ref="D385:D386"/>
    <mergeCell ref="D412:D418"/>
    <mergeCell ref="D419:D420"/>
    <mergeCell ref="D442:D443"/>
    <mergeCell ref="D448:D454"/>
    <mergeCell ref="D455:D456"/>
    <mergeCell ref="D478:D479"/>
    <mergeCell ref="D484:D490"/>
    <mergeCell ref="D491:D492"/>
    <mergeCell ref="C768:C770"/>
    <mergeCell ref="C771:C773"/>
    <mergeCell ref="C774:C776"/>
    <mergeCell ref="C777:C779"/>
    <mergeCell ref="D26:D32"/>
    <mergeCell ref="D33:D34"/>
    <mergeCell ref="D60:D66"/>
    <mergeCell ref="D67:D68"/>
    <mergeCell ref="D94:D100"/>
    <mergeCell ref="D101:D102"/>
    <mergeCell ref="D129:D135"/>
    <mergeCell ref="D136:D137"/>
    <mergeCell ref="D163:D169"/>
    <mergeCell ref="D170:D171"/>
    <mergeCell ref="D197:D203"/>
    <mergeCell ref="D204:D205"/>
    <mergeCell ref="D231:D237"/>
    <mergeCell ref="D238:D239"/>
    <mergeCell ref="D268:D274"/>
    <mergeCell ref="D275:D276"/>
    <mergeCell ref="D303:D309"/>
    <mergeCell ref="D310:D311"/>
    <mergeCell ref="D339:D345"/>
    <mergeCell ref="D346:D347"/>
    <mergeCell ref="C442:C443"/>
    <mergeCell ref="C478:C479"/>
    <mergeCell ref="C514:C515"/>
    <mergeCell ref="C550:C551"/>
    <mergeCell ref="C586:C587"/>
    <mergeCell ref="C715:C716"/>
    <mergeCell ref="C717:C719"/>
    <mergeCell ref="C720:C722"/>
    <mergeCell ref="C723:C725"/>
    <mergeCell ref="B442:B443"/>
    <mergeCell ref="B478:B479"/>
    <mergeCell ref="B514:B515"/>
    <mergeCell ref="B550:B551"/>
    <mergeCell ref="B586:B587"/>
    <mergeCell ref="B715:B716"/>
    <mergeCell ref="B717:B719"/>
    <mergeCell ref="B720:B722"/>
    <mergeCell ref="B723:B725"/>
    <mergeCell ref="A442:A443"/>
    <mergeCell ref="A478:A479"/>
    <mergeCell ref="A514:A515"/>
    <mergeCell ref="A550:A551"/>
    <mergeCell ref="A586:A588"/>
    <mergeCell ref="A715:A716"/>
    <mergeCell ref="A717:A719"/>
    <mergeCell ref="A720:A722"/>
    <mergeCell ref="A723:A725"/>
    <mergeCell ref="A945:B945"/>
    <mergeCell ref="C945:D945"/>
    <mergeCell ref="E945:G945"/>
    <mergeCell ref="A951:E951"/>
    <mergeCell ref="A954:B954"/>
    <mergeCell ref="A955:C955"/>
    <mergeCell ref="A956:C956"/>
    <mergeCell ref="A957:C957"/>
    <mergeCell ref="A959:C959"/>
    <mergeCell ref="A932:C932"/>
    <mergeCell ref="A933:C933"/>
    <mergeCell ref="A934:C934"/>
    <mergeCell ref="A935:C935"/>
    <mergeCell ref="A936:C936"/>
    <mergeCell ref="A937:C937"/>
    <mergeCell ref="A938:C938"/>
    <mergeCell ref="A939:C939"/>
    <mergeCell ref="A944:E944"/>
    <mergeCell ref="D938:D939"/>
    <mergeCell ref="B915:C915"/>
    <mergeCell ref="B916:C916"/>
    <mergeCell ref="B917:C917"/>
    <mergeCell ref="A918:D918"/>
    <mergeCell ref="A923:H923"/>
    <mergeCell ref="B927:H927"/>
    <mergeCell ref="A929:E929"/>
    <mergeCell ref="A930:C930"/>
    <mergeCell ref="A931:C931"/>
    <mergeCell ref="A896:C896"/>
    <mergeCell ref="A897:C897"/>
    <mergeCell ref="A898:C898"/>
    <mergeCell ref="A899:C899"/>
    <mergeCell ref="A900:C900"/>
    <mergeCell ref="A901:C901"/>
    <mergeCell ref="A902:C902"/>
    <mergeCell ref="A903:C903"/>
    <mergeCell ref="B914:C914"/>
    <mergeCell ref="B879:C879"/>
    <mergeCell ref="B880:C880"/>
    <mergeCell ref="B881:C881"/>
    <mergeCell ref="A882:D882"/>
    <mergeCell ref="A887:H887"/>
    <mergeCell ref="B891:H891"/>
    <mergeCell ref="A893:E893"/>
    <mergeCell ref="A894:C894"/>
    <mergeCell ref="A895:C895"/>
    <mergeCell ref="A860:C860"/>
    <mergeCell ref="A861:C861"/>
    <mergeCell ref="A862:C862"/>
    <mergeCell ref="A863:C863"/>
    <mergeCell ref="A864:C864"/>
    <mergeCell ref="A865:C865"/>
    <mergeCell ref="A866:C866"/>
    <mergeCell ref="A871:E871"/>
    <mergeCell ref="B878:C878"/>
    <mergeCell ref="B842:C842"/>
    <mergeCell ref="B843:C843"/>
    <mergeCell ref="A844:D844"/>
    <mergeCell ref="A848:H848"/>
    <mergeCell ref="A854:H854"/>
    <mergeCell ref="A856:E856"/>
    <mergeCell ref="A857:C857"/>
    <mergeCell ref="A858:C858"/>
    <mergeCell ref="A859:C859"/>
    <mergeCell ref="A824:C824"/>
    <mergeCell ref="A825:C825"/>
    <mergeCell ref="A826:C826"/>
    <mergeCell ref="A827:C827"/>
    <mergeCell ref="A828:C828"/>
    <mergeCell ref="A829:C829"/>
    <mergeCell ref="A830:C830"/>
    <mergeCell ref="B840:C840"/>
    <mergeCell ref="B841:C841"/>
    <mergeCell ref="B808:C808"/>
    <mergeCell ref="B809:C809"/>
    <mergeCell ref="A810:D810"/>
    <mergeCell ref="A814:H814"/>
    <mergeCell ref="B818:H818"/>
    <mergeCell ref="A820:E820"/>
    <mergeCell ref="A821:C821"/>
    <mergeCell ref="A822:C822"/>
    <mergeCell ref="A823:C823"/>
    <mergeCell ref="A726:H726"/>
    <mergeCell ref="B752:C752"/>
    <mergeCell ref="B753:C753"/>
    <mergeCell ref="B754:C754"/>
    <mergeCell ref="A755:D755"/>
    <mergeCell ref="A760:H760"/>
    <mergeCell ref="A780:H780"/>
    <mergeCell ref="B806:C806"/>
    <mergeCell ref="B807:C807"/>
    <mergeCell ref="A750:A751"/>
    <mergeCell ref="A763:A764"/>
    <mergeCell ref="A765:A767"/>
    <mergeCell ref="A768:A770"/>
    <mergeCell ref="A771:A773"/>
    <mergeCell ref="A774:A776"/>
    <mergeCell ref="A777:A779"/>
    <mergeCell ref="B763:B764"/>
    <mergeCell ref="B765:B767"/>
    <mergeCell ref="B768:B770"/>
    <mergeCell ref="B771:B773"/>
    <mergeCell ref="B774:B776"/>
    <mergeCell ref="B777:B779"/>
    <mergeCell ref="C763:C764"/>
    <mergeCell ref="C765:C767"/>
    <mergeCell ref="A669:C669"/>
    <mergeCell ref="A670:C670"/>
    <mergeCell ref="A671:C671"/>
    <mergeCell ref="A672:C672"/>
    <mergeCell ref="B704:C704"/>
    <mergeCell ref="B705:C705"/>
    <mergeCell ref="B706:C706"/>
    <mergeCell ref="A707:D707"/>
    <mergeCell ref="A712:H712"/>
    <mergeCell ref="D664:D670"/>
    <mergeCell ref="D671:D672"/>
    <mergeCell ref="A656:H656"/>
    <mergeCell ref="A660:H660"/>
    <mergeCell ref="A662:E662"/>
    <mergeCell ref="A663:C663"/>
    <mergeCell ref="A664:C664"/>
    <mergeCell ref="A665:C665"/>
    <mergeCell ref="A666:C666"/>
    <mergeCell ref="A667:C667"/>
    <mergeCell ref="A668:C668"/>
    <mergeCell ref="A634:C634"/>
    <mergeCell ref="A635:C635"/>
    <mergeCell ref="A636:C636"/>
    <mergeCell ref="A637:C637"/>
    <mergeCell ref="B647:C647"/>
    <mergeCell ref="B648:C648"/>
    <mergeCell ref="B649:C649"/>
    <mergeCell ref="B650:C650"/>
    <mergeCell ref="A651:D651"/>
    <mergeCell ref="D629:D635"/>
    <mergeCell ref="D636:D637"/>
    <mergeCell ref="A621:H621"/>
    <mergeCell ref="A625:H625"/>
    <mergeCell ref="A627:E627"/>
    <mergeCell ref="A628:C628"/>
    <mergeCell ref="A629:C629"/>
    <mergeCell ref="A630:C630"/>
    <mergeCell ref="A631:C631"/>
    <mergeCell ref="A632:C632"/>
    <mergeCell ref="A633:C633"/>
    <mergeCell ref="A597:C597"/>
    <mergeCell ref="A598:C598"/>
    <mergeCell ref="A599:C599"/>
    <mergeCell ref="A604:E604"/>
    <mergeCell ref="B611:C611"/>
    <mergeCell ref="B612:C612"/>
    <mergeCell ref="B613:C613"/>
    <mergeCell ref="B614:C614"/>
    <mergeCell ref="A615:D615"/>
    <mergeCell ref="B588:H588"/>
    <mergeCell ref="A589:E589"/>
    <mergeCell ref="A590:C590"/>
    <mergeCell ref="A591:C591"/>
    <mergeCell ref="A592:C592"/>
    <mergeCell ref="A593:C593"/>
    <mergeCell ref="A594:C594"/>
    <mergeCell ref="A595:C595"/>
    <mergeCell ref="A596:C596"/>
    <mergeCell ref="A562:C562"/>
    <mergeCell ref="A563:C563"/>
    <mergeCell ref="A564:C564"/>
    <mergeCell ref="B574:C574"/>
    <mergeCell ref="B575:C575"/>
    <mergeCell ref="B576:C576"/>
    <mergeCell ref="B577:C577"/>
    <mergeCell ref="A578:D578"/>
    <mergeCell ref="A583:H583"/>
    <mergeCell ref="A552:H552"/>
    <mergeCell ref="A554:E554"/>
    <mergeCell ref="A555:C555"/>
    <mergeCell ref="A556:C556"/>
    <mergeCell ref="A557:C557"/>
    <mergeCell ref="A558:C558"/>
    <mergeCell ref="A559:C559"/>
    <mergeCell ref="A560:C560"/>
    <mergeCell ref="A561:C561"/>
    <mergeCell ref="A526:C526"/>
    <mergeCell ref="A527:C527"/>
    <mergeCell ref="A528:C528"/>
    <mergeCell ref="B538:C538"/>
    <mergeCell ref="B539:C539"/>
    <mergeCell ref="B540:C540"/>
    <mergeCell ref="B541:C541"/>
    <mergeCell ref="A542:D542"/>
    <mergeCell ref="A547:H547"/>
    <mergeCell ref="A516:H516"/>
    <mergeCell ref="A518:E518"/>
    <mergeCell ref="A519:C519"/>
    <mergeCell ref="A520:C520"/>
    <mergeCell ref="A521:C521"/>
    <mergeCell ref="A522:C522"/>
    <mergeCell ref="A523:C523"/>
    <mergeCell ref="A524:C524"/>
    <mergeCell ref="A525:C525"/>
    <mergeCell ref="A490:C490"/>
    <mergeCell ref="A491:C491"/>
    <mergeCell ref="A492:C492"/>
    <mergeCell ref="B502:C502"/>
    <mergeCell ref="B503:C503"/>
    <mergeCell ref="B504:C504"/>
    <mergeCell ref="B505:C505"/>
    <mergeCell ref="A506:D506"/>
    <mergeCell ref="A511:H511"/>
    <mergeCell ref="A480:H480"/>
    <mergeCell ref="A482:E482"/>
    <mergeCell ref="A483:C483"/>
    <mergeCell ref="A484:C484"/>
    <mergeCell ref="A485:C485"/>
    <mergeCell ref="A486:C486"/>
    <mergeCell ref="A487:C487"/>
    <mergeCell ref="A488:C488"/>
    <mergeCell ref="A489:C489"/>
    <mergeCell ref="A454:C454"/>
    <mergeCell ref="A455:C455"/>
    <mergeCell ref="A456:C456"/>
    <mergeCell ref="B466:C466"/>
    <mergeCell ref="B467:C467"/>
    <mergeCell ref="B468:C468"/>
    <mergeCell ref="B469:C469"/>
    <mergeCell ref="A470:D470"/>
    <mergeCell ref="A475:H475"/>
    <mergeCell ref="A444:H444"/>
    <mergeCell ref="A446:E446"/>
    <mergeCell ref="A447:C447"/>
    <mergeCell ref="A448:C448"/>
    <mergeCell ref="A449:C449"/>
    <mergeCell ref="A450:C450"/>
    <mergeCell ref="A451:C451"/>
    <mergeCell ref="A452:C452"/>
    <mergeCell ref="A453:C453"/>
    <mergeCell ref="A418:C418"/>
    <mergeCell ref="A419:C419"/>
    <mergeCell ref="A420:C420"/>
    <mergeCell ref="B430:C430"/>
    <mergeCell ref="B431:C431"/>
    <mergeCell ref="B432:C432"/>
    <mergeCell ref="B433:C433"/>
    <mergeCell ref="A434:D434"/>
    <mergeCell ref="A439:H439"/>
    <mergeCell ref="A404:H404"/>
    <mergeCell ref="A410:E410"/>
    <mergeCell ref="A411:C411"/>
    <mergeCell ref="A412:C412"/>
    <mergeCell ref="A413:C413"/>
    <mergeCell ref="A414:C414"/>
    <mergeCell ref="A415:C415"/>
    <mergeCell ref="A416:C416"/>
    <mergeCell ref="A417:C417"/>
    <mergeCell ref="A382:C382"/>
    <mergeCell ref="A383:C383"/>
    <mergeCell ref="A384:C384"/>
    <mergeCell ref="A385:C385"/>
    <mergeCell ref="A386:C386"/>
    <mergeCell ref="B396:C396"/>
    <mergeCell ref="B397:C397"/>
    <mergeCell ref="B398:C398"/>
    <mergeCell ref="B399:C399"/>
    <mergeCell ref="A363:D363"/>
    <mergeCell ref="A368:H368"/>
    <mergeCell ref="A374:H374"/>
    <mergeCell ref="A376:E376"/>
    <mergeCell ref="A377:C377"/>
    <mergeCell ref="A378:C378"/>
    <mergeCell ref="A379:C379"/>
    <mergeCell ref="A380:C380"/>
    <mergeCell ref="A381:C381"/>
    <mergeCell ref="D378:D384"/>
    <mergeCell ref="A344:C344"/>
    <mergeCell ref="A345:C345"/>
    <mergeCell ref="A346:C346"/>
    <mergeCell ref="A347:C347"/>
    <mergeCell ref="A352:E352"/>
    <mergeCell ref="B359:C359"/>
    <mergeCell ref="B360:C360"/>
    <mergeCell ref="B361:C361"/>
    <mergeCell ref="B362:C362"/>
    <mergeCell ref="A331:H331"/>
    <mergeCell ref="A335:H335"/>
    <mergeCell ref="A337:E337"/>
    <mergeCell ref="A338:C338"/>
    <mergeCell ref="A339:C339"/>
    <mergeCell ref="A340:C340"/>
    <mergeCell ref="A341:C341"/>
    <mergeCell ref="A342:C342"/>
    <mergeCell ref="A343:C343"/>
    <mergeCell ref="A309:C309"/>
    <mergeCell ref="A310:C310"/>
    <mergeCell ref="A311:C311"/>
    <mergeCell ref="A315:E315"/>
    <mergeCell ref="B322:C322"/>
    <mergeCell ref="B323:C323"/>
    <mergeCell ref="B324:C324"/>
    <mergeCell ref="B325:C325"/>
    <mergeCell ref="A326:D326"/>
    <mergeCell ref="A299:H299"/>
    <mergeCell ref="A301:E301"/>
    <mergeCell ref="A302:C302"/>
    <mergeCell ref="A303:C303"/>
    <mergeCell ref="A304:C304"/>
    <mergeCell ref="A305:C305"/>
    <mergeCell ref="A306:C306"/>
    <mergeCell ref="A307:C307"/>
    <mergeCell ref="A308:C308"/>
    <mergeCell ref="A275:C275"/>
    <mergeCell ref="A276:C276"/>
    <mergeCell ref="A279:E279"/>
    <mergeCell ref="B287:C287"/>
    <mergeCell ref="B288:C288"/>
    <mergeCell ref="B289:C289"/>
    <mergeCell ref="B290:C290"/>
    <mergeCell ref="A291:D291"/>
    <mergeCell ref="A295:H295"/>
    <mergeCell ref="A266:E266"/>
    <mergeCell ref="A267:C267"/>
    <mergeCell ref="A268:C268"/>
    <mergeCell ref="A269:C269"/>
    <mergeCell ref="A270:C270"/>
    <mergeCell ref="A271:C271"/>
    <mergeCell ref="A272:C272"/>
    <mergeCell ref="A273:C273"/>
    <mergeCell ref="A274:C274"/>
    <mergeCell ref="A239:C239"/>
    <mergeCell ref="A242:F242"/>
    <mergeCell ref="B252:C252"/>
    <mergeCell ref="B253:C253"/>
    <mergeCell ref="B254:C254"/>
    <mergeCell ref="B255:C255"/>
    <mergeCell ref="A256:D256"/>
    <mergeCell ref="A260:H260"/>
    <mergeCell ref="A264:H264"/>
    <mergeCell ref="A230:C230"/>
    <mergeCell ref="A231:C231"/>
    <mergeCell ref="A232:C232"/>
    <mergeCell ref="A233:C233"/>
    <mergeCell ref="A234:C234"/>
    <mergeCell ref="A235:C235"/>
    <mergeCell ref="A236:C236"/>
    <mergeCell ref="A237:C237"/>
    <mergeCell ref="A238:C238"/>
    <mergeCell ref="A205:C205"/>
    <mergeCell ref="B215:C215"/>
    <mergeCell ref="B216:C216"/>
    <mergeCell ref="B217:C217"/>
    <mergeCell ref="B218:C218"/>
    <mergeCell ref="A219:D219"/>
    <mergeCell ref="A223:H223"/>
    <mergeCell ref="A227:H227"/>
    <mergeCell ref="A229:E229"/>
    <mergeCell ref="A196:C196"/>
    <mergeCell ref="A197:C197"/>
    <mergeCell ref="A198:C198"/>
    <mergeCell ref="A199:C199"/>
    <mergeCell ref="A200:C200"/>
    <mergeCell ref="A201:C201"/>
    <mergeCell ref="A202:C202"/>
    <mergeCell ref="A203:C203"/>
    <mergeCell ref="A204:C204"/>
    <mergeCell ref="A171:C171"/>
    <mergeCell ref="B181:C181"/>
    <mergeCell ref="B182:C182"/>
    <mergeCell ref="B183:C183"/>
    <mergeCell ref="B184:C184"/>
    <mergeCell ref="A185:D185"/>
    <mergeCell ref="A189:H189"/>
    <mergeCell ref="A193:H193"/>
    <mergeCell ref="A195:E195"/>
    <mergeCell ref="A162:C162"/>
    <mergeCell ref="A163:C163"/>
    <mergeCell ref="A164:C164"/>
    <mergeCell ref="A165:C165"/>
    <mergeCell ref="A166:C166"/>
    <mergeCell ref="A167:C167"/>
    <mergeCell ref="A168:C168"/>
    <mergeCell ref="A169:C169"/>
    <mergeCell ref="A170:C170"/>
    <mergeCell ref="A137:C137"/>
    <mergeCell ref="B147:C147"/>
    <mergeCell ref="B148:C148"/>
    <mergeCell ref="B149:C149"/>
    <mergeCell ref="B150:C150"/>
    <mergeCell ref="A151:D151"/>
    <mergeCell ref="A155:H155"/>
    <mergeCell ref="A159:H159"/>
    <mergeCell ref="A161:E161"/>
    <mergeCell ref="A128:C128"/>
    <mergeCell ref="A129:C129"/>
    <mergeCell ref="A130:C130"/>
    <mergeCell ref="A131:C131"/>
    <mergeCell ref="A132:C132"/>
    <mergeCell ref="A133:C133"/>
    <mergeCell ref="A134:C134"/>
    <mergeCell ref="A135:C135"/>
    <mergeCell ref="A136:C136"/>
    <mergeCell ref="A102:C102"/>
    <mergeCell ref="B112:C112"/>
    <mergeCell ref="B113:C113"/>
    <mergeCell ref="B114:C114"/>
    <mergeCell ref="B115:C115"/>
    <mergeCell ref="A116:D116"/>
    <mergeCell ref="A121:H121"/>
    <mergeCell ref="A125:H125"/>
    <mergeCell ref="A127:E127"/>
    <mergeCell ref="A93:C93"/>
    <mergeCell ref="A94:C94"/>
    <mergeCell ref="A95:C95"/>
    <mergeCell ref="A96:C96"/>
    <mergeCell ref="A97:C97"/>
    <mergeCell ref="A98:C98"/>
    <mergeCell ref="A99:C99"/>
    <mergeCell ref="A100:C100"/>
    <mergeCell ref="A101:C101"/>
    <mergeCell ref="A68:C68"/>
    <mergeCell ref="B78:C78"/>
    <mergeCell ref="B79:C79"/>
    <mergeCell ref="B80:C80"/>
    <mergeCell ref="B81:C81"/>
    <mergeCell ref="A82:D82"/>
    <mergeCell ref="A86:I86"/>
    <mergeCell ref="A90:I90"/>
    <mergeCell ref="A92:E92"/>
    <mergeCell ref="A59:C59"/>
    <mergeCell ref="A60:C60"/>
    <mergeCell ref="A61:C61"/>
    <mergeCell ref="A62:C62"/>
    <mergeCell ref="A63:C63"/>
    <mergeCell ref="A64:C64"/>
    <mergeCell ref="A65:C65"/>
    <mergeCell ref="A66:C66"/>
    <mergeCell ref="A67:C67"/>
    <mergeCell ref="A34:C34"/>
    <mergeCell ref="B44:C44"/>
    <mergeCell ref="B45:C45"/>
    <mergeCell ref="B46:C46"/>
    <mergeCell ref="B47:C47"/>
    <mergeCell ref="A48:D48"/>
    <mergeCell ref="A52:H52"/>
    <mergeCell ref="A56:H56"/>
    <mergeCell ref="A58:E58"/>
    <mergeCell ref="A25:C25"/>
    <mergeCell ref="A26:C26"/>
    <mergeCell ref="A27:C27"/>
    <mergeCell ref="A28:C28"/>
    <mergeCell ref="A29:C29"/>
    <mergeCell ref="A30:C30"/>
    <mergeCell ref="A31:C31"/>
    <mergeCell ref="A32:C32"/>
    <mergeCell ref="A33:C33"/>
    <mergeCell ref="A4:E4"/>
    <mergeCell ref="B10:C10"/>
    <mergeCell ref="B11:C11"/>
    <mergeCell ref="B12:C12"/>
    <mergeCell ref="B13:C13"/>
    <mergeCell ref="A14:D14"/>
    <mergeCell ref="A18:H18"/>
    <mergeCell ref="A22:H22"/>
    <mergeCell ref="A24:E24"/>
  </mergeCells>
  <pageMargins left="0.51180555555555596" right="0.51180555555555596" top="0.78680555555555598" bottom="0.78680555555555598" header="0.31388888888888899" footer="0.31388888888888899"/>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K278"/>
  <sheetViews>
    <sheetView showZeros="0" topLeftCell="H1" workbookViewId="0">
      <pane ySplit="7" topLeftCell="A11" activePane="bottomLeft" state="frozen"/>
      <selection pane="bottomLeft" activeCell="R6" sqref="R6"/>
    </sheetView>
  </sheetViews>
  <sheetFormatPr defaultColWidth="9.140625" defaultRowHeight="12.75"/>
  <cols>
    <col min="1" max="1" width="15.42578125" style="102" customWidth="1"/>
    <col min="2" max="2" width="10.5703125" style="102" customWidth="1"/>
    <col min="3" max="3" width="13.5703125" style="102" customWidth="1"/>
    <col min="4" max="4" width="58.28515625" style="102" customWidth="1"/>
    <col min="5" max="5" width="15.28515625" style="103" customWidth="1"/>
    <col min="6" max="6" width="14.42578125" style="104" customWidth="1"/>
    <col min="7" max="7" width="14.42578125" style="105" customWidth="1"/>
    <col min="8" max="8" width="19.5703125" style="103" customWidth="1"/>
    <col min="9" max="9" width="14.42578125" style="103" customWidth="1"/>
    <col min="10" max="10" width="18.42578125" style="103" customWidth="1"/>
    <col min="11" max="11" width="14.42578125" style="106" customWidth="1"/>
    <col min="12" max="12" width="17.85546875" style="103" customWidth="1"/>
    <col min="13" max="13" width="14.42578125" style="103" customWidth="1"/>
    <col min="14" max="14" width="19.28515625" style="103" customWidth="1"/>
    <col min="15" max="15" width="16.42578125" style="105" customWidth="1"/>
    <col min="16" max="16" width="19.28515625" style="107" customWidth="1"/>
    <col min="17" max="17" width="9.140625" style="108"/>
    <col min="18" max="18" width="14.42578125" style="107" customWidth="1"/>
    <col min="19" max="19" width="12.28515625" style="108" customWidth="1"/>
    <col min="20" max="20" width="18.85546875" style="108" customWidth="1"/>
    <col min="21" max="21" width="9.7109375" style="108" customWidth="1"/>
    <col min="22" max="1025" width="9.140625" style="108"/>
    <col min="1026" max="16384" width="9.140625" style="3"/>
  </cols>
  <sheetData>
    <row r="1" spans="1:21" s="98" customFormat="1" ht="36" customHeight="1">
      <c r="A1" s="779" t="s">
        <v>0</v>
      </c>
      <c r="B1" s="779"/>
      <c r="C1" s="779"/>
      <c r="D1" s="779"/>
      <c r="E1" s="780" t="s">
        <v>1092</v>
      </c>
      <c r="F1" s="780"/>
      <c r="G1" s="780"/>
      <c r="H1" s="780"/>
      <c r="I1" s="780"/>
      <c r="J1" s="780"/>
      <c r="K1" s="780"/>
      <c r="L1" s="780"/>
      <c r="M1" s="780"/>
      <c r="N1" s="780"/>
      <c r="O1" s="780"/>
      <c r="P1" s="780"/>
      <c r="R1" s="107"/>
    </row>
    <row r="2" spans="1:21" s="98" customFormat="1" ht="36" customHeight="1">
      <c r="A2" s="781" t="s">
        <v>2</v>
      </c>
      <c r="B2" s="781"/>
      <c r="C2" s="781"/>
      <c r="D2" s="781"/>
      <c r="E2" s="782">
        <v>1</v>
      </c>
      <c r="F2" s="782"/>
      <c r="G2" s="782"/>
      <c r="H2" s="782"/>
      <c r="I2" s="782"/>
      <c r="J2" s="782"/>
      <c r="K2" s="782"/>
      <c r="L2" s="782"/>
      <c r="M2" s="782"/>
      <c r="N2" s="782"/>
      <c r="O2" s="782"/>
      <c r="P2" s="782"/>
      <c r="R2" s="107"/>
    </row>
    <row r="3" spans="1:21" s="98" customFormat="1" ht="28.5" customHeight="1">
      <c r="A3" s="109" t="s">
        <v>3</v>
      </c>
      <c r="B3" s="110"/>
      <c r="C3" s="111"/>
      <c r="D3" s="783" t="s">
        <v>4</v>
      </c>
      <c r="E3" s="783"/>
      <c r="F3" s="805" t="s">
        <v>1093</v>
      </c>
      <c r="G3" s="805"/>
      <c r="H3" s="112" t="s">
        <v>1094</v>
      </c>
      <c r="I3" s="111" t="s">
        <v>1095</v>
      </c>
      <c r="J3" s="165"/>
      <c r="K3" s="784" t="s">
        <v>1096</v>
      </c>
      <c r="L3" s="784"/>
      <c r="M3" s="784"/>
      <c r="N3" s="785" t="s">
        <v>1097</v>
      </c>
      <c r="O3" s="785"/>
      <c r="P3" s="166">
        <f>+J260</f>
        <v>0</v>
      </c>
      <c r="R3" s="107"/>
    </row>
    <row r="4" spans="1:21" s="98" customFormat="1" ht="28.5" customHeight="1">
      <c r="A4" s="113" t="s">
        <v>7</v>
      </c>
      <c r="C4" s="114"/>
      <c r="D4" s="786" t="s">
        <v>8</v>
      </c>
      <c r="E4" s="786"/>
      <c r="F4" s="805"/>
      <c r="G4" s="805"/>
      <c r="H4" s="115" t="s">
        <v>1098</v>
      </c>
      <c r="I4" s="787" t="s">
        <v>1099</v>
      </c>
      <c r="J4" s="787"/>
      <c r="K4" s="167"/>
      <c r="L4" s="99" t="s">
        <v>1100</v>
      </c>
      <c r="M4" s="168"/>
      <c r="N4" s="788" t="s">
        <v>1101</v>
      </c>
      <c r="O4" s="788"/>
      <c r="P4" s="169">
        <f>+L260</f>
        <v>131841.13760000002</v>
      </c>
      <c r="R4" s="107"/>
    </row>
    <row r="5" spans="1:21" s="98" customFormat="1" ht="28.5" customHeight="1">
      <c r="A5" s="116" t="s">
        <v>1102</v>
      </c>
      <c r="B5" s="117"/>
      <c r="C5" s="118"/>
      <c r="D5" s="789" t="s">
        <v>1103</v>
      </c>
      <c r="E5" s="789"/>
      <c r="F5" s="790">
        <f>+H260</f>
        <v>1883431.8124999995</v>
      </c>
      <c r="G5" s="790"/>
      <c r="H5" s="119" t="s">
        <v>1104</v>
      </c>
      <c r="I5" s="170">
        <v>43673</v>
      </c>
      <c r="J5" s="171" t="s">
        <v>1105</v>
      </c>
      <c r="K5" s="172" t="s">
        <v>1106</v>
      </c>
      <c r="L5" s="173">
        <v>43710</v>
      </c>
      <c r="M5" s="174"/>
      <c r="N5" s="791" t="s">
        <v>1107</v>
      </c>
      <c r="O5" s="791"/>
      <c r="P5" s="175">
        <f>+P260</f>
        <v>1757462.1173999996</v>
      </c>
      <c r="R5" s="107"/>
      <c r="U5" s="193"/>
    </row>
    <row r="6" spans="1:21" s="99" customFormat="1" ht="20.25" customHeight="1">
      <c r="A6" s="799" t="s">
        <v>13</v>
      </c>
      <c r="B6" s="801" t="s">
        <v>14</v>
      </c>
      <c r="C6" s="801" t="s">
        <v>15</v>
      </c>
      <c r="D6" s="802" t="s">
        <v>16</v>
      </c>
      <c r="E6" s="802" t="s">
        <v>17</v>
      </c>
      <c r="F6" s="792" t="s">
        <v>18</v>
      </c>
      <c r="G6" s="803" t="s">
        <v>19</v>
      </c>
      <c r="H6" s="804" t="s">
        <v>20</v>
      </c>
      <c r="I6" s="792" t="s">
        <v>1108</v>
      </c>
      <c r="J6" s="792"/>
      <c r="K6" s="793" t="s">
        <v>1109</v>
      </c>
      <c r="L6" s="793"/>
      <c r="M6" s="794" t="s">
        <v>1110</v>
      </c>
      <c r="N6" s="794"/>
      <c r="O6" s="795" t="s">
        <v>1111</v>
      </c>
      <c r="P6" s="795"/>
      <c r="R6" s="194">
        <f>F5</f>
        <v>1883431.8124999995</v>
      </c>
      <c r="T6" s="195">
        <f>SUM(T8:T260)</f>
        <v>219737.7874</v>
      </c>
      <c r="U6" s="196">
        <f>T6/R6</f>
        <v>0.11666883077032025</v>
      </c>
    </row>
    <row r="7" spans="1:21" s="99" customFormat="1" ht="20.25" customHeight="1">
      <c r="A7" s="799"/>
      <c r="B7" s="801"/>
      <c r="C7" s="801"/>
      <c r="D7" s="802"/>
      <c r="E7" s="802"/>
      <c r="F7" s="792"/>
      <c r="G7" s="803"/>
      <c r="H7" s="804"/>
      <c r="I7" s="176" t="s">
        <v>18</v>
      </c>
      <c r="J7" s="176" t="s">
        <v>20</v>
      </c>
      <c r="K7" s="177" t="s">
        <v>18</v>
      </c>
      <c r="L7" s="178" t="s">
        <v>20</v>
      </c>
      <c r="M7" s="177" t="s">
        <v>18</v>
      </c>
      <c r="N7" s="178" t="s">
        <v>20</v>
      </c>
      <c r="O7" s="179" t="s">
        <v>18</v>
      </c>
      <c r="P7" s="180" t="s">
        <v>20</v>
      </c>
      <c r="R7" s="194"/>
    </row>
    <row r="8" spans="1:21">
      <c r="A8" s="120">
        <v>1</v>
      </c>
      <c r="B8" s="121"/>
      <c r="C8" s="121"/>
      <c r="D8" s="122" t="s">
        <v>21</v>
      </c>
      <c r="E8" s="121"/>
      <c r="F8" s="123"/>
      <c r="G8" s="124"/>
      <c r="H8" s="125">
        <f>+SUM(H10:H12)</f>
        <v>25078.9149</v>
      </c>
      <c r="I8" s="121"/>
      <c r="J8" s="121"/>
      <c r="K8" s="121"/>
      <c r="L8" s="121"/>
      <c r="M8" s="121"/>
      <c r="N8" s="125"/>
      <c r="O8" s="121"/>
      <c r="P8" s="181"/>
      <c r="R8" s="197"/>
    </row>
    <row r="9" spans="1:21">
      <c r="A9" s="120" t="s">
        <v>22</v>
      </c>
      <c r="B9" s="121"/>
      <c r="C9" s="121"/>
      <c r="D9" s="122" t="s">
        <v>1112</v>
      </c>
      <c r="E9" s="121"/>
      <c r="F9" s="123"/>
      <c r="G9" s="124"/>
      <c r="H9" s="125"/>
      <c r="I9" s="121"/>
      <c r="J9" s="121"/>
      <c r="K9" s="121"/>
      <c r="L9" s="121"/>
      <c r="M9" s="121"/>
      <c r="N9" s="125"/>
      <c r="O9" s="121"/>
      <c r="P9" s="181"/>
      <c r="R9" s="197"/>
    </row>
    <row r="10" spans="1:21">
      <c r="A10" s="126" t="s">
        <v>1113</v>
      </c>
      <c r="B10" s="127" t="s">
        <v>1114</v>
      </c>
      <c r="C10" s="128" t="s">
        <v>27</v>
      </c>
      <c r="D10" s="129" t="s">
        <v>1115</v>
      </c>
      <c r="E10" s="128" t="s">
        <v>1116</v>
      </c>
      <c r="F10" s="130">
        <v>44</v>
      </c>
      <c r="G10" s="131">
        <v>111.41</v>
      </c>
      <c r="H10" s="132">
        <f>+IF(E10&lt;&gt;0,F10*G10,"")</f>
        <v>4902.04</v>
      </c>
      <c r="I10" s="128"/>
      <c r="J10" s="132">
        <f>+IF(E10&lt;&gt;0,I10*G10,"")</f>
        <v>0</v>
      </c>
      <c r="K10" s="182"/>
      <c r="L10" s="183">
        <f>IF(E10&lt;&gt;0,K10*G10,"")</f>
        <v>0</v>
      </c>
      <c r="M10" s="128">
        <f t="shared" ref="M10:M73" si="0">+I10+K10</f>
        <v>0</v>
      </c>
      <c r="N10" s="132">
        <v>0</v>
      </c>
      <c r="O10" s="128">
        <f>IF(E10&lt;&gt;0,+F10-M10,"")</f>
        <v>44</v>
      </c>
      <c r="P10" s="184">
        <v>4902.04</v>
      </c>
      <c r="R10" s="197"/>
    </row>
    <row r="11" spans="1:21">
      <c r="A11" s="120" t="s">
        <v>26</v>
      </c>
      <c r="B11" s="121"/>
      <c r="C11" s="121"/>
      <c r="D11" s="122" t="s">
        <v>30</v>
      </c>
      <c r="E11" s="121"/>
      <c r="F11" s="123"/>
      <c r="G11" s="124"/>
      <c r="H11" s="125"/>
      <c r="I11" s="121"/>
      <c r="J11" s="121"/>
      <c r="K11" s="182"/>
      <c r="L11" s="121"/>
      <c r="M11" s="128">
        <f t="shared" si="0"/>
        <v>0</v>
      </c>
      <c r="N11" s="125"/>
      <c r="O11" s="121"/>
      <c r="P11" s="181"/>
      <c r="R11" s="197"/>
    </row>
    <row r="12" spans="1:21">
      <c r="A12" s="126" t="s">
        <v>1117</v>
      </c>
      <c r="B12" s="127" t="s">
        <v>1118</v>
      </c>
      <c r="C12" s="128" t="s">
        <v>27</v>
      </c>
      <c r="D12" s="129" t="s">
        <v>32</v>
      </c>
      <c r="E12" s="128" t="s">
        <v>86</v>
      </c>
      <c r="F12" s="130">
        <v>1529.71</v>
      </c>
      <c r="G12" s="131">
        <v>13.19</v>
      </c>
      <c r="H12" s="132">
        <f>+IF(E12&lt;&gt;0,F12*G12,"")</f>
        <v>20176.874899999999</v>
      </c>
      <c r="I12" s="128"/>
      <c r="J12" s="132">
        <f>+IF(E12&lt;&gt;0,I12*G12,"")</f>
        <v>0</v>
      </c>
      <c r="K12" s="182">
        <v>1529.71</v>
      </c>
      <c r="L12" s="183">
        <v>20176.874899999999</v>
      </c>
      <c r="M12" s="128">
        <f t="shared" si="0"/>
        <v>1529.71</v>
      </c>
      <c r="N12" s="103">
        <v>20176.87</v>
      </c>
      <c r="O12" s="128">
        <f>IF(E12&lt;&gt;0,+F12-M12,"")</f>
        <v>0</v>
      </c>
      <c r="P12" s="107">
        <v>0</v>
      </c>
      <c r="R12" s="197"/>
    </row>
    <row r="13" spans="1:21">
      <c r="A13" s="120">
        <v>2</v>
      </c>
      <c r="B13" s="121"/>
      <c r="C13" s="121"/>
      <c r="D13" s="122" t="s">
        <v>33</v>
      </c>
      <c r="E13" s="133"/>
      <c r="F13" s="134"/>
      <c r="G13" s="135"/>
      <c r="H13" s="125">
        <f>+SUM(H15:H24)</f>
        <v>25256.703000000001</v>
      </c>
      <c r="I13" s="133"/>
      <c r="J13" s="133" t="str">
        <f>+IF(E13&lt;&gt;0,I13*G13,"")</f>
        <v/>
      </c>
      <c r="K13" s="182"/>
      <c r="L13" s="185" t="str">
        <f>IF(E13&lt;&gt;0,K13*G13,"")</f>
        <v/>
      </c>
      <c r="M13" s="128">
        <f t="shared" si="0"/>
        <v>0</v>
      </c>
      <c r="N13" s="186"/>
      <c r="O13" s="133" t="str">
        <f>IF(E13&lt;&gt;0,+F13-M13,"")</f>
        <v/>
      </c>
      <c r="R13" s="197"/>
    </row>
    <row r="14" spans="1:21">
      <c r="A14" s="120" t="s">
        <v>31</v>
      </c>
      <c r="B14" s="121"/>
      <c r="C14" s="121"/>
      <c r="D14" s="122" t="s">
        <v>35</v>
      </c>
      <c r="E14" s="133"/>
      <c r="F14" s="134"/>
      <c r="G14" s="135"/>
      <c r="H14" s="125"/>
      <c r="I14" s="133"/>
      <c r="J14" s="133"/>
      <c r="K14" s="182"/>
      <c r="L14" s="185"/>
      <c r="M14" s="128">
        <f t="shared" si="0"/>
        <v>0</v>
      </c>
      <c r="N14" s="186"/>
      <c r="O14" s="133"/>
      <c r="P14" s="187"/>
      <c r="R14" s="197"/>
    </row>
    <row r="15" spans="1:21">
      <c r="A15" s="136" t="s">
        <v>1119</v>
      </c>
      <c r="B15" s="127" t="s">
        <v>1120</v>
      </c>
      <c r="C15" s="128" t="s">
        <v>27</v>
      </c>
      <c r="D15" s="129" t="s">
        <v>37</v>
      </c>
      <c r="E15" s="128" t="s">
        <v>86</v>
      </c>
      <c r="F15" s="130">
        <v>8</v>
      </c>
      <c r="G15" s="131">
        <v>180.35</v>
      </c>
      <c r="H15" s="132">
        <f>+IF(E15&lt;&gt;0,F15*G15,"")</f>
        <v>1442.8</v>
      </c>
      <c r="I15" s="128"/>
      <c r="J15" s="132">
        <f>+IF(E15&lt;&gt;0,I15*G15,"")</f>
        <v>0</v>
      </c>
      <c r="K15" s="182">
        <v>8</v>
      </c>
      <c r="L15" s="183">
        <f>IF(E15&lt;&gt;0,K15*G15,"")</f>
        <v>1442.8</v>
      </c>
      <c r="M15" s="128">
        <f t="shared" si="0"/>
        <v>8</v>
      </c>
      <c r="N15" s="103">
        <v>1442.8</v>
      </c>
      <c r="O15" s="128">
        <f>IF(E15&lt;&gt;0,+F15-M15,"")</f>
        <v>0</v>
      </c>
      <c r="P15" s="184">
        <f t="shared" ref="P15:P25" si="1">IF(E15&lt;&gt;0,O15*G15,"")</f>
        <v>0</v>
      </c>
      <c r="R15" s="197"/>
    </row>
    <row r="16" spans="1:21" ht="24">
      <c r="A16" s="120" t="s">
        <v>1121</v>
      </c>
      <c r="B16" s="121"/>
      <c r="C16" s="121"/>
      <c r="D16" s="122" t="s">
        <v>1122</v>
      </c>
      <c r="E16" s="133"/>
      <c r="F16" s="134"/>
      <c r="G16" s="135"/>
      <c r="H16" s="125"/>
      <c r="I16" s="133"/>
      <c r="J16" s="133"/>
      <c r="K16" s="182"/>
      <c r="L16" s="185"/>
      <c r="M16" s="128">
        <f t="shared" si="0"/>
        <v>0</v>
      </c>
      <c r="N16" s="186"/>
      <c r="O16" s="133"/>
      <c r="P16" s="187" t="str">
        <f t="shared" si="1"/>
        <v/>
      </c>
      <c r="R16" s="197"/>
    </row>
    <row r="17" spans="1:20" ht="48">
      <c r="A17" s="136" t="s">
        <v>1123</v>
      </c>
      <c r="B17" s="127" t="s">
        <v>1124</v>
      </c>
      <c r="C17" s="137" t="s">
        <v>27</v>
      </c>
      <c r="D17" s="138" t="s">
        <v>1125</v>
      </c>
      <c r="E17" s="128" t="s">
        <v>86</v>
      </c>
      <c r="F17" s="130">
        <v>10.9</v>
      </c>
      <c r="G17" s="131">
        <v>271.06</v>
      </c>
      <c r="H17" s="132">
        <f t="shared" ref="H17:H24" si="2">+IF(E17&lt;&gt;0,F17*G17,"")</f>
        <v>2954.5540000000001</v>
      </c>
      <c r="I17" s="128"/>
      <c r="J17" s="132">
        <f t="shared" ref="J17:J23" si="3">+IF(E17&lt;&gt;0,I17*G17,"")</f>
        <v>0</v>
      </c>
      <c r="K17" s="182">
        <v>10.9</v>
      </c>
      <c r="L17" s="183">
        <f t="shared" ref="L17:L46" si="4">IF(E17&lt;&gt;0,K17*G17,"")</f>
        <v>2954.5540000000001</v>
      </c>
      <c r="M17" s="128">
        <f t="shared" si="0"/>
        <v>10.9</v>
      </c>
      <c r="N17" s="132">
        <f t="shared" ref="N17:N38" si="5">IF(E17&lt;&gt;0,M17*G17,"")</f>
        <v>2954.5540000000001</v>
      </c>
      <c r="O17" s="128">
        <f t="shared" ref="O17:O25" si="6">IF(E17&lt;&gt;0,+F17-M17,"")</f>
        <v>0</v>
      </c>
      <c r="P17" s="184">
        <f t="shared" si="1"/>
        <v>0</v>
      </c>
      <c r="R17" s="197"/>
    </row>
    <row r="18" spans="1:20" ht="48">
      <c r="A18" s="136" t="s">
        <v>1126</v>
      </c>
      <c r="B18" s="127" t="s">
        <v>1127</v>
      </c>
      <c r="C18" s="137" t="s">
        <v>27</v>
      </c>
      <c r="D18" s="138" t="s">
        <v>1128</v>
      </c>
      <c r="E18" s="128" t="s">
        <v>86</v>
      </c>
      <c r="F18" s="130">
        <v>10.9</v>
      </c>
      <c r="G18" s="131">
        <v>235.01</v>
      </c>
      <c r="H18" s="132">
        <f t="shared" si="2"/>
        <v>2561.6089999999999</v>
      </c>
      <c r="I18" s="128"/>
      <c r="J18" s="132">
        <f t="shared" si="3"/>
        <v>0</v>
      </c>
      <c r="K18" s="182">
        <v>10.9</v>
      </c>
      <c r="L18" s="183">
        <f t="shared" si="4"/>
        <v>2561.6089999999999</v>
      </c>
      <c r="M18" s="128">
        <f t="shared" si="0"/>
        <v>10.9</v>
      </c>
      <c r="N18" s="132">
        <f t="shared" si="5"/>
        <v>2561.6089999999999</v>
      </c>
      <c r="O18" s="128">
        <f t="shared" si="6"/>
        <v>0</v>
      </c>
      <c r="P18" s="184">
        <f t="shared" si="1"/>
        <v>0</v>
      </c>
      <c r="R18" s="197"/>
    </row>
    <row r="19" spans="1:20" ht="36">
      <c r="A19" s="136" t="s">
        <v>1129</v>
      </c>
      <c r="B19" s="139" t="s">
        <v>1130</v>
      </c>
      <c r="C19" s="137" t="s">
        <v>27</v>
      </c>
      <c r="D19" s="140" t="s">
        <v>1131</v>
      </c>
      <c r="E19" s="137" t="s">
        <v>86</v>
      </c>
      <c r="F19" s="141">
        <v>14.5</v>
      </c>
      <c r="G19" s="142">
        <v>259.64</v>
      </c>
      <c r="H19" s="132">
        <f t="shared" si="2"/>
        <v>3764.7799999999997</v>
      </c>
      <c r="I19" s="137"/>
      <c r="J19" s="188">
        <f t="shared" si="3"/>
        <v>0</v>
      </c>
      <c r="K19" s="182">
        <v>14.5</v>
      </c>
      <c r="L19" s="183">
        <f t="shared" si="4"/>
        <v>3764.7799999999997</v>
      </c>
      <c r="M19" s="128">
        <f t="shared" si="0"/>
        <v>14.5</v>
      </c>
      <c r="N19" s="188">
        <f t="shared" si="5"/>
        <v>3764.7799999999997</v>
      </c>
      <c r="O19" s="128">
        <f t="shared" si="6"/>
        <v>0</v>
      </c>
      <c r="P19" s="189">
        <f t="shared" si="1"/>
        <v>0</v>
      </c>
      <c r="R19" s="197"/>
    </row>
    <row r="20" spans="1:20" s="100" customFormat="1" ht="48">
      <c r="A20" s="136" t="s">
        <v>1132</v>
      </c>
      <c r="B20" s="143" t="s">
        <v>1133</v>
      </c>
      <c r="C20" s="137" t="s">
        <v>27</v>
      </c>
      <c r="D20" s="144" t="s">
        <v>1134</v>
      </c>
      <c r="E20" s="128" t="s">
        <v>47</v>
      </c>
      <c r="F20" s="130">
        <v>1</v>
      </c>
      <c r="G20" s="131">
        <v>7752.06</v>
      </c>
      <c r="H20" s="132">
        <f t="shared" si="2"/>
        <v>7752.06</v>
      </c>
      <c r="I20" s="128"/>
      <c r="J20" s="132">
        <f t="shared" si="3"/>
        <v>0</v>
      </c>
      <c r="K20" s="182">
        <v>1</v>
      </c>
      <c r="L20" s="183">
        <f t="shared" si="4"/>
        <v>7752.06</v>
      </c>
      <c r="M20" s="128">
        <f t="shared" si="0"/>
        <v>1</v>
      </c>
      <c r="N20" s="188">
        <f t="shared" si="5"/>
        <v>7752.06</v>
      </c>
      <c r="O20" s="128">
        <f t="shared" si="6"/>
        <v>0</v>
      </c>
      <c r="P20" s="189">
        <f t="shared" si="1"/>
        <v>0</v>
      </c>
      <c r="R20" s="198"/>
    </row>
    <row r="21" spans="1:20" ht="24">
      <c r="A21" s="136" t="s">
        <v>1135</v>
      </c>
      <c r="B21" s="139" t="s">
        <v>1136</v>
      </c>
      <c r="C21" s="137" t="s">
        <v>27</v>
      </c>
      <c r="D21" s="140" t="s">
        <v>1137</v>
      </c>
      <c r="E21" s="137" t="s">
        <v>47</v>
      </c>
      <c r="F21" s="141">
        <v>1</v>
      </c>
      <c r="G21" s="142">
        <v>1217.68</v>
      </c>
      <c r="H21" s="132">
        <f t="shared" si="2"/>
        <v>1217.68</v>
      </c>
      <c r="I21" s="137"/>
      <c r="J21" s="188">
        <f t="shared" si="3"/>
        <v>0</v>
      </c>
      <c r="K21" s="182">
        <v>1</v>
      </c>
      <c r="L21" s="183">
        <f t="shared" si="4"/>
        <v>1217.68</v>
      </c>
      <c r="M21" s="128">
        <f t="shared" si="0"/>
        <v>1</v>
      </c>
      <c r="N21" s="188">
        <f t="shared" si="5"/>
        <v>1217.68</v>
      </c>
      <c r="O21" s="128">
        <f t="shared" si="6"/>
        <v>0</v>
      </c>
      <c r="P21" s="189">
        <f t="shared" si="1"/>
        <v>0</v>
      </c>
      <c r="R21" s="197"/>
    </row>
    <row r="22" spans="1:20" ht="36">
      <c r="A22" s="136" t="s">
        <v>1138</v>
      </c>
      <c r="B22" s="139" t="s">
        <v>1139</v>
      </c>
      <c r="C22" s="137" t="s">
        <v>27</v>
      </c>
      <c r="D22" s="140" t="s">
        <v>1140</v>
      </c>
      <c r="E22" s="137" t="s">
        <v>40</v>
      </c>
      <c r="F22" s="141">
        <v>10</v>
      </c>
      <c r="G22" s="142">
        <v>24.09</v>
      </c>
      <c r="H22" s="132">
        <f t="shared" si="2"/>
        <v>240.9</v>
      </c>
      <c r="I22" s="137"/>
      <c r="J22" s="188">
        <f t="shared" si="3"/>
        <v>0</v>
      </c>
      <c r="K22" s="182">
        <v>10</v>
      </c>
      <c r="L22" s="183">
        <f t="shared" si="4"/>
        <v>240.9</v>
      </c>
      <c r="M22" s="128">
        <f t="shared" si="0"/>
        <v>10</v>
      </c>
      <c r="N22" s="188">
        <f t="shared" si="5"/>
        <v>240.9</v>
      </c>
      <c r="O22" s="128">
        <f t="shared" si="6"/>
        <v>0</v>
      </c>
      <c r="P22" s="189">
        <f t="shared" si="1"/>
        <v>0</v>
      </c>
      <c r="R22" s="197"/>
    </row>
    <row r="23" spans="1:20" ht="48">
      <c r="A23" s="136" t="s">
        <v>1141</v>
      </c>
      <c r="B23" s="139" t="s">
        <v>1142</v>
      </c>
      <c r="C23" s="137" t="s">
        <v>27</v>
      </c>
      <c r="D23" s="140" t="s">
        <v>1143</v>
      </c>
      <c r="E23" s="137" t="s">
        <v>40</v>
      </c>
      <c r="F23" s="141">
        <v>10</v>
      </c>
      <c r="G23" s="142">
        <v>291.14</v>
      </c>
      <c r="H23" s="132">
        <f t="shared" si="2"/>
        <v>2911.3999999999996</v>
      </c>
      <c r="I23" s="137"/>
      <c r="J23" s="188">
        <f t="shared" si="3"/>
        <v>0</v>
      </c>
      <c r="K23" s="182">
        <v>10</v>
      </c>
      <c r="L23" s="183">
        <f t="shared" si="4"/>
        <v>2911.3999999999996</v>
      </c>
      <c r="M23" s="128">
        <f t="shared" si="0"/>
        <v>10</v>
      </c>
      <c r="N23" s="188">
        <f t="shared" si="5"/>
        <v>2911.3999999999996</v>
      </c>
      <c r="O23" s="128">
        <f t="shared" si="6"/>
        <v>0</v>
      </c>
      <c r="P23" s="189">
        <f t="shared" si="1"/>
        <v>0</v>
      </c>
      <c r="R23" s="197"/>
    </row>
    <row r="24" spans="1:20" ht="36">
      <c r="A24" s="136" t="s">
        <v>1144</v>
      </c>
      <c r="B24" s="139" t="s">
        <v>1145</v>
      </c>
      <c r="C24" s="137" t="s">
        <v>27</v>
      </c>
      <c r="D24" s="140" t="s">
        <v>57</v>
      </c>
      <c r="E24" s="137" t="s">
        <v>40</v>
      </c>
      <c r="F24" s="141">
        <v>12</v>
      </c>
      <c r="G24" s="142">
        <v>200.91</v>
      </c>
      <c r="H24" s="132">
        <f t="shared" si="2"/>
        <v>2410.92</v>
      </c>
      <c r="I24" s="137"/>
      <c r="J24" s="188"/>
      <c r="K24" s="182">
        <v>12</v>
      </c>
      <c r="L24" s="183">
        <f t="shared" si="4"/>
        <v>2410.92</v>
      </c>
      <c r="M24" s="128">
        <f t="shared" si="0"/>
        <v>12</v>
      </c>
      <c r="N24" s="188">
        <f t="shared" si="5"/>
        <v>2410.92</v>
      </c>
      <c r="O24" s="128">
        <f t="shared" si="6"/>
        <v>0</v>
      </c>
      <c r="P24" s="189">
        <f t="shared" si="1"/>
        <v>0</v>
      </c>
      <c r="R24" s="197"/>
    </row>
    <row r="25" spans="1:20">
      <c r="A25" s="120">
        <v>3</v>
      </c>
      <c r="B25" s="145"/>
      <c r="C25" s="121"/>
      <c r="D25" s="122" t="s">
        <v>58</v>
      </c>
      <c r="E25" s="133"/>
      <c r="F25" s="134"/>
      <c r="G25" s="135"/>
      <c r="H25" s="125">
        <f>SUM(H27:H34)</f>
        <v>154381.6102</v>
      </c>
      <c r="I25" s="133"/>
      <c r="J25" s="133" t="str">
        <f>+IF(E25&lt;&gt;0,I25*G25,"")</f>
        <v/>
      </c>
      <c r="K25" s="182"/>
      <c r="L25" s="183" t="str">
        <f t="shared" si="4"/>
        <v/>
      </c>
      <c r="M25" s="128">
        <f t="shared" si="0"/>
        <v>0</v>
      </c>
      <c r="N25" s="188" t="str">
        <f t="shared" si="5"/>
        <v/>
      </c>
      <c r="O25" s="133" t="str">
        <f t="shared" si="6"/>
        <v/>
      </c>
      <c r="P25" s="190" t="str">
        <f t="shared" si="1"/>
        <v/>
      </c>
      <c r="R25" s="197"/>
    </row>
    <row r="26" spans="1:20">
      <c r="A26" s="120"/>
      <c r="B26" s="145"/>
      <c r="C26" s="121"/>
      <c r="D26" s="122" t="s">
        <v>60</v>
      </c>
      <c r="E26" s="133"/>
      <c r="F26" s="134"/>
      <c r="G26" s="135"/>
      <c r="H26" s="125"/>
      <c r="I26" s="133"/>
      <c r="J26" s="133"/>
      <c r="K26" s="182"/>
      <c r="L26" s="183" t="str">
        <f t="shared" si="4"/>
        <v/>
      </c>
      <c r="M26" s="128">
        <f t="shared" si="0"/>
        <v>0</v>
      </c>
      <c r="N26" s="188" t="str">
        <f t="shared" si="5"/>
        <v/>
      </c>
      <c r="O26" s="133"/>
      <c r="P26" s="190"/>
      <c r="R26" s="197"/>
    </row>
    <row r="27" spans="1:20" ht="24">
      <c r="A27" s="136" t="s">
        <v>36</v>
      </c>
      <c r="B27" s="139" t="s">
        <v>62</v>
      </c>
      <c r="C27" s="137" t="s">
        <v>27</v>
      </c>
      <c r="D27" s="140" t="s">
        <v>63</v>
      </c>
      <c r="E27" s="137" t="s">
        <v>64</v>
      </c>
      <c r="F27" s="141">
        <v>151.88</v>
      </c>
      <c r="G27" s="142">
        <v>29.82</v>
      </c>
      <c r="H27" s="132">
        <f>+IF(E27&lt;&gt;0,F27*G27,"")</f>
        <v>4529.0616</v>
      </c>
      <c r="I27" s="137"/>
      <c r="J27" s="188">
        <f>+IF(E27&lt;&gt;0,I27*G27,"")</f>
        <v>0</v>
      </c>
      <c r="K27" s="182"/>
      <c r="L27" s="183">
        <f t="shared" si="4"/>
        <v>0</v>
      </c>
      <c r="M27" s="128">
        <f t="shared" si="0"/>
        <v>0</v>
      </c>
      <c r="N27" s="188">
        <f t="shared" si="5"/>
        <v>0</v>
      </c>
      <c r="O27" s="128">
        <f>IF(E27&lt;&gt;0,+F27-M27,"")</f>
        <v>151.88</v>
      </c>
      <c r="P27" s="189">
        <f>IF(E27&lt;&gt;0,O27*G27,"")</f>
        <v>4529.0616</v>
      </c>
      <c r="R27" s="197"/>
    </row>
    <row r="28" spans="1:20">
      <c r="A28" s="136" t="s">
        <v>38</v>
      </c>
      <c r="B28" s="139" t="s">
        <v>66</v>
      </c>
      <c r="C28" s="128" t="s">
        <v>27</v>
      </c>
      <c r="D28" s="140" t="s">
        <v>67</v>
      </c>
      <c r="E28" s="128" t="s">
        <v>29</v>
      </c>
      <c r="F28" s="130">
        <v>101.25</v>
      </c>
      <c r="G28" s="131">
        <v>15.59</v>
      </c>
      <c r="H28" s="132">
        <f>+IF(E28&lt;&gt;0,F28*G28,"")</f>
        <v>1578.4875</v>
      </c>
      <c r="I28" s="128"/>
      <c r="J28" s="132">
        <f>+IF(E28&lt;&gt;0,I28*G28,"")</f>
        <v>0</v>
      </c>
      <c r="K28" s="182"/>
      <c r="L28" s="183">
        <f t="shared" si="4"/>
        <v>0</v>
      </c>
      <c r="M28" s="128">
        <f t="shared" si="0"/>
        <v>0</v>
      </c>
      <c r="N28" s="188">
        <f t="shared" si="5"/>
        <v>0</v>
      </c>
      <c r="O28" s="128">
        <f>IF(E28&lt;&gt;0,+F28-M28,"")</f>
        <v>101.25</v>
      </c>
      <c r="P28" s="184">
        <f>IF(E28&lt;&gt;0,O28*G28,"")</f>
        <v>1578.4875</v>
      </c>
      <c r="R28" s="197"/>
    </row>
    <row r="29" spans="1:20">
      <c r="A29" s="120" t="s">
        <v>1146</v>
      </c>
      <c r="B29" s="145"/>
      <c r="C29" s="121"/>
      <c r="D29" s="122" t="s">
        <v>69</v>
      </c>
      <c r="E29" s="133"/>
      <c r="F29" s="134"/>
      <c r="G29" s="135"/>
      <c r="H29" s="125"/>
      <c r="I29" s="133"/>
      <c r="J29" s="133"/>
      <c r="K29" s="182"/>
      <c r="L29" s="183" t="str">
        <f t="shared" si="4"/>
        <v/>
      </c>
      <c r="M29" s="128">
        <f t="shared" si="0"/>
        <v>0</v>
      </c>
      <c r="N29" s="188" t="str">
        <f t="shared" si="5"/>
        <v/>
      </c>
      <c r="O29" s="133"/>
      <c r="P29" s="190"/>
      <c r="R29" s="197"/>
    </row>
    <row r="30" spans="1:20">
      <c r="A30" s="136" t="s">
        <v>1147</v>
      </c>
      <c r="B30" s="139" t="s">
        <v>71</v>
      </c>
      <c r="C30" s="137" t="s">
        <v>27</v>
      </c>
      <c r="D30" s="146" t="s">
        <v>72</v>
      </c>
      <c r="E30" s="137" t="s">
        <v>64</v>
      </c>
      <c r="F30" s="141">
        <v>124.88</v>
      </c>
      <c r="G30" s="142">
        <v>32.1</v>
      </c>
      <c r="H30" s="132">
        <f>+IF(E30&lt;&gt;0,F30*G30,"")</f>
        <v>4008.6480000000001</v>
      </c>
      <c r="I30" s="137"/>
      <c r="J30" s="188">
        <f>+IF(E30&lt;&gt;0,I30*G30,"")</f>
        <v>0</v>
      </c>
      <c r="K30" s="182"/>
      <c r="L30" s="183">
        <f t="shared" si="4"/>
        <v>0</v>
      </c>
      <c r="M30" s="128">
        <f t="shared" si="0"/>
        <v>0</v>
      </c>
      <c r="N30" s="188">
        <f t="shared" si="5"/>
        <v>0</v>
      </c>
      <c r="O30" s="128">
        <f>IF(E30&lt;&gt;0,+F30-M30,"")</f>
        <v>124.88</v>
      </c>
      <c r="P30" s="189">
        <f>IF(E30&lt;&gt;0,O30*G30,"")</f>
        <v>4008.6480000000001</v>
      </c>
      <c r="R30" s="197"/>
    </row>
    <row r="31" spans="1:20" ht="24">
      <c r="A31" s="136" t="s">
        <v>1148</v>
      </c>
      <c r="B31" s="139" t="s">
        <v>74</v>
      </c>
      <c r="C31" s="137" t="s">
        <v>27</v>
      </c>
      <c r="D31" s="147" t="s">
        <v>75</v>
      </c>
      <c r="E31" s="137" t="s">
        <v>64</v>
      </c>
      <c r="F31" s="141">
        <v>917.83</v>
      </c>
      <c r="G31" s="142">
        <v>16.05</v>
      </c>
      <c r="H31" s="132">
        <f>+IF(E31&lt;&gt;0,F31*G31,"")</f>
        <v>14731.171500000002</v>
      </c>
      <c r="I31" s="137"/>
      <c r="J31" s="188">
        <f>+IF(E31&lt;&gt;0,I31*G31,"")</f>
        <v>0</v>
      </c>
      <c r="K31" s="182"/>
      <c r="L31" s="183">
        <f t="shared" si="4"/>
        <v>0</v>
      </c>
      <c r="M31" s="128">
        <f t="shared" si="0"/>
        <v>0</v>
      </c>
      <c r="N31" s="188">
        <f t="shared" si="5"/>
        <v>0</v>
      </c>
      <c r="O31" s="128">
        <f>IF(E31&lt;&gt;0,+F31-M31,"")</f>
        <v>917.83</v>
      </c>
      <c r="P31" s="189">
        <f>IF(E31&lt;&gt;0,O31*G31,"")</f>
        <v>14731.171500000002</v>
      </c>
      <c r="R31" s="197"/>
      <c r="S31" s="199"/>
      <c r="T31" s="195"/>
    </row>
    <row r="32" spans="1:20" ht="24">
      <c r="A32" s="136" t="s">
        <v>1148</v>
      </c>
      <c r="B32" s="148" t="s">
        <v>1149</v>
      </c>
      <c r="C32" s="149" t="s">
        <v>1150</v>
      </c>
      <c r="D32" s="150" t="s">
        <v>1151</v>
      </c>
      <c r="E32" s="149" t="s">
        <v>1152</v>
      </c>
      <c r="F32" s="151">
        <v>2640.08</v>
      </c>
      <c r="G32" s="152">
        <v>46.22</v>
      </c>
      <c r="H32" s="132">
        <f>+IF(E32&lt;&gt;0,F32*G32,"")</f>
        <v>122024.49759999999</v>
      </c>
      <c r="I32" s="137"/>
      <c r="J32" s="188">
        <f>+IF(E32&lt;&gt;0,I32*G32,"")</f>
        <v>0</v>
      </c>
      <c r="K32" s="182"/>
      <c r="L32" s="183">
        <f t="shared" si="4"/>
        <v>0</v>
      </c>
      <c r="M32" s="128">
        <f t="shared" si="0"/>
        <v>0</v>
      </c>
      <c r="N32" s="188">
        <f t="shared" si="5"/>
        <v>0</v>
      </c>
      <c r="O32" s="128">
        <f>IF(E32&lt;&gt;0,+F32-M32,"")</f>
        <v>2640.08</v>
      </c>
      <c r="P32" s="189">
        <f>IF(E32&lt;&gt;0,O32*G32,"")</f>
        <v>122024.49759999999</v>
      </c>
      <c r="Q32" s="108" t="s">
        <v>1152</v>
      </c>
      <c r="R32" s="197">
        <v>2202.5</v>
      </c>
      <c r="S32" s="199">
        <f>G32</f>
        <v>46.22</v>
      </c>
      <c r="T32" s="195">
        <f>R32*S32</f>
        <v>101799.55</v>
      </c>
    </row>
    <row r="33" spans="1:21">
      <c r="A33" s="120" t="s">
        <v>1153</v>
      </c>
      <c r="B33" s="145"/>
      <c r="C33" s="121"/>
      <c r="D33" s="153" t="s">
        <v>77</v>
      </c>
      <c r="E33" s="133"/>
      <c r="F33" s="134"/>
      <c r="G33" s="135"/>
      <c r="H33" s="125"/>
      <c r="I33" s="133"/>
      <c r="J33" s="133"/>
      <c r="K33" s="182"/>
      <c r="L33" s="183" t="str">
        <f t="shared" si="4"/>
        <v/>
      </c>
      <c r="M33" s="128">
        <f t="shared" si="0"/>
        <v>0</v>
      </c>
      <c r="N33" s="188" t="str">
        <f t="shared" si="5"/>
        <v/>
      </c>
      <c r="O33" s="133"/>
      <c r="P33" s="187"/>
      <c r="R33" s="197"/>
    </row>
    <row r="34" spans="1:21" ht="36">
      <c r="A34" s="154" t="s">
        <v>1154</v>
      </c>
      <c r="B34" s="139" t="s">
        <v>1155</v>
      </c>
      <c r="C34" s="137" t="s">
        <v>27</v>
      </c>
      <c r="D34" s="146" t="s">
        <v>79</v>
      </c>
      <c r="E34" s="137" t="s">
        <v>64</v>
      </c>
      <c r="F34" s="141">
        <v>193.6</v>
      </c>
      <c r="G34" s="142">
        <v>38.79</v>
      </c>
      <c r="H34" s="132">
        <f>+IF(E34&lt;&gt;0,F34*G34,"")</f>
        <v>7509.7439999999997</v>
      </c>
      <c r="I34" s="137"/>
      <c r="J34" s="188">
        <f>+IF(E34&lt;&gt;0,I34*G34,"")</f>
        <v>0</v>
      </c>
      <c r="K34" s="182"/>
      <c r="L34" s="183">
        <f t="shared" si="4"/>
        <v>0</v>
      </c>
      <c r="M34" s="128">
        <f t="shared" si="0"/>
        <v>0</v>
      </c>
      <c r="N34" s="188">
        <f t="shared" si="5"/>
        <v>0</v>
      </c>
      <c r="O34" s="128">
        <f>IF(E34&lt;&gt;0,+F34-M34,"")</f>
        <v>193.6</v>
      </c>
      <c r="P34" s="189">
        <f>IF(E34&lt;&gt;0,O34*G34,"")</f>
        <v>7509.7439999999997</v>
      </c>
      <c r="R34" s="197"/>
    </row>
    <row r="35" spans="1:21">
      <c r="A35" s="120">
        <v>4</v>
      </c>
      <c r="B35" s="145"/>
      <c r="C35" s="121"/>
      <c r="D35" s="153" t="s">
        <v>80</v>
      </c>
      <c r="E35" s="133"/>
      <c r="F35" s="134"/>
      <c r="G35" s="135"/>
      <c r="H35" s="125">
        <f>SUM(H37:H49)</f>
        <v>340101.701</v>
      </c>
      <c r="I35" s="133"/>
      <c r="J35" s="133"/>
      <c r="K35" s="182"/>
      <c r="L35" s="183" t="str">
        <f t="shared" si="4"/>
        <v/>
      </c>
      <c r="M35" s="128">
        <f t="shared" si="0"/>
        <v>0</v>
      </c>
      <c r="N35" s="188" t="str">
        <f t="shared" si="5"/>
        <v/>
      </c>
      <c r="O35" s="133"/>
      <c r="P35" s="187"/>
      <c r="R35" s="197"/>
    </row>
    <row r="36" spans="1:21">
      <c r="A36" s="120" t="s">
        <v>1156</v>
      </c>
      <c r="B36" s="145"/>
      <c r="C36" s="121"/>
      <c r="D36" s="153" t="s">
        <v>82</v>
      </c>
      <c r="E36" s="133"/>
      <c r="F36" s="134"/>
      <c r="G36" s="135"/>
      <c r="H36" s="125"/>
      <c r="I36" s="133"/>
      <c r="J36" s="133"/>
      <c r="K36" s="182"/>
      <c r="L36" s="183" t="str">
        <f t="shared" si="4"/>
        <v/>
      </c>
      <c r="M36" s="128">
        <f t="shared" si="0"/>
        <v>0</v>
      </c>
      <c r="N36" s="188" t="str">
        <f t="shared" si="5"/>
        <v/>
      </c>
      <c r="O36" s="133"/>
      <c r="P36" s="187"/>
      <c r="R36" s="197"/>
    </row>
    <row r="37" spans="1:21" ht="36">
      <c r="A37" s="154" t="s">
        <v>61</v>
      </c>
      <c r="B37" s="155" t="s">
        <v>84</v>
      </c>
      <c r="C37" s="137" t="s">
        <v>27</v>
      </c>
      <c r="D37" s="147" t="s">
        <v>85</v>
      </c>
      <c r="E37" s="137" t="s">
        <v>86</v>
      </c>
      <c r="F37" s="141">
        <v>448.59</v>
      </c>
      <c r="G37" s="142">
        <v>74.319999999999993</v>
      </c>
      <c r="H37" s="132">
        <f t="shared" ref="H37:H42" si="7">+IF(E37&lt;&gt;0,F37*G37,"")</f>
        <v>33339.208799999993</v>
      </c>
      <c r="I37" s="191"/>
      <c r="J37" s="188">
        <f>+IF(E37&lt;&gt;0,I37*G37,"")</f>
        <v>0</v>
      </c>
      <c r="K37" s="182"/>
      <c r="L37" s="183">
        <f t="shared" si="4"/>
        <v>0</v>
      </c>
      <c r="M37" s="128">
        <f t="shared" si="0"/>
        <v>0</v>
      </c>
      <c r="N37" s="188">
        <f t="shared" si="5"/>
        <v>0</v>
      </c>
      <c r="O37" s="128">
        <f t="shared" ref="O37:O42" si="8">IF(E37&lt;&gt;0,+F37-M37,"")</f>
        <v>448.59</v>
      </c>
      <c r="P37" s="189">
        <f t="shared" ref="P37:P42" si="9">IF(E37&lt;&gt;0,O37*G37,"")</f>
        <v>33339.208799999993</v>
      </c>
      <c r="Q37" s="108" t="s">
        <v>1157</v>
      </c>
      <c r="R37" s="197">
        <f>SUPER!M6-F37</f>
        <v>97.96999999999997</v>
      </c>
      <c r="S37" s="199">
        <f>G37</f>
        <v>74.319999999999993</v>
      </c>
      <c r="T37" s="195">
        <f>R37*S37</f>
        <v>7281.1303999999973</v>
      </c>
    </row>
    <row r="38" spans="1:21" ht="36">
      <c r="A38" s="154" t="s">
        <v>65</v>
      </c>
      <c r="B38" s="155" t="s">
        <v>1158</v>
      </c>
      <c r="C38" s="137" t="s">
        <v>27</v>
      </c>
      <c r="D38" s="147" t="s">
        <v>1159</v>
      </c>
      <c r="E38" s="137" t="s">
        <v>64</v>
      </c>
      <c r="F38" s="141">
        <v>5.0599999999999996</v>
      </c>
      <c r="G38" s="142">
        <v>322.91000000000003</v>
      </c>
      <c r="H38" s="132">
        <f t="shared" si="7"/>
        <v>1633.9246000000001</v>
      </c>
      <c r="I38" s="137"/>
      <c r="J38" s="188">
        <f>+IF(E38&lt;&gt;0,I38*G38,"")</f>
        <v>0</v>
      </c>
      <c r="K38" s="182"/>
      <c r="L38" s="183">
        <f t="shared" si="4"/>
        <v>0</v>
      </c>
      <c r="M38" s="128">
        <f t="shared" si="0"/>
        <v>0</v>
      </c>
      <c r="N38" s="188">
        <f t="shared" si="5"/>
        <v>0</v>
      </c>
      <c r="O38" s="128">
        <f t="shared" si="8"/>
        <v>5.0599999999999996</v>
      </c>
      <c r="P38" s="189">
        <f t="shared" si="9"/>
        <v>1633.9246000000001</v>
      </c>
      <c r="R38" s="197"/>
    </row>
    <row r="39" spans="1:21" ht="36">
      <c r="A39" s="154" t="s">
        <v>1160</v>
      </c>
      <c r="B39" s="155" t="s">
        <v>90</v>
      </c>
      <c r="C39" s="137" t="s">
        <v>27</v>
      </c>
      <c r="D39" s="147" t="s">
        <v>91</v>
      </c>
      <c r="E39" s="137" t="s">
        <v>64</v>
      </c>
      <c r="F39" s="141">
        <v>53.59</v>
      </c>
      <c r="G39" s="142">
        <v>291.04000000000002</v>
      </c>
      <c r="H39" s="132">
        <f t="shared" si="7"/>
        <v>15596.833600000002</v>
      </c>
      <c r="I39" s="137"/>
      <c r="J39" s="188"/>
      <c r="K39" s="182"/>
      <c r="L39" s="183">
        <f t="shared" si="4"/>
        <v>0</v>
      </c>
      <c r="M39" s="128">
        <f t="shared" si="0"/>
        <v>0</v>
      </c>
      <c r="N39" s="188">
        <v>0</v>
      </c>
      <c r="O39" s="128">
        <f t="shared" si="8"/>
        <v>53.59</v>
      </c>
      <c r="P39" s="189">
        <f t="shared" si="9"/>
        <v>15596.833600000002</v>
      </c>
      <c r="Q39" s="108" t="s">
        <v>1152</v>
      </c>
      <c r="R39" s="197">
        <f>SUPER!M7-F39</f>
        <v>21.22999999999999</v>
      </c>
      <c r="S39" s="199">
        <f>G39</f>
        <v>291.04000000000002</v>
      </c>
      <c r="T39" s="195">
        <f>R39*S39</f>
        <v>6178.7791999999972</v>
      </c>
    </row>
    <row r="40" spans="1:21" ht="24">
      <c r="A40" s="154" t="s">
        <v>1161</v>
      </c>
      <c r="B40" s="155" t="s">
        <v>93</v>
      </c>
      <c r="C40" s="137" t="s">
        <v>27</v>
      </c>
      <c r="D40" s="147" t="s">
        <v>94</v>
      </c>
      <c r="E40" s="137" t="s">
        <v>95</v>
      </c>
      <c r="F40" s="141">
        <v>2411.5700000000002</v>
      </c>
      <c r="G40" s="142">
        <v>5.69</v>
      </c>
      <c r="H40" s="132">
        <f t="shared" si="7"/>
        <v>13721.833300000002</v>
      </c>
      <c r="I40" s="137"/>
      <c r="J40" s="188"/>
      <c r="K40" s="182"/>
      <c r="L40" s="183">
        <f t="shared" si="4"/>
        <v>0</v>
      </c>
      <c r="M40" s="128">
        <f t="shared" si="0"/>
        <v>0</v>
      </c>
      <c r="N40" s="188">
        <f t="shared" ref="N40:N103" si="10">IF(E40&lt;&gt;0,M40*G40,"")</f>
        <v>0</v>
      </c>
      <c r="O40" s="128">
        <f t="shared" si="8"/>
        <v>2411.5700000000002</v>
      </c>
      <c r="P40" s="189">
        <f t="shared" si="9"/>
        <v>13721.833300000002</v>
      </c>
      <c r="R40" s="197"/>
      <c r="T40" s="195"/>
    </row>
    <row r="41" spans="1:21" ht="24">
      <c r="A41" s="154" t="s">
        <v>1162</v>
      </c>
      <c r="B41" s="155" t="s">
        <v>97</v>
      </c>
      <c r="C41" s="137" t="s">
        <v>27</v>
      </c>
      <c r="D41" s="147" t="s">
        <v>98</v>
      </c>
      <c r="E41" s="137" t="s">
        <v>95</v>
      </c>
      <c r="F41" s="141">
        <v>1339.76</v>
      </c>
      <c r="G41" s="142">
        <v>5.9</v>
      </c>
      <c r="H41" s="132">
        <f t="shared" si="7"/>
        <v>7904.5840000000007</v>
      </c>
      <c r="I41" s="137"/>
      <c r="J41" s="188"/>
      <c r="K41" s="182"/>
      <c r="L41" s="183">
        <f t="shared" si="4"/>
        <v>0</v>
      </c>
      <c r="M41" s="128">
        <f t="shared" si="0"/>
        <v>0</v>
      </c>
      <c r="N41" s="188">
        <f t="shared" si="10"/>
        <v>0</v>
      </c>
      <c r="O41" s="128">
        <f t="shared" si="8"/>
        <v>1339.76</v>
      </c>
      <c r="P41" s="189">
        <f t="shared" si="9"/>
        <v>7904.5840000000007</v>
      </c>
      <c r="R41" s="197"/>
      <c r="T41" s="195"/>
    </row>
    <row r="42" spans="1:21" ht="24">
      <c r="A42" s="154" t="s">
        <v>1163</v>
      </c>
      <c r="B42" s="155" t="s">
        <v>100</v>
      </c>
      <c r="C42" s="137" t="s">
        <v>27</v>
      </c>
      <c r="D42" s="147" t="s">
        <v>101</v>
      </c>
      <c r="E42" s="137" t="s">
        <v>95</v>
      </c>
      <c r="F42" s="141">
        <v>535.91</v>
      </c>
      <c r="G42" s="142">
        <v>5.73</v>
      </c>
      <c r="H42" s="132">
        <f t="shared" si="7"/>
        <v>3070.7642999999998</v>
      </c>
      <c r="I42" s="137"/>
      <c r="J42" s="188"/>
      <c r="K42" s="182"/>
      <c r="L42" s="183">
        <f t="shared" si="4"/>
        <v>0</v>
      </c>
      <c r="M42" s="128">
        <f t="shared" si="0"/>
        <v>0</v>
      </c>
      <c r="N42" s="188">
        <f t="shared" si="10"/>
        <v>0</v>
      </c>
      <c r="O42" s="128">
        <f t="shared" si="8"/>
        <v>535.91</v>
      </c>
      <c r="P42" s="189">
        <f t="shared" si="9"/>
        <v>3070.7642999999998</v>
      </c>
      <c r="Q42" s="108" t="s">
        <v>1164</v>
      </c>
      <c r="R42" s="197">
        <f>SUPER!M10-F42</f>
        <v>306.7600000000001</v>
      </c>
      <c r="S42" s="199">
        <f>G42</f>
        <v>5.73</v>
      </c>
      <c r="T42" s="195">
        <f>R42*S42</f>
        <v>1757.7348000000006</v>
      </c>
    </row>
    <row r="43" spans="1:21">
      <c r="A43" s="120" t="s">
        <v>1165</v>
      </c>
      <c r="B43" s="153"/>
      <c r="C43" s="122"/>
      <c r="D43" s="122" t="s">
        <v>103</v>
      </c>
      <c r="E43" s="122"/>
      <c r="F43" s="156"/>
      <c r="G43" s="157"/>
      <c r="H43" s="125"/>
      <c r="I43" s="122"/>
      <c r="J43" s="122"/>
      <c r="K43" s="182"/>
      <c r="L43" s="183" t="str">
        <f t="shared" si="4"/>
        <v/>
      </c>
      <c r="M43" s="128">
        <f t="shared" si="0"/>
        <v>0</v>
      </c>
      <c r="N43" s="188" t="str">
        <f t="shared" si="10"/>
        <v/>
      </c>
      <c r="O43" s="122"/>
      <c r="P43" s="192"/>
      <c r="R43" s="197"/>
    </row>
    <row r="44" spans="1:21" ht="24">
      <c r="A44" s="154" t="s">
        <v>1163</v>
      </c>
      <c r="B44" s="127" t="s">
        <v>105</v>
      </c>
      <c r="C44" s="137" t="s">
        <v>27</v>
      </c>
      <c r="D44" s="158" t="s">
        <v>94</v>
      </c>
      <c r="E44" s="137" t="s">
        <v>95</v>
      </c>
      <c r="F44" s="141">
        <v>6642</v>
      </c>
      <c r="G44" s="142">
        <v>5.69</v>
      </c>
      <c r="H44" s="132">
        <f t="shared" ref="H44:H49" si="11">+IF(E44&lt;&gt;0,F44*G44,"")</f>
        <v>37792.980000000003</v>
      </c>
      <c r="I44" s="137"/>
      <c r="J44" s="188">
        <f>+IF(E44&lt;&gt;0,I44*G44,"")</f>
        <v>0</v>
      </c>
      <c r="K44" s="182"/>
      <c r="L44" s="183">
        <f t="shared" si="4"/>
        <v>0</v>
      </c>
      <c r="M44" s="128">
        <f t="shared" si="0"/>
        <v>0</v>
      </c>
      <c r="N44" s="188">
        <f t="shared" si="10"/>
        <v>0</v>
      </c>
      <c r="O44" s="128">
        <f t="shared" ref="O44:O49" si="12">IF(E44&lt;&gt;0,+F44-M44,"")</f>
        <v>6642</v>
      </c>
      <c r="P44" s="189">
        <f>IF(E44&lt;&gt;0,O44*G44,"")</f>
        <v>37792.980000000003</v>
      </c>
      <c r="R44" s="197"/>
    </row>
    <row r="45" spans="1:21" ht="38.25">
      <c r="A45" s="154" t="s">
        <v>1166</v>
      </c>
      <c r="B45" s="127" t="s">
        <v>107</v>
      </c>
      <c r="C45" s="137" t="s">
        <v>27</v>
      </c>
      <c r="D45" s="159" t="s">
        <v>108</v>
      </c>
      <c r="E45" s="137" t="s">
        <v>64</v>
      </c>
      <c r="F45" s="141">
        <v>237.56</v>
      </c>
      <c r="G45" s="142">
        <v>246.91</v>
      </c>
      <c r="H45" s="132">
        <f t="shared" si="11"/>
        <v>58655.939599999998</v>
      </c>
      <c r="I45" s="137"/>
      <c r="J45" s="188">
        <f>+IF(E45&lt;&gt;0,I45*G45,"")</f>
        <v>0</v>
      </c>
      <c r="K45" s="182"/>
      <c r="L45" s="183">
        <f t="shared" si="4"/>
        <v>0</v>
      </c>
      <c r="M45" s="128">
        <f t="shared" si="0"/>
        <v>0</v>
      </c>
      <c r="N45" s="188">
        <f t="shared" si="10"/>
        <v>0</v>
      </c>
      <c r="O45" s="128">
        <f t="shared" si="12"/>
        <v>237.56</v>
      </c>
      <c r="P45" s="189">
        <f>IF(E45&lt;&gt;0,O45*G45,"")</f>
        <v>58655.939599999998</v>
      </c>
      <c r="R45" s="197"/>
    </row>
    <row r="46" spans="1:21" ht="24">
      <c r="A46" s="154" t="s">
        <v>1167</v>
      </c>
      <c r="B46" s="160" t="s">
        <v>110</v>
      </c>
      <c r="C46" s="137" t="s">
        <v>27</v>
      </c>
      <c r="D46" s="158" t="s">
        <v>111</v>
      </c>
      <c r="E46" s="137" t="s">
        <v>95</v>
      </c>
      <c r="F46" s="141">
        <v>13739</v>
      </c>
      <c r="G46" s="142">
        <v>5.9</v>
      </c>
      <c r="H46" s="132">
        <f t="shared" si="11"/>
        <v>81060.100000000006</v>
      </c>
      <c r="I46" s="137"/>
      <c r="J46" s="188">
        <v>0</v>
      </c>
      <c r="K46" s="182"/>
      <c r="L46" s="183">
        <f t="shared" si="4"/>
        <v>0</v>
      </c>
      <c r="M46" s="128">
        <f t="shared" si="0"/>
        <v>0</v>
      </c>
      <c r="N46" s="188">
        <f t="shared" si="10"/>
        <v>0</v>
      </c>
      <c r="O46" s="128">
        <f t="shared" si="12"/>
        <v>13739</v>
      </c>
      <c r="P46" s="189">
        <f>IF(E46&lt;&gt;0,O46*G46,"")</f>
        <v>81060.100000000006</v>
      </c>
      <c r="Q46" s="108" t="s">
        <v>1164</v>
      </c>
      <c r="R46" s="197">
        <f>SUPER!M28-F46</f>
        <v>17410.269999999997</v>
      </c>
      <c r="S46" s="195">
        <f>G46</f>
        <v>5.9</v>
      </c>
      <c r="T46" s="195">
        <f>R46*S46</f>
        <v>102720.59299999999</v>
      </c>
      <c r="U46" s="193"/>
    </row>
    <row r="47" spans="1:21" ht="24">
      <c r="A47" s="154" t="s">
        <v>1168</v>
      </c>
      <c r="B47" s="127" t="s">
        <v>113</v>
      </c>
      <c r="C47" s="137" t="s">
        <v>27</v>
      </c>
      <c r="D47" s="147" t="s">
        <v>101</v>
      </c>
      <c r="E47" s="137" t="s">
        <v>95</v>
      </c>
      <c r="F47" s="141">
        <v>2891</v>
      </c>
      <c r="G47" s="142">
        <v>5.73</v>
      </c>
      <c r="H47" s="132">
        <f t="shared" si="11"/>
        <v>16565.43</v>
      </c>
      <c r="I47" s="137"/>
      <c r="J47" s="188">
        <f>+IF(E47&lt;&gt;0,I47*G47,"")</f>
        <v>0</v>
      </c>
      <c r="K47" s="182"/>
      <c r="L47" s="183">
        <v>0</v>
      </c>
      <c r="M47" s="128">
        <f t="shared" si="0"/>
        <v>0</v>
      </c>
      <c r="N47" s="188">
        <f t="shared" si="10"/>
        <v>0</v>
      </c>
      <c r="O47" s="128">
        <f t="shared" si="12"/>
        <v>2891</v>
      </c>
      <c r="P47" s="189">
        <v>16565.43</v>
      </c>
      <c r="R47" s="197"/>
    </row>
    <row r="48" spans="1:21" ht="36">
      <c r="A48" s="154" t="s">
        <v>1169</v>
      </c>
      <c r="B48" s="127" t="s">
        <v>1170</v>
      </c>
      <c r="C48" s="137" t="s">
        <v>27</v>
      </c>
      <c r="D48" s="161" t="s">
        <v>115</v>
      </c>
      <c r="E48" s="137" t="s">
        <v>86</v>
      </c>
      <c r="F48" s="141">
        <v>274.5</v>
      </c>
      <c r="G48" s="142">
        <v>92.38</v>
      </c>
      <c r="H48" s="132">
        <f t="shared" si="11"/>
        <v>25358.309999999998</v>
      </c>
      <c r="I48" s="137"/>
      <c r="J48" s="188"/>
      <c r="K48" s="182"/>
      <c r="L48" s="183">
        <f t="shared" ref="L48:L81" si="13">IF(E48&lt;&gt;0,K48*G48,"")</f>
        <v>0</v>
      </c>
      <c r="M48" s="128">
        <f t="shared" si="0"/>
        <v>0</v>
      </c>
      <c r="N48" s="188">
        <f t="shared" si="10"/>
        <v>0</v>
      </c>
      <c r="O48" s="128">
        <f t="shared" si="12"/>
        <v>274.5</v>
      </c>
      <c r="P48" s="189">
        <f>IF(E48&lt;&gt;0,O48*G48,"")</f>
        <v>25358.309999999998</v>
      </c>
      <c r="R48" s="197"/>
    </row>
    <row r="49" spans="1:18" ht="36">
      <c r="A49" s="154" t="s">
        <v>1171</v>
      </c>
      <c r="B49" s="127">
        <v>92490</v>
      </c>
      <c r="C49" s="137" t="s">
        <v>27</v>
      </c>
      <c r="D49" s="161" t="s">
        <v>118</v>
      </c>
      <c r="E49" s="137" t="s">
        <v>86</v>
      </c>
      <c r="F49" s="141">
        <v>1529.71</v>
      </c>
      <c r="G49" s="142">
        <v>29.68</v>
      </c>
      <c r="H49" s="132">
        <f t="shared" si="11"/>
        <v>45401.792800000003</v>
      </c>
      <c r="I49" s="137"/>
      <c r="J49" s="188"/>
      <c r="K49" s="182"/>
      <c r="L49" s="183">
        <f t="shared" si="13"/>
        <v>0</v>
      </c>
      <c r="M49" s="128">
        <f t="shared" si="0"/>
        <v>0</v>
      </c>
      <c r="N49" s="188">
        <f t="shared" si="10"/>
        <v>0</v>
      </c>
      <c r="O49" s="128">
        <f t="shared" si="12"/>
        <v>1529.71</v>
      </c>
      <c r="P49" s="189">
        <f>IF(E49&lt;&gt;0,O49*G49,"")</f>
        <v>45401.792800000003</v>
      </c>
      <c r="R49" s="197"/>
    </row>
    <row r="50" spans="1:18">
      <c r="A50" s="120">
        <v>5</v>
      </c>
      <c r="B50" s="145"/>
      <c r="C50" s="121"/>
      <c r="D50" s="122" t="s">
        <v>123</v>
      </c>
      <c r="E50" s="133"/>
      <c r="F50" s="134"/>
      <c r="G50" s="135"/>
      <c r="H50" s="125">
        <f>SUM(H52:H56)</f>
        <v>62268.282399999989</v>
      </c>
      <c r="I50" s="133"/>
      <c r="J50" s="122" t="str">
        <f>+IF(E50&lt;&gt;0,I50*G50,"")</f>
        <v/>
      </c>
      <c r="K50" s="182"/>
      <c r="L50" s="183" t="str">
        <f t="shared" si="13"/>
        <v/>
      </c>
      <c r="M50" s="128">
        <f t="shared" si="0"/>
        <v>0</v>
      </c>
      <c r="N50" s="188" t="str">
        <f t="shared" si="10"/>
        <v/>
      </c>
      <c r="O50" s="133"/>
      <c r="P50" s="192" t="str">
        <f>IF(E50&lt;&gt;0,O50*G50,"")</f>
        <v/>
      </c>
      <c r="R50" s="197"/>
    </row>
    <row r="51" spans="1:18">
      <c r="A51" s="120" t="s">
        <v>1172</v>
      </c>
      <c r="B51" s="162"/>
      <c r="C51" s="163"/>
      <c r="D51" s="122" t="s">
        <v>125</v>
      </c>
      <c r="E51" s="133"/>
      <c r="F51" s="134"/>
      <c r="G51" s="135"/>
      <c r="H51" s="125"/>
      <c r="I51" s="133"/>
      <c r="J51" s="122"/>
      <c r="K51" s="182"/>
      <c r="L51" s="183" t="str">
        <f t="shared" si="13"/>
        <v/>
      </c>
      <c r="M51" s="128">
        <f t="shared" si="0"/>
        <v>0</v>
      </c>
      <c r="N51" s="188" t="str">
        <f t="shared" si="10"/>
        <v/>
      </c>
      <c r="O51" s="133"/>
      <c r="P51" s="192"/>
      <c r="R51" s="197"/>
    </row>
    <row r="52" spans="1:18" ht="24">
      <c r="A52" s="154" t="s">
        <v>83</v>
      </c>
      <c r="B52" s="127" t="s">
        <v>1173</v>
      </c>
      <c r="C52" s="137" t="s">
        <v>27</v>
      </c>
      <c r="D52" s="164" t="s">
        <v>1174</v>
      </c>
      <c r="E52" s="137" t="s">
        <v>86</v>
      </c>
      <c r="F52" s="141">
        <v>21.72</v>
      </c>
      <c r="G52" s="142">
        <v>301.38</v>
      </c>
      <c r="H52" s="132">
        <f>+IF(E52&lt;&gt;0,F52*G52,"")</f>
        <v>6545.9735999999994</v>
      </c>
      <c r="I52" s="137"/>
      <c r="J52" s="188">
        <v>0</v>
      </c>
      <c r="K52" s="182"/>
      <c r="L52" s="183">
        <f t="shared" si="13"/>
        <v>0</v>
      </c>
      <c r="M52" s="128">
        <f t="shared" si="0"/>
        <v>0</v>
      </c>
      <c r="N52" s="188">
        <f t="shared" si="10"/>
        <v>0</v>
      </c>
      <c r="O52" s="128">
        <f>IF(E52&lt;&gt;0,+F52-M52,"")</f>
        <v>21.72</v>
      </c>
      <c r="P52" s="189">
        <f>IF(E52&lt;&gt;0,O52*G52,"")</f>
        <v>6545.9735999999994</v>
      </c>
      <c r="R52" s="197"/>
    </row>
    <row r="53" spans="1:18">
      <c r="A53" s="120" t="s">
        <v>1175</v>
      </c>
      <c r="B53" s="162"/>
      <c r="C53" s="163"/>
      <c r="D53" s="122" t="s">
        <v>130</v>
      </c>
      <c r="E53" s="133"/>
      <c r="F53" s="134"/>
      <c r="G53" s="135"/>
      <c r="H53" s="125"/>
      <c r="I53" s="133"/>
      <c r="J53" s="122"/>
      <c r="K53" s="182"/>
      <c r="L53" s="183" t="str">
        <f t="shared" si="13"/>
        <v/>
      </c>
      <c r="M53" s="128">
        <f t="shared" si="0"/>
        <v>0</v>
      </c>
      <c r="N53" s="188" t="str">
        <f t="shared" si="10"/>
        <v/>
      </c>
      <c r="O53" s="133"/>
      <c r="P53" s="192"/>
      <c r="R53" s="197"/>
    </row>
    <row r="54" spans="1:18" ht="24">
      <c r="A54" s="154" t="s">
        <v>87</v>
      </c>
      <c r="B54" s="127" t="s">
        <v>132</v>
      </c>
      <c r="C54" s="137" t="s">
        <v>27</v>
      </c>
      <c r="D54" s="164" t="s">
        <v>133</v>
      </c>
      <c r="E54" s="137" t="s">
        <v>40</v>
      </c>
      <c r="F54" s="141">
        <v>255.2</v>
      </c>
      <c r="G54" s="142">
        <v>7.02</v>
      </c>
      <c r="H54" s="132">
        <f>+IF(E54&lt;&gt;0,F54*G54,"")</f>
        <v>1791.5039999999999</v>
      </c>
      <c r="I54" s="137"/>
      <c r="J54" s="188">
        <v>0</v>
      </c>
      <c r="K54" s="182"/>
      <c r="L54" s="183">
        <f t="shared" si="13"/>
        <v>0</v>
      </c>
      <c r="M54" s="128">
        <f t="shared" si="0"/>
        <v>0</v>
      </c>
      <c r="N54" s="188">
        <f t="shared" si="10"/>
        <v>0</v>
      </c>
      <c r="O54" s="128">
        <f>IF(E54&lt;&gt;0,+F54-M54,"")</f>
        <v>255.2</v>
      </c>
      <c r="P54" s="189">
        <f>IF(E54&lt;&gt;0,O54*G54,"")</f>
        <v>1791.5039999999999</v>
      </c>
      <c r="R54" s="197"/>
    </row>
    <row r="55" spans="1:18" ht="24">
      <c r="A55" s="120"/>
      <c r="B55" s="162"/>
      <c r="C55" s="163"/>
      <c r="D55" s="122" t="s">
        <v>135</v>
      </c>
      <c r="E55" s="133"/>
      <c r="F55" s="134"/>
      <c r="G55" s="135"/>
      <c r="H55" s="125"/>
      <c r="I55" s="133"/>
      <c r="J55" s="122"/>
      <c r="K55" s="182"/>
      <c r="L55" s="183" t="str">
        <f t="shared" si="13"/>
        <v/>
      </c>
      <c r="M55" s="128">
        <f t="shared" si="0"/>
        <v>0</v>
      </c>
      <c r="N55" s="188" t="str">
        <f t="shared" si="10"/>
        <v/>
      </c>
      <c r="O55" s="133"/>
      <c r="P55" s="192"/>
      <c r="R55" s="197"/>
    </row>
    <row r="56" spans="1:18" ht="48">
      <c r="A56" s="154" t="s">
        <v>89</v>
      </c>
      <c r="B56" s="127" t="s">
        <v>137</v>
      </c>
      <c r="C56" s="137" t="s">
        <v>27</v>
      </c>
      <c r="D56" s="129" t="s">
        <v>138</v>
      </c>
      <c r="E56" s="137" t="s">
        <v>86</v>
      </c>
      <c r="F56" s="141">
        <v>1651.28</v>
      </c>
      <c r="G56" s="142">
        <v>32.659999999999997</v>
      </c>
      <c r="H56" s="132">
        <f>+IF(E56&lt;&gt;0,F56*G56,"")</f>
        <v>53930.804799999991</v>
      </c>
      <c r="I56" s="137"/>
      <c r="J56" s="188">
        <v>0</v>
      </c>
      <c r="K56" s="182"/>
      <c r="L56" s="183">
        <f t="shared" si="13"/>
        <v>0</v>
      </c>
      <c r="M56" s="128">
        <f t="shared" si="0"/>
        <v>0</v>
      </c>
      <c r="N56" s="188">
        <f t="shared" si="10"/>
        <v>0</v>
      </c>
      <c r="O56" s="128">
        <f>IF(E56&lt;&gt;0,+F56-M56,"")</f>
        <v>1651.28</v>
      </c>
      <c r="P56" s="189">
        <v>53930.804799999998</v>
      </c>
      <c r="R56" s="197"/>
    </row>
    <row r="57" spans="1:18">
      <c r="A57" s="120">
        <v>6</v>
      </c>
      <c r="B57" s="145"/>
      <c r="C57" s="121"/>
      <c r="D57" s="122" t="s">
        <v>139</v>
      </c>
      <c r="E57" s="133"/>
      <c r="F57" s="134"/>
      <c r="G57" s="135"/>
      <c r="H57" s="125">
        <f>SUM(H59:H63)</f>
        <v>17124.728000000003</v>
      </c>
      <c r="I57" s="133"/>
      <c r="J57" s="122"/>
      <c r="K57" s="182"/>
      <c r="L57" s="183" t="str">
        <f t="shared" si="13"/>
        <v/>
      </c>
      <c r="M57" s="128">
        <f t="shared" si="0"/>
        <v>0</v>
      </c>
      <c r="N57" s="188" t="str">
        <f t="shared" si="10"/>
        <v/>
      </c>
      <c r="O57" s="133"/>
      <c r="P57" s="192" t="str">
        <f>IF(E57&lt;&gt;0,O57*G57,"")</f>
        <v/>
      </c>
      <c r="R57" s="197"/>
    </row>
    <row r="58" spans="1:18">
      <c r="A58" s="120" t="s">
        <v>1176</v>
      </c>
      <c r="B58" s="162"/>
      <c r="C58" s="163"/>
      <c r="D58" s="122" t="s">
        <v>141</v>
      </c>
      <c r="E58" s="133"/>
      <c r="F58" s="134"/>
      <c r="G58" s="135"/>
      <c r="H58" s="125"/>
      <c r="I58" s="133"/>
      <c r="J58" s="122"/>
      <c r="K58" s="182"/>
      <c r="L58" s="183" t="str">
        <f t="shared" si="13"/>
        <v/>
      </c>
      <c r="M58" s="128">
        <f t="shared" si="0"/>
        <v>0</v>
      </c>
      <c r="N58" s="188" t="str">
        <f t="shared" si="10"/>
        <v/>
      </c>
      <c r="O58" s="133"/>
      <c r="P58" s="192"/>
      <c r="R58" s="197"/>
    </row>
    <row r="59" spans="1:18" ht="36">
      <c r="A59" s="154" t="s">
        <v>126</v>
      </c>
      <c r="B59" s="127" t="s">
        <v>143</v>
      </c>
      <c r="C59" s="137" t="s">
        <v>27</v>
      </c>
      <c r="D59" s="164" t="s">
        <v>144</v>
      </c>
      <c r="E59" s="137" t="s">
        <v>47</v>
      </c>
      <c r="F59" s="141">
        <v>8</v>
      </c>
      <c r="G59" s="142">
        <v>168.1</v>
      </c>
      <c r="H59" s="132">
        <f>+IF(E59&lt;&gt;0,F59*G59,"")</f>
        <v>1344.8</v>
      </c>
      <c r="I59" s="137"/>
      <c r="J59" s="188">
        <f>+IF(E59&lt;&gt;0,I59*G59,"")</f>
        <v>0</v>
      </c>
      <c r="K59" s="182"/>
      <c r="L59" s="183">
        <f t="shared" si="13"/>
        <v>0</v>
      </c>
      <c r="M59" s="128">
        <f t="shared" si="0"/>
        <v>0</v>
      </c>
      <c r="N59" s="188">
        <f t="shared" si="10"/>
        <v>0</v>
      </c>
      <c r="O59" s="128">
        <f>IF(E59&lt;&gt;0,+F59-M59,"")</f>
        <v>8</v>
      </c>
      <c r="P59" s="189">
        <f>IF(E59&lt;&gt;0,O59*G59,"")</f>
        <v>1344.8</v>
      </c>
      <c r="R59" s="197"/>
    </row>
    <row r="60" spans="1:18" ht="48">
      <c r="A60" s="154" t="s">
        <v>1177</v>
      </c>
      <c r="B60" s="127" t="s">
        <v>146</v>
      </c>
      <c r="C60" s="137" t="s">
        <v>27</v>
      </c>
      <c r="D60" s="164" t="s">
        <v>147</v>
      </c>
      <c r="E60" s="128" t="s">
        <v>47</v>
      </c>
      <c r="F60" s="130">
        <v>8</v>
      </c>
      <c r="G60" s="131">
        <v>790.13</v>
      </c>
      <c r="H60" s="132">
        <f>+IF(E60&lt;&gt;0,F60*G60,"")</f>
        <v>6321.04</v>
      </c>
      <c r="I60" s="128"/>
      <c r="J60" s="132">
        <f>+IF(E60&lt;&gt;0,I60*G60,"")</f>
        <v>0</v>
      </c>
      <c r="K60" s="182"/>
      <c r="L60" s="183">
        <f t="shared" si="13"/>
        <v>0</v>
      </c>
      <c r="M60" s="128">
        <f t="shared" si="0"/>
        <v>0</v>
      </c>
      <c r="N60" s="188">
        <f t="shared" si="10"/>
        <v>0</v>
      </c>
      <c r="O60" s="128">
        <f>IF(E60&lt;&gt;0,+F60-M60,"")</f>
        <v>8</v>
      </c>
      <c r="P60" s="189">
        <f>IF(E60&lt;&gt;0,O60*G60,"")</f>
        <v>6321.04</v>
      </c>
      <c r="R60" s="197"/>
    </row>
    <row r="61" spans="1:18" ht="24">
      <c r="A61" s="154" t="s">
        <v>1178</v>
      </c>
      <c r="B61" s="127">
        <v>1924</v>
      </c>
      <c r="C61" s="137" t="s">
        <v>127</v>
      </c>
      <c r="D61" s="164" t="s">
        <v>149</v>
      </c>
      <c r="E61" s="128" t="s">
        <v>86</v>
      </c>
      <c r="F61" s="130">
        <v>26.88</v>
      </c>
      <c r="G61" s="131">
        <v>46.6</v>
      </c>
      <c r="H61" s="132">
        <f>+IF(E61&lt;&gt;0,F61*G61,"")</f>
        <v>1252.6079999999999</v>
      </c>
      <c r="I61" s="128"/>
      <c r="J61" s="132"/>
      <c r="K61" s="182"/>
      <c r="L61" s="183">
        <f t="shared" si="13"/>
        <v>0</v>
      </c>
      <c r="M61" s="128">
        <f t="shared" si="0"/>
        <v>0</v>
      </c>
      <c r="N61" s="188">
        <f t="shared" si="10"/>
        <v>0</v>
      </c>
      <c r="O61" s="128">
        <f>IF(E61&lt;&gt;0,+F61-M61,"")</f>
        <v>26.88</v>
      </c>
      <c r="P61" s="189">
        <f>IF(E61&lt;&gt;0,O61*G61,"")</f>
        <v>1252.6079999999999</v>
      </c>
      <c r="R61" s="197"/>
    </row>
    <row r="62" spans="1:18" ht="36">
      <c r="A62" s="154" t="s">
        <v>1179</v>
      </c>
      <c r="B62" s="127">
        <v>3625</v>
      </c>
      <c r="C62" s="137" t="s">
        <v>127</v>
      </c>
      <c r="D62" s="164" t="s">
        <v>151</v>
      </c>
      <c r="E62" s="128" t="s">
        <v>47</v>
      </c>
      <c r="F62" s="130">
        <v>8</v>
      </c>
      <c r="G62" s="131">
        <v>511.51</v>
      </c>
      <c r="H62" s="132">
        <f>+IF(E62&lt;&gt;0,F62*G62,"")</f>
        <v>4092.08</v>
      </c>
      <c r="I62" s="128"/>
      <c r="J62" s="132"/>
      <c r="K62" s="182"/>
      <c r="L62" s="183">
        <f t="shared" si="13"/>
        <v>0</v>
      </c>
      <c r="M62" s="128">
        <f t="shared" si="0"/>
        <v>0</v>
      </c>
      <c r="N62" s="188">
        <f t="shared" si="10"/>
        <v>0</v>
      </c>
      <c r="O62" s="128">
        <f>IF(E62&lt;&gt;0,+F62-M62,"")</f>
        <v>8</v>
      </c>
      <c r="P62" s="189">
        <f>IF(E62&lt;&gt;0,O62*G62,"")</f>
        <v>4092.08</v>
      </c>
      <c r="R62" s="197"/>
    </row>
    <row r="63" spans="1:18" ht="36">
      <c r="A63" s="154" t="s">
        <v>1180</v>
      </c>
      <c r="B63" s="127">
        <v>3764</v>
      </c>
      <c r="C63" s="137" t="s">
        <v>127</v>
      </c>
      <c r="D63" s="164" t="s">
        <v>153</v>
      </c>
      <c r="E63" s="128" t="s">
        <v>47</v>
      </c>
      <c r="F63" s="130">
        <v>6</v>
      </c>
      <c r="G63" s="131">
        <v>685.7</v>
      </c>
      <c r="H63" s="132">
        <f>+IF(E63&lt;&gt;0,F63*G63,"")</f>
        <v>4114.2000000000007</v>
      </c>
      <c r="I63" s="128"/>
      <c r="J63" s="132"/>
      <c r="K63" s="182"/>
      <c r="L63" s="183">
        <f t="shared" si="13"/>
        <v>0</v>
      </c>
      <c r="M63" s="128">
        <f t="shared" si="0"/>
        <v>0</v>
      </c>
      <c r="N63" s="188">
        <f t="shared" si="10"/>
        <v>0</v>
      </c>
      <c r="O63" s="128">
        <f>IF(E63&lt;&gt;0,+F63-M63,"")</f>
        <v>6</v>
      </c>
      <c r="P63" s="189">
        <f>IF(E63&lt;&gt;0,O63*G63,"")</f>
        <v>4114.2000000000007</v>
      </c>
      <c r="R63" s="197"/>
    </row>
    <row r="64" spans="1:18">
      <c r="A64" s="120">
        <v>7</v>
      </c>
      <c r="B64" s="153"/>
      <c r="C64" s="122"/>
      <c r="D64" s="122" t="s">
        <v>154</v>
      </c>
      <c r="E64" s="122"/>
      <c r="F64" s="156"/>
      <c r="G64" s="157"/>
      <c r="H64" s="125">
        <f>SUM(H66:H67)</f>
        <v>38651.444000000003</v>
      </c>
      <c r="I64" s="122"/>
      <c r="J64" s="122"/>
      <c r="K64" s="182"/>
      <c r="L64" s="183" t="str">
        <f t="shared" si="13"/>
        <v/>
      </c>
      <c r="M64" s="128">
        <f t="shared" si="0"/>
        <v>0</v>
      </c>
      <c r="N64" s="188" t="str">
        <f t="shared" si="10"/>
        <v/>
      </c>
      <c r="O64" s="122"/>
      <c r="P64" s="192"/>
      <c r="R64" s="197"/>
    </row>
    <row r="65" spans="1:18">
      <c r="A65" s="120" t="s">
        <v>1181</v>
      </c>
      <c r="B65" s="153"/>
      <c r="C65" s="122"/>
      <c r="D65" s="122" t="s">
        <v>156</v>
      </c>
      <c r="E65" s="122"/>
      <c r="F65" s="156"/>
      <c r="G65" s="157"/>
      <c r="H65" s="125"/>
      <c r="I65" s="122"/>
      <c r="J65" s="122"/>
      <c r="K65" s="182"/>
      <c r="L65" s="183" t="str">
        <f t="shared" si="13"/>
        <v/>
      </c>
      <c r="M65" s="128">
        <f t="shared" si="0"/>
        <v>0</v>
      </c>
      <c r="N65" s="188" t="str">
        <f t="shared" si="10"/>
        <v/>
      </c>
      <c r="O65" s="122"/>
      <c r="P65" s="192"/>
      <c r="R65" s="197"/>
    </row>
    <row r="66" spans="1:18" ht="24">
      <c r="A66" s="154" t="s">
        <v>142</v>
      </c>
      <c r="B66" s="127" t="s">
        <v>158</v>
      </c>
      <c r="C66" s="137" t="s">
        <v>27</v>
      </c>
      <c r="D66" s="164" t="s">
        <v>159</v>
      </c>
      <c r="E66" s="137" t="s">
        <v>86</v>
      </c>
      <c r="F66" s="141">
        <v>58.81</v>
      </c>
      <c r="G66" s="142">
        <v>462.53</v>
      </c>
      <c r="H66" s="132">
        <f>+IF(E66&lt;&gt;0,F66*G66,"")</f>
        <v>27201.389299999999</v>
      </c>
      <c r="I66" s="137"/>
      <c r="J66" s="188">
        <f>+IF(E66&lt;&gt;0,I66*G66,"")</f>
        <v>0</v>
      </c>
      <c r="K66" s="182"/>
      <c r="L66" s="183">
        <f t="shared" si="13"/>
        <v>0</v>
      </c>
      <c r="M66" s="128">
        <f t="shared" si="0"/>
        <v>0</v>
      </c>
      <c r="N66" s="188">
        <f t="shared" si="10"/>
        <v>0</v>
      </c>
      <c r="O66" s="128">
        <f>IF(E66&lt;&gt;0,+F66-M66,"")</f>
        <v>58.81</v>
      </c>
      <c r="P66" s="189">
        <f>IF(E66&lt;&gt;0,O66*G66,"")</f>
        <v>27201.389299999999</v>
      </c>
      <c r="R66" s="197"/>
    </row>
    <row r="67" spans="1:18">
      <c r="A67" s="154" t="s">
        <v>145</v>
      </c>
      <c r="B67" s="127">
        <v>9074</v>
      </c>
      <c r="C67" s="137" t="s">
        <v>27</v>
      </c>
      <c r="D67" s="164" t="s">
        <v>161</v>
      </c>
      <c r="E67" s="137" t="s">
        <v>86</v>
      </c>
      <c r="F67" s="141">
        <v>72.09</v>
      </c>
      <c r="G67" s="142">
        <v>158.83000000000001</v>
      </c>
      <c r="H67" s="132">
        <f>+IF(E67&lt;&gt;0,F67*G67,"")</f>
        <v>11450.054700000001</v>
      </c>
      <c r="I67" s="137"/>
      <c r="J67" s="188"/>
      <c r="K67" s="182"/>
      <c r="L67" s="183">
        <f t="shared" si="13"/>
        <v>0</v>
      </c>
      <c r="M67" s="128">
        <f t="shared" si="0"/>
        <v>0</v>
      </c>
      <c r="N67" s="188">
        <f t="shared" si="10"/>
        <v>0</v>
      </c>
      <c r="O67" s="128">
        <f>IF(E67&lt;&gt;0,+F67-M67,"")</f>
        <v>72.09</v>
      </c>
      <c r="P67" s="189">
        <f>IF(E67&lt;&gt;0,O67*G67,"")</f>
        <v>11450.054700000001</v>
      </c>
      <c r="R67" s="197"/>
    </row>
    <row r="68" spans="1:18">
      <c r="A68" s="120">
        <v>8</v>
      </c>
      <c r="B68" s="153"/>
      <c r="C68" s="122"/>
      <c r="D68" s="122" t="s">
        <v>162</v>
      </c>
      <c r="E68" s="122"/>
      <c r="F68" s="156"/>
      <c r="G68" s="157"/>
      <c r="H68" s="125">
        <f>SUM(H70:H73)</f>
        <v>47237.300500000005</v>
      </c>
      <c r="I68" s="122"/>
      <c r="J68" s="122"/>
      <c r="K68" s="182"/>
      <c r="L68" s="183" t="str">
        <f t="shared" si="13"/>
        <v/>
      </c>
      <c r="M68" s="128">
        <f t="shared" si="0"/>
        <v>0</v>
      </c>
      <c r="N68" s="188" t="str">
        <f t="shared" si="10"/>
        <v/>
      </c>
      <c r="O68" s="122"/>
      <c r="P68" s="192"/>
      <c r="R68" s="197"/>
    </row>
    <row r="69" spans="1:18">
      <c r="A69" s="120" t="s">
        <v>1182</v>
      </c>
      <c r="B69" s="153"/>
      <c r="C69" s="122"/>
      <c r="D69" s="122" t="s">
        <v>164</v>
      </c>
      <c r="E69" s="122"/>
      <c r="F69" s="156"/>
      <c r="G69" s="157"/>
      <c r="H69" s="125"/>
      <c r="I69" s="122"/>
      <c r="J69" s="122"/>
      <c r="K69" s="182"/>
      <c r="L69" s="183" t="str">
        <f t="shared" si="13"/>
        <v/>
      </c>
      <c r="M69" s="128">
        <f t="shared" si="0"/>
        <v>0</v>
      </c>
      <c r="N69" s="188" t="str">
        <f t="shared" si="10"/>
        <v/>
      </c>
      <c r="O69" s="122"/>
      <c r="P69" s="192"/>
      <c r="R69" s="197"/>
    </row>
    <row r="70" spans="1:18">
      <c r="A70" s="154" t="s">
        <v>157</v>
      </c>
      <c r="B70" s="127">
        <v>1884</v>
      </c>
      <c r="C70" s="128" t="s">
        <v>127</v>
      </c>
      <c r="D70" s="164" t="s">
        <v>166</v>
      </c>
      <c r="E70" s="128" t="s">
        <v>86</v>
      </c>
      <c r="F70" s="130">
        <v>116.51</v>
      </c>
      <c r="G70" s="131">
        <v>181.79</v>
      </c>
      <c r="H70" s="132">
        <f>+IF(E70&lt;&gt;0,F70*G70,"")</f>
        <v>21180.352900000002</v>
      </c>
      <c r="I70" s="128"/>
      <c r="J70" s="132">
        <f>+IF(E70&lt;&gt;0,I70*G70,"")</f>
        <v>0</v>
      </c>
      <c r="K70" s="182"/>
      <c r="L70" s="183">
        <f t="shared" si="13"/>
        <v>0</v>
      </c>
      <c r="M70" s="128">
        <f t="shared" si="0"/>
        <v>0</v>
      </c>
      <c r="N70" s="188">
        <f t="shared" si="10"/>
        <v>0</v>
      </c>
      <c r="O70" s="128">
        <f>IF(E70&lt;&gt;0,+F70-M70,"")</f>
        <v>116.51</v>
      </c>
      <c r="P70" s="184">
        <f>IF(E70&lt;&gt;0,O70*G70,"")</f>
        <v>21180.352900000002</v>
      </c>
      <c r="R70" s="197"/>
    </row>
    <row r="71" spans="1:18">
      <c r="A71" s="154" t="s">
        <v>160</v>
      </c>
      <c r="B71" s="127">
        <v>1885</v>
      </c>
      <c r="C71" s="128" t="s">
        <v>127</v>
      </c>
      <c r="D71" s="164" t="s">
        <v>168</v>
      </c>
      <c r="E71" s="128" t="s">
        <v>86</v>
      </c>
      <c r="F71" s="130">
        <v>76.62</v>
      </c>
      <c r="G71" s="131">
        <v>267.98</v>
      </c>
      <c r="H71" s="132">
        <f>+IF(E71&lt;&gt;0,F71*G71,"")</f>
        <v>20532.627600000003</v>
      </c>
      <c r="I71" s="128"/>
      <c r="J71" s="132">
        <f>+IF(E71&lt;&gt;0,I71*G71,"")</f>
        <v>0</v>
      </c>
      <c r="K71" s="182"/>
      <c r="L71" s="183">
        <f t="shared" si="13"/>
        <v>0</v>
      </c>
      <c r="M71" s="128">
        <f t="shared" si="0"/>
        <v>0</v>
      </c>
      <c r="N71" s="188">
        <f t="shared" si="10"/>
        <v>0</v>
      </c>
      <c r="O71" s="128">
        <f>IF(E71&lt;&gt;0,+F71-M71,"")</f>
        <v>76.62</v>
      </c>
      <c r="P71" s="184">
        <f>IF(E71&lt;&gt;0,O71*G71,"")</f>
        <v>20532.627600000003</v>
      </c>
      <c r="R71" s="197"/>
    </row>
    <row r="72" spans="1:18">
      <c r="A72" s="120" t="s">
        <v>1183</v>
      </c>
      <c r="B72" s="153"/>
      <c r="C72" s="122"/>
      <c r="D72" s="122" t="s">
        <v>170</v>
      </c>
      <c r="E72" s="122"/>
      <c r="F72" s="156"/>
      <c r="G72" s="157"/>
      <c r="H72" s="125"/>
      <c r="I72" s="122"/>
      <c r="J72" s="122"/>
      <c r="K72" s="182"/>
      <c r="L72" s="183" t="str">
        <f t="shared" si="13"/>
        <v/>
      </c>
      <c r="M72" s="128">
        <f t="shared" si="0"/>
        <v>0</v>
      </c>
      <c r="N72" s="188" t="str">
        <f t="shared" si="10"/>
        <v/>
      </c>
      <c r="O72" s="122"/>
      <c r="P72" s="192"/>
      <c r="R72" s="197"/>
    </row>
    <row r="73" spans="1:18" ht="36">
      <c r="A73" s="154" t="s">
        <v>1184</v>
      </c>
      <c r="B73" s="127" t="s">
        <v>172</v>
      </c>
      <c r="C73" s="128" t="s">
        <v>27</v>
      </c>
      <c r="D73" s="164" t="s">
        <v>173</v>
      </c>
      <c r="E73" s="128" t="s">
        <v>86</v>
      </c>
      <c r="F73" s="130">
        <v>16</v>
      </c>
      <c r="G73" s="131">
        <v>345.27</v>
      </c>
      <c r="H73" s="132">
        <f>+IF(E73&lt;&gt;0,F73*G73,"")</f>
        <v>5524.32</v>
      </c>
      <c r="I73" s="128"/>
      <c r="J73" s="132">
        <f>+IF(E73&lt;&gt;0,I73*G73,"")</f>
        <v>0</v>
      </c>
      <c r="K73" s="182"/>
      <c r="L73" s="183">
        <f t="shared" si="13"/>
        <v>0</v>
      </c>
      <c r="M73" s="128">
        <f t="shared" si="0"/>
        <v>0</v>
      </c>
      <c r="N73" s="188">
        <f t="shared" si="10"/>
        <v>0</v>
      </c>
      <c r="O73" s="128">
        <f>IF(E73&lt;&gt;0,+F73-M73,"")</f>
        <v>16</v>
      </c>
      <c r="P73" s="184">
        <f>IF(E73&lt;&gt;0,O73*G73,"")</f>
        <v>5524.32</v>
      </c>
      <c r="R73" s="197"/>
    </row>
    <row r="74" spans="1:18">
      <c r="A74" s="120">
        <v>9</v>
      </c>
      <c r="B74" s="145"/>
      <c r="C74" s="121"/>
      <c r="D74" s="122" t="s">
        <v>174</v>
      </c>
      <c r="E74" s="133"/>
      <c r="F74" s="134"/>
      <c r="G74" s="135"/>
      <c r="H74" s="125">
        <f>SUM(H76:H87)</f>
        <v>216738.20489999998</v>
      </c>
      <c r="I74" s="133"/>
      <c r="J74" s="122"/>
      <c r="K74" s="182"/>
      <c r="L74" s="183" t="str">
        <f t="shared" si="13"/>
        <v/>
      </c>
      <c r="M74" s="128">
        <f t="shared" ref="M74:M137" si="14">+I74+K74</f>
        <v>0</v>
      </c>
      <c r="N74" s="188" t="str">
        <f t="shared" si="10"/>
        <v/>
      </c>
      <c r="O74" s="133"/>
      <c r="P74" s="192"/>
      <c r="R74" s="197"/>
    </row>
    <row r="75" spans="1:18">
      <c r="A75" s="120" t="s">
        <v>1185</v>
      </c>
      <c r="B75" s="145"/>
      <c r="C75" s="121"/>
      <c r="D75" s="122" t="s">
        <v>176</v>
      </c>
      <c r="E75" s="133"/>
      <c r="F75" s="134"/>
      <c r="G75" s="135"/>
      <c r="H75" s="125"/>
      <c r="I75" s="133"/>
      <c r="J75" s="122"/>
      <c r="K75" s="182"/>
      <c r="L75" s="183" t="str">
        <f t="shared" si="13"/>
        <v/>
      </c>
      <c r="M75" s="128">
        <f t="shared" si="14"/>
        <v>0</v>
      </c>
      <c r="N75" s="188" t="str">
        <f t="shared" si="10"/>
        <v/>
      </c>
      <c r="O75" s="133"/>
      <c r="P75" s="192"/>
      <c r="R75" s="197"/>
    </row>
    <row r="76" spans="1:18" ht="48">
      <c r="A76" s="154" t="s">
        <v>165</v>
      </c>
      <c r="B76" s="200" t="s">
        <v>178</v>
      </c>
      <c r="C76" s="137" t="s">
        <v>27</v>
      </c>
      <c r="D76" s="201" t="s">
        <v>179</v>
      </c>
      <c r="E76" s="137" t="s">
        <v>86</v>
      </c>
      <c r="F76" s="141">
        <v>1110.8</v>
      </c>
      <c r="G76" s="142">
        <v>61.61</v>
      </c>
      <c r="H76" s="132">
        <f>+IF(E76&lt;&gt;0,F76*G76,"")</f>
        <v>68436.387999999992</v>
      </c>
      <c r="I76" s="137"/>
      <c r="J76" s="188">
        <f>+IF(E76&lt;&gt;0,I76*G76,"")</f>
        <v>0</v>
      </c>
      <c r="K76" s="182"/>
      <c r="L76" s="183">
        <f t="shared" si="13"/>
        <v>0</v>
      </c>
      <c r="M76" s="128">
        <f t="shared" si="14"/>
        <v>0</v>
      </c>
      <c r="N76" s="188">
        <f t="shared" si="10"/>
        <v>0</v>
      </c>
      <c r="O76" s="128">
        <f>IF(E76&lt;&gt;0,+F76-M76,"")</f>
        <v>1110.8</v>
      </c>
      <c r="P76" s="189">
        <f>IF(E76&lt;&gt;0,O76*G76,"")</f>
        <v>68436.387999999992</v>
      </c>
      <c r="R76" s="197"/>
    </row>
    <row r="77" spans="1:18">
      <c r="A77" s="154" t="s">
        <v>167</v>
      </c>
      <c r="B77" s="200">
        <v>73970</v>
      </c>
      <c r="C77" s="137" t="s">
        <v>27</v>
      </c>
      <c r="D77" s="201" t="s">
        <v>181</v>
      </c>
      <c r="E77" s="137" t="s">
        <v>95</v>
      </c>
      <c r="F77" s="141">
        <v>938.52</v>
      </c>
      <c r="G77" s="142">
        <v>6.31</v>
      </c>
      <c r="H77" s="132">
        <f>+IF(E77&lt;&gt;0,F77*G77,"")</f>
        <v>5922.0611999999992</v>
      </c>
      <c r="I77" s="137"/>
      <c r="J77" s="188"/>
      <c r="K77" s="182"/>
      <c r="L77" s="183">
        <f t="shared" si="13"/>
        <v>0</v>
      </c>
      <c r="M77" s="128">
        <f t="shared" si="14"/>
        <v>0</v>
      </c>
      <c r="N77" s="188">
        <f t="shared" si="10"/>
        <v>0</v>
      </c>
      <c r="O77" s="128">
        <f>IF(E77&lt;&gt;0,+F77-M77,"")</f>
        <v>938.52</v>
      </c>
      <c r="P77" s="189">
        <f>IF(E77&lt;&gt;0,O77*G77,"")</f>
        <v>5922.0611999999992</v>
      </c>
      <c r="R77" s="197"/>
    </row>
    <row r="78" spans="1:18">
      <c r="A78" s="120" t="s">
        <v>1186</v>
      </c>
      <c r="B78" s="145"/>
      <c r="C78" s="121"/>
      <c r="D78" s="122" t="s">
        <v>183</v>
      </c>
      <c r="E78" s="133"/>
      <c r="F78" s="134"/>
      <c r="G78" s="135"/>
      <c r="H78" s="125"/>
      <c r="I78" s="133"/>
      <c r="J78" s="122"/>
      <c r="K78" s="182"/>
      <c r="L78" s="183" t="str">
        <f t="shared" si="13"/>
        <v/>
      </c>
      <c r="M78" s="128">
        <f t="shared" si="14"/>
        <v>0</v>
      </c>
      <c r="N78" s="188" t="str">
        <f t="shared" si="10"/>
        <v/>
      </c>
      <c r="O78" s="133"/>
      <c r="P78" s="192"/>
      <c r="R78" s="197"/>
    </row>
    <row r="79" spans="1:18" ht="24">
      <c r="A79" s="154" t="s">
        <v>1187</v>
      </c>
      <c r="B79" s="200" t="s">
        <v>185</v>
      </c>
      <c r="C79" s="137" t="s">
        <v>27</v>
      </c>
      <c r="D79" s="201" t="s">
        <v>186</v>
      </c>
      <c r="E79" s="137" t="s">
        <v>86</v>
      </c>
      <c r="F79" s="141">
        <v>1110.8</v>
      </c>
      <c r="G79" s="142">
        <v>29.96</v>
      </c>
      <c r="H79" s="132">
        <f>+IF(E79&lt;&gt;0,F79*G79,"")</f>
        <v>33279.567999999999</v>
      </c>
      <c r="I79" s="137"/>
      <c r="J79" s="188"/>
      <c r="K79" s="182"/>
      <c r="L79" s="183">
        <f t="shared" si="13"/>
        <v>0</v>
      </c>
      <c r="M79" s="128">
        <f t="shared" si="14"/>
        <v>0</v>
      </c>
      <c r="N79" s="188">
        <f t="shared" si="10"/>
        <v>0</v>
      </c>
      <c r="O79" s="128">
        <f>IF(E79&lt;&gt;0,+F79-M79,"")</f>
        <v>1110.8</v>
      </c>
      <c r="P79" s="189">
        <f>IF(E79&lt;&gt;0,O79*G79,"")</f>
        <v>33279.567999999999</v>
      </c>
      <c r="R79" s="197"/>
    </row>
    <row r="80" spans="1:18">
      <c r="A80" s="154" t="s">
        <v>1188</v>
      </c>
      <c r="B80" s="200">
        <v>3657</v>
      </c>
      <c r="C80" s="137" t="s">
        <v>127</v>
      </c>
      <c r="D80" s="201" t="s">
        <v>188</v>
      </c>
      <c r="E80" s="137" t="s">
        <v>86</v>
      </c>
      <c r="F80" s="141">
        <v>85.32</v>
      </c>
      <c r="G80" s="142">
        <v>472.04</v>
      </c>
      <c r="H80" s="132">
        <f>+IF(E80&lt;&gt;0,F80*G80,"")</f>
        <v>40274.452799999999</v>
      </c>
      <c r="I80" s="137"/>
      <c r="J80" s="188"/>
      <c r="K80" s="182"/>
      <c r="L80" s="183">
        <f t="shared" si="13"/>
        <v>0</v>
      </c>
      <c r="M80" s="128">
        <f t="shared" si="14"/>
        <v>0</v>
      </c>
      <c r="N80" s="188">
        <f t="shared" si="10"/>
        <v>0</v>
      </c>
      <c r="O80" s="128">
        <f>IF(E80&lt;&gt;0,+F80-M80,"")</f>
        <v>85.32</v>
      </c>
      <c r="P80" s="189">
        <f>IF(E80&lt;&gt;0,O80*G80,"")</f>
        <v>40274.452799999999</v>
      </c>
      <c r="R80" s="197"/>
    </row>
    <row r="81" spans="1:18">
      <c r="A81" s="154" t="s">
        <v>1189</v>
      </c>
      <c r="B81" s="200">
        <v>3388</v>
      </c>
      <c r="C81" s="137" t="s">
        <v>127</v>
      </c>
      <c r="D81" s="201" t="s">
        <v>190</v>
      </c>
      <c r="E81" s="137" t="s">
        <v>64</v>
      </c>
      <c r="F81" s="141">
        <v>5.28</v>
      </c>
      <c r="G81" s="142">
        <v>6606.14</v>
      </c>
      <c r="H81" s="132">
        <f>+IF(E81&lt;&gt;0,F81*G81,"")</f>
        <v>34880.419200000004</v>
      </c>
      <c r="I81" s="137"/>
      <c r="J81" s="188"/>
      <c r="K81" s="182"/>
      <c r="L81" s="183">
        <f t="shared" si="13"/>
        <v>0</v>
      </c>
      <c r="M81" s="128">
        <f t="shared" si="14"/>
        <v>0</v>
      </c>
      <c r="N81" s="188">
        <f t="shared" si="10"/>
        <v>0</v>
      </c>
      <c r="O81" s="128">
        <f>IF(E81&lt;&gt;0,+F81-M81,"")</f>
        <v>5.28</v>
      </c>
      <c r="P81" s="189">
        <f>IF(E81&lt;&gt;0,O81*G81,"")</f>
        <v>34880.419200000004</v>
      </c>
      <c r="R81" s="197"/>
    </row>
    <row r="82" spans="1:18">
      <c r="A82" s="120" t="s">
        <v>1190</v>
      </c>
      <c r="B82" s="145"/>
      <c r="C82" s="121"/>
      <c r="D82" s="122" t="s">
        <v>192</v>
      </c>
      <c r="E82" s="133"/>
      <c r="F82" s="134"/>
      <c r="G82" s="135"/>
      <c r="H82" s="125"/>
      <c r="I82" s="133"/>
      <c r="J82" s="122"/>
      <c r="K82" s="182"/>
      <c r="L82" s="183" t="s">
        <v>1070</v>
      </c>
      <c r="M82" s="128">
        <f t="shared" si="14"/>
        <v>0</v>
      </c>
      <c r="N82" s="188" t="str">
        <f t="shared" si="10"/>
        <v/>
      </c>
      <c r="O82" s="133"/>
      <c r="P82" s="192"/>
      <c r="R82" s="197"/>
    </row>
    <row r="83" spans="1:18" ht="24">
      <c r="A83" s="154" t="s">
        <v>1191</v>
      </c>
      <c r="B83" s="155" t="s">
        <v>194</v>
      </c>
      <c r="C83" s="137" t="s">
        <v>27</v>
      </c>
      <c r="D83" s="129" t="s">
        <v>195</v>
      </c>
      <c r="E83" s="137" t="s">
        <v>40</v>
      </c>
      <c r="F83" s="141">
        <v>68.099999999999994</v>
      </c>
      <c r="G83" s="142">
        <v>91.52</v>
      </c>
      <c r="H83" s="132">
        <f>+IF(E83&lt;&gt;0,F83*G83,"")</f>
        <v>6232.5119999999988</v>
      </c>
      <c r="I83" s="137"/>
      <c r="J83" s="188">
        <f>+IF(E83&lt;&gt;0,I83*G83,"")</f>
        <v>0</v>
      </c>
      <c r="K83" s="182"/>
      <c r="L83" s="183">
        <f t="shared" ref="L83:L114" si="15">IF(E83&lt;&gt;0,K83*G83,"")</f>
        <v>0</v>
      </c>
      <c r="M83" s="128">
        <f t="shared" si="14"/>
        <v>0</v>
      </c>
      <c r="N83" s="188">
        <f t="shared" si="10"/>
        <v>0</v>
      </c>
      <c r="O83" s="128">
        <f>IF(E83&lt;&gt;0,+F83-M83,"")</f>
        <v>68.099999999999994</v>
      </c>
      <c r="P83" s="189">
        <f>IF(E83&lt;&gt;0,O83*G83,"")</f>
        <v>6232.5119999999988</v>
      </c>
      <c r="R83" s="197"/>
    </row>
    <row r="84" spans="1:18" ht="24">
      <c r="A84" s="154" t="s">
        <v>1192</v>
      </c>
      <c r="B84" s="155" t="s">
        <v>197</v>
      </c>
      <c r="C84" s="137" t="s">
        <v>27</v>
      </c>
      <c r="D84" s="129" t="s">
        <v>198</v>
      </c>
      <c r="E84" s="137" t="s">
        <v>40</v>
      </c>
      <c r="F84" s="141">
        <v>65.12</v>
      </c>
      <c r="G84" s="142">
        <v>230.96</v>
      </c>
      <c r="H84" s="132">
        <f>+IF(E84&lt;&gt;0,F84*G84,"")</f>
        <v>15040.115200000002</v>
      </c>
      <c r="I84" s="137"/>
      <c r="J84" s="188"/>
      <c r="K84" s="182"/>
      <c r="L84" s="183">
        <f t="shared" si="15"/>
        <v>0</v>
      </c>
      <c r="M84" s="128">
        <f t="shared" si="14"/>
        <v>0</v>
      </c>
      <c r="N84" s="188">
        <f t="shared" si="10"/>
        <v>0</v>
      </c>
      <c r="O84" s="128">
        <f>IF(E84&lt;&gt;0,+F84-M84,"")</f>
        <v>65.12</v>
      </c>
      <c r="P84" s="189">
        <f>IF(E84&lt;&gt;0,O84*G84,"")</f>
        <v>15040.115200000002</v>
      </c>
      <c r="R84" s="197"/>
    </row>
    <row r="85" spans="1:18">
      <c r="A85" s="120" t="s">
        <v>1193</v>
      </c>
      <c r="B85" s="145"/>
      <c r="C85" s="121"/>
      <c r="D85" s="122" t="s">
        <v>200</v>
      </c>
      <c r="E85" s="133"/>
      <c r="F85" s="134"/>
      <c r="G85" s="135"/>
      <c r="H85" s="125"/>
      <c r="I85" s="133"/>
      <c r="J85" s="122"/>
      <c r="K85" s="182"/>
      <c r="L85" s="183" t="str">
        <f t="shared" si="15"/>
        <v/>
      </c>
      <c r="M85" s="128">
        <f t="shared" si="14"/>
        <v>0</v>
      </c>
      <c r="N85" s="188" t="str">
        <f t="shared" si="10"/>
        <v/>
      </c>
      <c r="O85" s="133"/>
      <c r="P85" s="192"/>
      <c r="R85" s="197"/>
    </row>
    <row r="86" spans="1:18" ht="48">
      <c r="A86" s="154" t="s">
        <v>1194</v>
      </c>
      <c r="B86" s="155" t="s">
        <v>202</v>
      </c>
      <c r="C86" s="137" t="s">
        <v>27</v>
      </c>
      <c r="D86" s="129" t="s">
        <v>203</v>
      </c>
      <c r="E86" s="137" t="s">
        <v>40</v>
      </c>
      <c r="F86" s="141">
        <v>148.05000000000001</v>
      </c>
      <c r="G86" s="142">
        <v>66.89</v>
      </c>
      <c r="H86" s="132">
        <f>+IF(E86&lt;&gt;0,F86*G86,"")</f>
        <v>9903.0645000000004</v>
      </c>
      <c r="I86" s="137"/>
      <c r="J86" s="188"/>
      <c r="K86" s="182"/>
      <c r="L86" s="183">
        <f t="shared" si="15"/>
        <v>0</v>
      </c>
      <c r="M86" s="128">
        <f t="shared" si="14"/>
        <v>0</v>
      </c>
      <c r="N86" s="188">
        <f t="shared" si="10"/>
        <v>0</v>
      </c>
      <c r="O86" s="128">
        <f>IF(E86&lt;&gt;0,+F86-M86,"")</f>
        <v>148.05000000000001</v>
      </c>
      <c r="P86" s="189">
        <f>IF(E86&lt;&gt;0,O86*G86,"")</f>
        <v>9903.0645000000004</v>
      </c>
      <c r="R86" s="197"/>
    </row>
    <row r="87" spans="1:18" ht="48">
      <c r="A87" s="154" t="s">
        <v>1195</v>
      </c>
      <c r="B87" s="155"/>
      <c r="C87" s="137" t="s">
        <v>27</v>
      </c>
      <c r="D87" s="129" t="s">
        <v>206</v>
      </c>
      <c r="E87" s="137" t="s">
        <v>40</v>
      </c>
      <c r="F87" s="141">
        <v>26.9</v>
      </c>
      <c r="G87" s="142">
        <v>102.96</v>
      </c>
      <c r="H87" s="132">
        <f>+IF(E87&lt;&gt;0,F87*G87,"")</f>
        <v>2769.6239999999998</v>
      </c>
      <c r="I87" s="137"/>
      <c r="J87" s="188"/>
      <c r="K87" s="182"/>
      <c r="L87" s="183">
        <f t="shared" si="15"/>
        <v>0</v>
      </c>
      <c r="M87" s="128">
        <f t="shared" si="14"/>
        <v>0</v>
      </c>
      <c r="N87" s="188">
        <f t="shared" si="10"/>
        <v>0</v>
      </c>
      <c r="O87" s="128">
        <f>IF(E87&lt;&gt;0,+F87-M87,"")</f>
        <v>26.9</v>
      </c>
      <c r="P87" s="189">
        <f>IF(E87&lt;&gt;0,O87*G87,"")</f>
        <v>2769.6239999999998</v>
      </c>
      <c r="R87" s="197"/>
    </row>
    <row r="88" spans="1:18">
      <c r="A88" s="120">
        <v>10</v>
      </c>
      <c r="B88" s="145"/>
      <c r="C88" s="121"/>
      <c r="D88" s="122" t="s">
        <v>207</v>
      </c>
      <c r="E88" s="133"/>
      <c r="F88" s="134"/>
      <c r="G88" s="135"/>
      <c r="H88" s="125">
        <f>SUM(H90:H92)</f>
        <v>71441.962800000008</v>
      </c>
      <c r="I88" s="133"/>
      <c r="J88" s="122" t="str">
        <f>+IF(E88&lt;&gt;0,I88*G88,"")</f>
        <v/>
      </c>
      <c r="K88" s="182"/>
      <c r="L88" s="183" t="str">
        <f t="shared" si="15"/>
        <v/>
      </c>
      <c r="M88" s="128">
        <f t="shared" si="14"/>
        <v>0</v>
      </c>
      <c r="N88" s="188" t="str">
        <f t="shared" si="10"/>
        <v/>
      </c>
      <c r="O88" s="133" t="str">
        <f>IF(E88&lt;&gt;0,+F88-M88,"")</f>
        <v/>
      </c>
      <c r="P88" s="192" t="str">
        <f>IF(E88&lt;&gt;0,O88*G88,"")</f>
        <v/>
      </c>
      <c r="R88" s="197"/>
    </row>
    <row r="89" spans="1:18" ht="24">
      <c r="A89" s="120">
        <v>1002</v>
      </c>
      <c r="B89" s="145"/>
      <c r="C89" s="121"/>
      <c r="D89" s="122" t="s">
        <v>209</v>
      </c>
      <c r="E89" s="133"/>
      <c r="F89" s="134"/>
      <c r="G89" s="135"/>
      <c r="H89" s="125"/>
      <c r="I89" s="133"/>
      <c r="J89" s="122"/>
      <c r="K89" s="182"/>
      <c r="L89" s="183" t="str">
        <f t="shared" si="15"/>
        <v/>
      </c>
      <c r="M89" s="128">
        <f t="shared" si="14"/>
        <v>0</v>
      </c>
      <c r="N89" s="188" t="str">
        <f t="shared" si="10"/>
        <v/>
      </c>
      <c r="O89" s="133"/>
      <c r="P89" s="192"/>
      <c r="R89" s="197"/>
    </row>
    <row r="90" spans="1:18">
      <c r="A90" s="126" t="s">
        <v>177</v>
      </c>
      <c r="B90" s="127">
        <v>100202</v>
      </c>
      <c r="C90" s="128" t="s">
        <v>27</v>
      </c>
      <c r="D90" s="201" t="s">
        <v>1196</v>
      </c>
      <c r="E90" s="128" t="s">
        <v>29</v>
      </c>
      <c r="F90" s="130">
        <v>87.42</v>
      </c>
      <c r="G90" s="131">
        <v>29.89</v>
      </c>
      <c r="H90" s="132">
        <f>+IF(E90&lt;&gt;0,F90*G90,"")</f>
        <v>2612.9838</v>
      </c>
      <c r="I90" s="128"/>
      <c r="J90" s="132">
        <f>+IF(E90&lt;&gt;0,I90*G90,"")</f>
        <v>0</v>
      </c>
      <c r="K90" s="182"/>
      <c r="L90" s="183">
        <f t="shared" si="15"/>
        <v>0</v>
      </c>
      <c r="M90" s="128">
        <f t="shared" si="14"/>
        <v>0</v>
      </c>
      <c r="N90" s="188">
        <f t="shared" si="10"/>
        <v>0</v>
      </c>
      <c r="O90" s="128">
        <f>IF(E90&lt;&gt;0,+F90-M90,"")</f>
        <v>87.42</v>
      </c>
      <c r="P90" s="184">
        <f>IF(E90&lt;&gt;0,O90*G90,"")</f>
        <v>2612.9838</v>
      </c>
      <c r="R90" s="197"/>
    </row>
    <row r="91" spans="1:18">
      <c r="A91" s="126" t="s">
        <v>180</v>
      </c>
      <c r="B91" s="139">
        <v>100203</v>
      </c>
      <c r="C91" s="137" t="s">
        <v>27</v>
      </c>
      <c r="D91" s="129" t="s">
        <v>211</v>
      </c>
      <c r="E91" s="137" t="s">
        <v>29</v>
      </c>
      <c r="F91" s="141">
        <v>87.42</v>
      </c>
      <c r="G91" s="142">
        <v>26.11</v>
      </c>
      <c r="H91" s="132">
        <f>+IF(E91&lt;&gt;0,F91*G91,"")</f>
        <v>2282.5362</v>
      </c>
      <c r="I91" s="137"/>
      <c r="J91" s="188">
        <f>+IF(E91&lt;&gt;0,I91*G91,"")</f>
        <v>0</v>
      </c>
      <c r="K91" s="182"/>
      <c r="L91" s="183">
        <f t="shared" si="15"/>
        <v>0</v>
      </c>
      <c r="M91" s="128">
        <f t="shared" si="14"/>
        <v>0</v>
      </c>
      <c r="N91" s="188">
        <f t="shared" si="10"/>
        <v>0</v>
      </c>
      <c r="O91" s="128">
        <f>IF(E91&lt;&gt;0,+F91-M91,"")</f>
        <v>87.42</v>
      </c>
      <c r="P91" s="189">
        <f>IF(E91&lt;&gt;0,O91*G91,"")</f>
        <v>2282.5362</v>
      </c>
      <c r="R91" s="197"/>
    </row>
    <row r="92" spans="1:18" ht="36">
      <c r="A92" s="126" t="s">
        <v>1197</v>
      </c>
      <c r="B92" s="139">
        <v>100208</v>
      </c>
      <c r="C92" s="137" t="s">
        <v>27</v>
      </c>
      <c r="D92" s="129" t="s">
        <v>1198</v>
      </c>
      <c r="E92" s="137" t="s">
        <v>29</v>
      </c>
      <c r="F92" s="141">
        <v>455.86</v>
      </c>
      <c r="G92" s="142">
        <v>145.97999999999999</v>
      </c>
      <c r="H92" s="132">
        <f>+IF(E92&lt;&gt;0,F92*G92,"")</f>
        <v>66546.442800000004</v>
      </c>
      <c r="I92" s="137"/>
      <c r="J92" s="188">
        <f>+IF(E92&lt;&gt;0,I92*G92,"")</f>
        <v>0</v>
      </c>
      <c r="K92" s="182"/>
      <c r="L92" s="183">
        <f t="shared" si="15"/>
        <v>0</v>
      </c>
      <c r="M92" s="128">
        <f t="shared" si="14"/>
        <v>0</v>
      </c>
      <c r="N92" s="188">
        <f t="shared" si="10"/>
        <v>0</v>
      </c>
      <c r="O92" s="128">
        <f>IF(E92&lt;&gt;0,+F92-M92,"")</f>
        <v>455.86</v>
      </c>
      <c r="P92" s="189">
        <f>IF(E92&lt;&gt;0,O92*G92,"")</f>
        <v>66546.442800000004</v>
      </c>
      <c r="R92" s="197"/>
    </row>
    <row r="93" spans="1:18">
      <c r="A93" s="120">
        <v>11</v>
      </c>
      <c r="B93" s="145"/>
      <c r="C93" s="121"/>
      <c r="D93" s="122" t="s">
        <v>214</v>
      </c>
      <c r="E93" s="133"/>
      <c r="F93" s="134"/>
      <c r="G93" s="135"/>
      <c r="H93" s="125">
        <f>SUM(H95:H96)</f>
        <v>39032.251699999993</v>
      </c>
      <c r="I93" s="133"/>
      <c r="J93" s="122"/>
      <c r="K93" s="182"/>
      <c r="L93" s="183" t="str">
        <f t="shared" si="15"/>
        <v/>
      </c>
      <c r="M93" s="128">
        <f t="shared" si="14"/>
        <v>0</v>
      </c>
      <c r="N93" s="188" t="str">
        <f t="shared" si="10"/>
        <v/>
      </c>
      <c r="O93" s="133"/>
      <c r="P93" s="192"/>
      <c r="R93" s="197"/>
    </row>
    <row r="94" spans="1:18">
      <c r="A94" s="120">
        <v>1102</v>
      </c>
      <c r="B94" s="145"/>
      <c r="C94" s="121"/>
      <c r="D94" s="122" t="s">
        <v>216</v>
      </c>
      <c r="E94" s="133"/>
      <c r="F94" s="134"/>
      <c r="G94" s="135"/>
      <c r="H94" s="125"/>
      <c r="I94" s="133"/>
      <c r="J94" s="122"/>
      <c r="K94" s="182"/>
      <c r="L94" s="183" t="str">
        <f t="shared" si="15"/>
        <v/>
      </c>
      <c r="M94" s="128">
        <f t="shared" si="14"/>
        <v>0</v>
      </c>
      <c r="N94" s="188" t="str">
        <f t="shared" si="10"/>
        <v/>
      </c>
      <c r="O94" s="133"/>
      <c r="P94" s="192"/>
      <c r="R94" s="197"/>
    </row>
    <row r="95" spans="1:18">
      <c r="A95" s="126" t="s">
        <v>1199</v>
      </c>
      <c r="B95" s="127">
        <v>110201</v>
      </c>
      <c r="C95" s="137" t="s">
        <v>27</v>
      </c>
      <c r="D95" s="202" t="s">
        <v>218</v>
      </c>
      <c r="E95" s="137" t="s">
        <v>86</v>
      </c>
      <c r="F95" s="141">
        <v>1505.53</v>
      </c>
      <c r="G95" s="142">
        <v>22.79</v>
      </c>
      <c r="H95" s="132">
        <f>+IF(E95&lt;&gt;0,F95*G95,"")</f>
        <v>34311.028699999995</v>
      </c>
      <c r="I95" s="137"/>
      <c r="J95" s="188">
        <f>+IF(E95&lt;&gt;0,I95*G95,"")</f>
        <v>0</v>
      </c>
      <c r="K95" s="182"/>
      <c r="L95" s="183">
        <f t="shared" si="15"/>
        <v>0</v>
      </c>
      <c r="M95" s="128">
        <f t="shared" si="14"/>
        <v>0</v>
      </c>
      <c r="N95" s="188">
        <f t="shared" si="10"/>
        <v>0</v>
      </c>
      <c r="O95" s="128">
        <f>IF(E95&lt;&gt;0,+F95-M95,"")</f>
        <v>1505.53</v>
      </c>
      <c r="P95" s="189">
        <f>IF(E95&lt;&gt;0,O95*G95,"")</f>
        <v>34311.028699999995</v>
      </c>
      <c r="R95" s="197"/>
    </row>
    <row r="96" spans="1:18">
      <c r="A96" s="126" t="s">
        <v>1200</v>
      </c>
      <c r="B96" s="127">
        <v>1951</v>
      </c>
      <c r="C96" s="137" t="s">
        <v>127</v>
      </c>
      <c r="D96" s="202" t="s">
        <v>220</v>
      </c>
      <c r="E96" s="137" t="s">
        <v>40</v>
      </c>
      <c r="F96" s="141">
        <v>925.73</v>
      </c>
      <c r="G96" s="142">
        <v>5.0999999999999996</v>
      </c>
      <c r="H96" s="132">
        <f>+IF(E96&lt;&gt;0,F96*G96,"")</f>
        <v>4721.223</v>
      </c>
      <c r="I96" s="137"/>
      <c r="J96" s="188">
        <f>+IF(E96&lt;&gt;0,I96*G96,"")</f>
        <v>0</v>
      </c>
      <c r="K96" s="182"/>
      <c r="L96" s="183">
        <f t="shared" si="15"/>
        <v>0</v>
      </c>
      <c r="M96" s="128">
        <f t="shared" si="14"/>
        <v>0</v>
      </c>
      <c r="N96" s="188">
        <f t="shared" si="10"/>
        <v>0</v>
      </c>
      <c r="O96" s="128">
        <f>IF(E96&lt;&gt;0,+F96-M96,"")</f>
        <v>925.73</v>
      </c>
      <c r="P96" s="189">
        <f>IF(E96&lt;&gt;0,O96*G96,"")</f>
        <v>4721.223</v>
      </c>
      <c r="R96" s="197"/>
    </row>
    <row r="97" spans="1:18">
      <c r="A97" s="120">
        <v>12</v>
      </c>
      <c r="B97" s="145"/>
      <c r="C97" s="121"/>
      <c r="D97" s="122" t="s">
        <v>222</v>
      </c>
      <c r="E97" s="133"/>
      <c r="F97" s="134"/>
      <c r="G97" s="135"/>
      <c r="H97" s="125">
        <f>SUM(H98:H102)</f>
        <v>161575.27660000001</v>
      </c>
      <c r="I97" s="133"/>
      <c r="J97" s="122"/>
      <c r="K97" s="182"/>
      <c r="L97" s="183" t="str">
        <f t="shared" si="15"/>
        <v/>
      </c>
      <c r="M97" s="128">
        <f t="shared" si="14"/>
        <v>0</v>
      </c>
      <c r="N97" s="188" t="str">
        <f t="shared" si="10"/>
        <v/>
      </c>
      <c r="O97" s="133"/>
      <c r="P97" s="192"/>
      <c r="R97" s="197"/>
    </row>
    <row r="98" spans="1:18" ht="36">
      <c r="A98" s="154" t="s">
        <v>217</v>
      </c>
      <c r="B98" s="203">
        <v>120236</v>
      </c>
      <c r="C98" s="137" t="s">
        <v>27</v>
      </c>
      <c r="D98" s="202" t="s">
        <v>1201</v>
      </c>
      <c r="E98" s="137" t="s">
        <v>86</v>
      </c>
      <c r="F98" s="141">
        <v>640.66</v>
      </c>
      <c r="G98" s="142">
        <v>40.81</v>
      </c>
      <c r="H98" s="132">
        <f>+IF(E98&lt;&gt;0,F98*G98,"")</f>
        <v>26145.334600000002</v>
      </c>
      <c r="I98" s="137"/>
      <c r="J98" s="188">
        <f>+IF(E98&lt;&gt;0,I98*G98,"")</f>
        <v>0</v>
      </c>
      <c r="K98" s="182"/>
      <c r="L98" s="183">
        <f t="shared" si="15"/>
        <v>0</v>
      </c>
      <c r="M98" s="128">
        <f t="shared" si="14"/>
        <v>0</v>
      </c>
      <c r="N98" s="188">
        <f t="shared" si="10"/>
        <v>0</v>
      </c>
      <c r="O98" s="128">
        <f>IF(E98&lt;&gt;0,+F98-M98,"")</f>
        <v>640.66</v>
      </c>
      <c r="P98" s="189">
        <f>IF(E98&lt;&gt;0,O98*G98,"")</f>
        <v>26145.334600000002</v>
      </c>
      <c r="R98" s="197"/>
    </row>
    <row r="99" spans="1:18" ht="36">
      <c r="A99" s="154" t="s">
        <v>219</v>
      </c>
      <c r="B99" s="203">
        <v>130233</v>
      </c>
      <c r="C99" s="137" t="s">
        <v>27</v>
      </c>
      <c r="D99" s="202" t="s">
        <v>226</v>
      </c>
      <c r="E99" s="137" t="s">
        <v>86</v>
      </c>
      <c r="F99" s="141">
        <v>778.32</v>
      </c>
      <c r="G99" s="142">
        <v>68.75</v>
      </c>
      <c r="H99" s="132">
        <f>+IF(E99&lt;&gt;0,F99*G99,"")</f>
        <v>53509.5</v>
      </c>
      <c r="I99" s="137"/>
      <c r="J99" s="188"/>
      <c r="K99" s="182"/>
      <c r="L99" s="183">
        <f t="shared" si="15"/>
        <v>0</v>
      </c>
      <c r="M99" s="128">
        <f t="shared" si="14"/>
        <v>0</v>
      </c>
      <c r="N99" s="188">
        <f t="shared" si="10"/>
        <v>0</v>
      </c>
      <c r="O99" s="128">
        <f>IF(E99&lt;&gt;0,+F99-M99,"")</f>
        <v>778.32</v>
      </c>
      <c r="P99" s="189">
        <f>IF(E99&lt;&gt;0,O99*G99,"")</f>
        <v>53509.5</v>
      </c>
      <c r="R99" s="197"/>
    </row>
    <row r="100" spans="1:18">
      <c r="A100" s="120">
        <v>1203</v>
      </c>
      <c r="B100" s="145"/>
      <c r="C100" s="121"/>
      <c r="D100" s="122" t="s">
        <v>228</v>
      </c>
      <c r="E100" s="133"/>
      <c r="F100" s="134"/>
      <c r="G100" s="135"/>
      <c r="H100" s="125"/>
      <c r="I100" s="133"/>
      <c r="J100" s="122"/>
      <c r="K100" s="182"/>
      <c r="L100" s="183" t="str">
        <f t="shared" si="15"/>
        <v/>
      </c>
      <c r="M100" s="128">
        <f t="shared" si="14"/>
        <v>0</v>
      </c>
      <c r="N100" s="188" t="str">
        <f t="shared" si="10"/>
        <v/>
      </c>
      <c r="O100" s="133"/>
      <c r="P100" s="192"/>
      <c r="R100" s="197"/>
    </row>
    <row r="101" spans="1:18" ht="24">
      <c r="A101" s="154" t="s">
        <v>1202</v>
      </c>
      <c r="B101" s="203">
        <v>120301</v>
      </c>
      <c r="C101" s="137" t="s">
        <v>27</v>
      </c>
      <c r="D101" s="202" t="s">
        <v>230</v>
      </c>
      <c r="E101" s="137" t="s">
        <v>86</v>
      </c>
      <c r="F101" s="141">
        <v>3690.11</v>
      </c>
      <c r="G101" s="142">
        <v>18.010000000000002</v>
      </c>
      <c r="H101" s="132">
        <f>+IF(E101&lt;&gt;0,F101*G101,"")</f>
        <v>66458.881100000013</v>
      </c>
      <c r="I101" s="137"/>
      <c r="J101" s="188">
        <f>+IF(E101&lt;&gt;0,I101*G101,"")</f>
        <v>0</v>
      </c>
      <c r="K101" s="182"/>
      <c r="L101" s="183">
        <f t="shared" si="15"/>
        <v>0</v>
      </c>
      <c r="M101" s="128">
        <f t="shared" si="14"/>
        <v>0</v>
      </c>
      <c r="N101" s="188">
        <f t="shared" si="10"/>
        <v>0</v>
      </c>
      <c r="O101" s="128">
        <f>IF(E101&lt;&gt;0,+F101-M101,"")</f>
        <v>3690.11</v>
      </c>
      <c r="P101" s="189">
        <f>IF(E101&lt;&gt;0,O101*G101,"")</f>
        <v>66458.881100000013</v>
      </c>
      <c r="R101" s="197"/>
    </row>
    <row r="102" spans="1:18" ht="24">
      <c r="A102" s="154" t="s">
        <v>1203</v>
      </c>
      <c r="B102" s="203">
        <v>120308</v>
      </c>
      <c r="C102" s="137" t="s">
        <v>27</v>
      </c>
      <c r="D102" s="202" t="s">
        <v>232</v>
      </c>
      <c r="E102" s="137" t="s">
        <v>86</v>
      </c>
      <c r="F102" s="141">
        <v>3690.11</v>
      </c>
      <c r="G102" s="142">
        <v>4.1900000000000004</v>
      </c>
      <c r="H102" s="132">
        <f>+IF(E102&lt;&gt;0,F102*G102,"")</f>
        <v>15461.560900000002</v>
      </c>
      <c r="I102" s="137"/>
      <c r="J102" s="188"/>
      <c r="K102" s="182"/>
      <c r="L102" s="183">
        <f t="shared" si="15"/>
        <v>0</v>
      </c>
      <c r="M102" s="128">
        <f t="shared" si="14"/>
        <v>0</v>
      </c>
      <c r="N102" s="188">
        <f t="shared" si="10"/>
        <v>0</v>
      </c>
      <c r="O102" s="128">
        <f>IF(E102&lt;&gt;0,+F102-M102,"")</f>
        <v>3690.11</v>
      </c>
      <c r="P102" s="189">
        <f>IF(E102&lt;&gt;0,O102*G102,"")</f>
        <v>15461.560900000002</v>
      </c>
      <c r="R102" s="197"/>
    </row>
    <row r="103" spans="1:18">
      <c r="A103" s="120">
        <v>13</v>
      </c>
      <c r="B103" s="145">
        <v>13</v>
      </c>
      <c r="C103" s="121"/>
      <c r="D103" s="122" t="s">
        <v>233</v>
      </c>
      <c r="E103" s="133"/>
      <c r="F103" s="134"/>
      <c r="G103" s="135"/>
      <c r="H103" s="125">
        <f>SUM(H104:H115)</f>
        <v>200716.8174</v>
      </c>
      <c r="I103" s="133"/>
      <c r="J103" s="122"/>
      <c r="K103" s="182"/>
      <c r="L103" s="183" t="str">
        <f t="shared" si="15"/>
        <v/>
      </c>
      <c r="M103" s="128">
        <f t="shared" si="14"/>
        <v>0</v>
      </c>
      <c r="N103" s="188" t="str">
        <f t="shared" si="10"/>
        <v/>
      </c>
      <c r="O103" s="133"/>
      <c r="P103" s="192"/>
      <c r="R103" s="197"/>
    </row>
    <row r="104" spans="1:18">
      <c r="A104" s="120">
        <v>1301</v>
      </c>
      <c r="B104" s="145">
        <v>1301</v>
      </c>
      <c r="C104" s="121"/>
      <c r="D104" s="122" t="s">
        <v>235</v>
      </c>
      <c r="E104" s="133"/>
      <c r="F104" s="134"/>
      <c r="G104" s="135"/>
      <c r="H104" s="125"/>
      <c r="I104" s="133"/>
      <c r="J104" s="122"/>
      <c r="K104" s="182"/>
      <c r="L104" s="183" t="str">
        <f t="shared" si="15"/>
        <v/>
      </c>
      <c r="M104" s="128">
        <f t="shared" si="14"/>
        <v>0</v>
      </c>
      <c r="N104" s="188" t="str">
        <f t="shared" ref="N104:N167" si="16">IF(E104&lt;&gt;0,M104*G104,"")</f>
        <v/>
      </c>
      <c r="O104" s="133"/>
      <c r="P104" s="192"/>
      <c r="R104" s="197"/>
    </row>
    <row r="105" spans="1:18">
      <c r="A105" s="154" t="s">
        <v>236</v>
      </c>
      <c r="B105" s="203">
        <v>130110</v>
      </c>
      <c r="C105" s="137" t="s">
        <v>27</v>
      </c>
      <c r="D105" s="202" t="s">
        <v>1204</v>
      </c>
      <c r="E105" s="137" t="s">
        <v>86</v>
      </c>
      <c r="F105" s="141">
        <v>1341.49</v>
      </c>
      <c r="G105" s="142">
        <v>33.450000000000003</v>
      </c>
      <c r="H105" s="132">
        <f>+IF(E105&lt;&gt;0,F105*G105,"")</f>
        <v>44872.840500000006</v>
      </c>
      <c r="I105" s="137"/>
      <c r="J105" s="188">
        <f>+IF(E105&lt;&gt;0,I105*G105,"")</f>
        <v>0</v>
      </c>
      <c r="K105" s="182"/>
      <c r="L105" s="183">
        <f t="shared" si="15"/>
        <v>0</v>
      </c>
      <c r="M105" s="128">
        <f t="shared" si="14"/>
        <v>0</v>
      </c>
      <c r="N105" s="188">
        <f t="shared" si="16"/>
        <v>0</v>
      </c>
      <c r="O105" s="128">
        <f>IF(E105&lt;&gt;0,+F105-M105,"")</f>
        <v>1341.49</v>
      </c>
      <c r="P105" s="189">
        <f>IF(E105&lt;&gt;0,O105*G105,"")</f>
        <v>44872.840500000006</v>
      </c>
      <c r="R105" s="197"/>
    </row>
    <row r="106" spans="1:18">
      <c r="A106" s="120">
        <v>1302</v>
      </c>
      <c r="B106" s="145">
        <v>1302</v>
      </c>
      <c r="C106" s="121"/>
      <c r="D106" s="122" t="s">
        <v>222</v>
      </c>
      <c r="E106" s="133"/>
      <c r="F106" s="134"/>
      <c r="G106" s="135"/>
      <c r="H106" s="125"/>
      <c r="I106" s="133"/>
      <c r="J106" s="122"/>
      <c r="K106" s="182"/>
      <c r="L106" s="183" t="str">
        <f t="shared" si="15"/>
        <v/>
      </c>
      <c r="M106" s="128">
        <f t="shared" si="14"/>
        <v>0</v>
      </c>
      <c r="N106" s="188" t="str">
        <f t="shared" si="16"/>
        <v/>
      </c>
      <c r="O106" s="133"/>
      <c r="P106" s="192"/>
      <c r="R106" s="197"/>
    </row>
    <row r="107" spans="1:18" ht="24">
      <c r="A107" s="154" t="s">
        <v>1205</v>
      </c>
      <c r="B107" s="203">
        <v>7675</v>
      </c>
      <c r="C107" s="137" t="s">
        <v>127</v>
      </c>
      <c r="D107" s="202" t="s">
        <v>240</v>
      </c>
      <c r="E107" s="137" t="s">
        <v>86</v>
      </c>
      <c r="F107" s="141">
        <v>110.66</v>
      </c>
      <c r="G107" s="142">
        <v>116.76</v>
      </c>
      <c r="H107" s="132">
        <f>+IF(E107&lt;&gt;0,F107*G107,"")</f>
        <v>12920.661599999999</v>
      </c>
      <c r="I107" s="137"/>
      <c r="J107" s="188">
        <f>+IF(E107&lt;&gt;0,I107*G107,"")</f>
        <v>0</v>
      </c>
      <c r="K107" s="182"/>
      <c r="L107" s="183">
        <f t="shared" si="15"/>
        <v>0</v>
      </c>
      <c r="M107" s="128">
        <f t="shared" si="14"/>
        <v>0</v>
      </c>
      <c r="N107" s="188">
        <f t="shared" si="16"/>
        <v>0</v>
      </c>
      <c r="O107" s="128">
        <f>IF(E107&lt;&gt;0,+F107-M107,"")</f>
        <v>110.66</v>
      </c>
      <c r="P107" s="189">
        <f>IF(E107&lt;&gt;0,O107*G107,"")</f>
        <v>12920.661599999999</v>
      </c>
      <c r="R107" s="197"/>
    </row>
    <row r="108" spans="1:18" ht="36">
      <c r="A108" s="154" t="s">
        <v>1206</v>
      </c>
      <c r="B108" s="203">
        <v>130233</v>
      </c>
      <c r="C108" s="137" t="s">
        <v>27</v>
      </c>
      <c r="D108" s="202" t="s">
        <v>226</v>
      </c>
      <c r="E108" s="137" t="s">
        <v>86</v>
      </c>
      <c r="F108" s="141">
        <v>770.44</v>
      </c>
      <c r="G108" s="142">
        <v>68.75</v>
      </c>
      <c r="H108" s="132">
        <f>+IF(E108&lt;&gt;0,F108*G108,"")</f>
        <v>52967.750000000007</v>
      </c>
      <c r="I108" s="137"/>
      <c r="J108" s="188">
        <f>+IF(E108&lt;&gt;0,I108*G108,"")</f>
        <v>0</v>
      </c>
      <c r="K108" s="182"/>
      <c r="L108" s="183">
        <f t="shared" si="15"/>
        <v>0</v>
      </c>
      <c r="M108" s="128">
        <f t="shared" si="14"/>
        <v>0</v>
      </c>
      <c r="N108" s="188">
        <f t="shared" si="16"/>
        <v>0</v>
      </c>
      <c r="O108" s="128">
        <f>IF(E108&lt;&gt;0,+F108-M108,"")</f>
        <v>770.44</v>
      </c>
      <c r="P108" s="189">
        <f>IF(E108&lt;&gt;0,O108*G108,"")</f>
        <v>52967.750000000007</v>
      </c>
      <c r="R108" s="197"/>
    </row>
    <row r="109" spans="1:18">
      <c r="A109" s="154" t="s">
        <v>1207</v>
      </c>
      <c r="B109" s="203">
        <v>98671</v>
      </c>
      <c r="C109" s="137" t="s">
        <v>27</v>
      </c>
      <c r="D109" s="202" t="s">
        <v>244</v>
      </c>
      <c r="E109" s="137" t="s">
        <v>86</v>
      </c>
      <c r="F109" s="141">
        <v>571.04999999999995</v>
      </c>
      <c r="G109" s="142">
        <v>127.92</v>
      </c>
      <c r="H109" s="132">
        <f>+IF(E109&lt;&gt;0,F109*G109,"")</f>
        <v>73048.716</v>
      </c>
      <c r="I109" s="137"/>
      <c r="J109" s="188"/>
      <c r="K109" s="182"/>
      <c r="L109" s="183">
        <f t="shared" si="15"/>
        <v>0</v>
      </c>
      <c r="M109" s="128">
        <f t="shared" si="14"/>
        <v>0</v>
      </c>
      <c r="N109" s="188">
        <f t="shared" si="16"/>
        <v>0</v>
      </c>
      <c r="O109" s="128">
        <f>IF(E109&lt;&gt;0,+F109-M109,"")</f>
        <v>571.04999999999995</v>
      </c>
      <c r="P109" s="189">
        <f>IF(E109&lt;&gt;0,O109*G109,"")</f>
        <v>73048.716</v>
      </c>
      <c r="R109" s="197"/>
    </row>
    <row r="110" spans="1:18">
      <c r="A110" s="120">
        <v>1303</v>
      </c>
      <c r="B110" s="145">
        <v>1303</v>
      </c>
      <c r="C110" s="121"/>
      <c r="D110" s="122" t="s">
        <v>246</v>
      </c>
      <c r="E110" s="133"/>
      <c r="F110" s="134"/>
      <c r="G110" s="135"/>
      <c r="H110" s="125"/>
      <c r="I110" s="133"/>
      <c r="J110" s="122"/>
      <c r="K110" s="182"/>
      <c r="L110" s="183" t="str">
        <f t="shared" si="15"/>
        <v/>
      </c>
      <c r="M110" s="128">
        <f t="shared" si="14"/>
        <v>0</v>
      </c>
      <c r="N110" s="188" t="str">
        <f t="shared" si="16"/>
        <v/>
      </c>
      <c r="O110" s="133"/>
      <c r="P110" s="192"/>
      <c r="R110" s="197"/>
    </row>
    <row r="111" spans="1:18">
      <c r="A111" s="154" t="s">
        <v>1208</v>
      </c>
      <c r="B111" s="203">
        <v>130308</v>
      </c>
      <c r="C111" s="137" t="s">
        <v>27</v>
      </c>
      <c r="D111" s="202" t="s">
        <v>1209</v>
      </c>
      <c r="E111" s="137" t="s">
        <v>40</v>
      </c>
      <c r="F111" s="141">
        <v>45.8</v>
      </c>
      <c r="G111" s="142">
        <v>33.67</v>
      </c>
      <c r="H111" s="132">
        <f>+IF(E111&lt;&gt;0,F111*G111,"")</f>
        <v>1542.086</v>
      </c>
      <c r="I111" s="137"/>
      <c r="J111" s="188">
        <f>+IF(E111&lt;&gt;0,I111*G111,"")</f>
        <v>0</v>
      </c>
      <c r="K111" s="182"/>
      <c r="L111" s="183">
        <f t="shared" si="15"/>
        <v>0</v>
      </c>
      <c r="M111" s="128">
        <f t="shared" si="14"/>
        <v>0</v>
      </c>
      <c r="N111" s="188">
        <f t="shared" si="16"/>
        <v>0</v>
      </c>
      <c r="O111" s="128">
        <f>IF(E111&lt;&gt;0,+F111-M111,"")</f>
        <v>45.8</v>
      </c>
      <c r="P111" s="189">
        <f>IF(E111&lt;&gt;0,O111*G111,"")</f>
        <v>1542.086</v>
      </c>
      <c r="R111" s="197"/>
    </row>
    <row r="112" spans="1:18" ht="36">
      <c r="A112" s="154" t="s">
        <v>1210</v>
      </c>
      <c r="B112" s="203"/>
      <c r="C112" s="137" t="s">
        <v>27</v>
      </c>
      <c r="D112" s="202" t="s">
        <v>1211</v>
      </c>
      <c r="E112" s="137" t="s">
        <v>40</v>
      </c>
      <c r="F112" s="141">
        <v>52.83</v>
      </c>
      <c r="G112" s="142">
        <v>27.17</v>
      </c>
      <c r="H112" s="132">
        <f>+IF(E112&lt;&gt;0,F112*G112,"")</f>
        <v>1435.3911000000001</v>
      </c>
      <c r="I112" s="137"/>
      <c r="J112" s="188">
        <f>+IF(E112&lt;&gt;0,I112*G112,"")</f>
        <v>0</v>
      </c>
      <c r="K112" s="182"/>
      <c r="L112" s="183">
        <f t="shared" si="15"/>
        <v>0</v>
      </c>
      <c r="M112" s="128">
        <f t="shared" si="14"/>
        <v>0</v>
      </c>
      <c r="N112" s="188">
        <f t="shared" si="16"/>
        <v>0</v>
      </c>
      <c r="O112" s="128">
        <f>IF(E112&lt;&gt;0,+F112-M112,"")</f>
        <v>52.83</v>
      </c>
      <c r="P112" s="189">
        <f>IF(E112&lt;&gt;0,O112*G112,"")</f>
        <v>1435.3911000000001</v>
      </c>
      <c r="R112" s="197"/>
    </row>
    <row r="113" spans="1:18" ht="24">
      <c r="A113" s="154" t="s">
        <v>1212</v>
      </c>
      <c r="B113" s="204">
        <v>12245</v>
      </c>
      <c r="C113" s="137" t="s">
        <v>127</v>
      </c>
      <c r="D113" s="205" t="s">
        <v>1213</v>
      </c>
      <c r="E113" s="137" t="s">
        <v>40</v>
      </c>
      <c r="F113" s="141">
        <v>143.83000000000001</v>
      </c>
      <c r="G113" s="142">
        <v>7.84</v>
      </c>
      <c r="H113" s="132">
        <f>+IF(E113&lt;&gt;0,F113*G113,"")</f>
        <v>1127.6272000000001</v>
      </c>
      <c r="I113" s="137"/>
      <c r="J113" s="188">
        <f>+IF(E113&lt;&gt;0,I113*G113,"")</f>
        <v>0</v>
      </c>
      <c r="K113" s="182"/>
      <c r="L113" s="183">
        <f t="shared" si="15"/>
        <v>0</v>
      </c>
      <c r="M113" s="128">
        <f t="shared" si="14"/>
        <v>0</v>
      </c>
      <c r="N113" s="188">
        <f t="shared" si="16"/>
        <v>0</v>
      </c>
      <c r="O113" s="128">
        <f>IF(E113&lt;&gt;0,+F113-M113,"")</f>
        <v>143.83000000000001</v>
      </c>
      <c r="P113" s="189">
        <f>IF(E113&lt;&gt;0,O113*G113,"")</f>
        <v>1127.6272000000001</v>
      </c>
      <c r="R113" s="197"/>
    </row>
    <row r="114" spans="1:18">
      <c r="A114" s="154" t="s">
        <v>1214</v>
      </c>
      <c r="B114" s="204">
        <v>130317</v>
      </c>
      <c r="C114" s="137" t="s">
        <v>27</v>
      </c>
      <c r="D114" s="205" t="s">
        <v>1215</v>
      </c>
      <c r="E114" s="137" t="s">
        <v>40</v>
      </c>
      <c r="F114" s="141">
        <v>95.7</v>
      </c>
      <c r="G114" s="142">
        <v>47.3</v>
      </c>
      <c r="H114" s="132">
        <f>+IF(E114&lt;&gt;0,F114*G114,"")</f>
        <v>4526.6099999999997</v>
      </c>
      <c r="I114" s="137"/>
      <c r="J114" s="188"/>
      <c r="K114" s="182"/>
      <c r="L114" s="183">
        <f t="shared" si="15"/>
        <v>0</v>
      </c>
      <c r="M114" s="128">
        <f t="shared" si="14"/>
        <v>0</v>
      </c>
      <c r="N114" s="188">
        <f t="shared" si="16"/>
        <v>0</v>
      </c>
      <c r="O114" s="128">
        <f>IF(E114&lt;&gt;0,+F114-M114,"")</f>
        <v>95.7</v>
      </c>
      <c r="P114" s="189">
        <f>IF(E114&lt;&gt;0,O114*G114,"")</f>
        <v>4526.6099999999997</v>
      </c>
      <c r="R114" s="197"/>
    </row>
    <row r="115" spans="1:18">
      <c r="A115" s="154" t="s">
        <v>1216</v>
      </c>
      <c r="B115" s="204">
        <v>130317</v>
      </c>
      <c r="C115" s="137" t="s">
        <v>27</v>
      </c>
      <c r="D115" s="205" t="s">
        <v>1217</v>
      </c>
      <c r="E115" s="137" t="s">
        <v>40</v>
      </c>
      <c r="F115" s="141">
        <v>174.95</v>
      </c>
      <c r="G115" s="142">
        <v>47.3</v>
      </c>
      <c r="H115" s="132">
        <f>+IF(E115&lt;&gt;0,F115*G115,"")</f>
        <v>8275.1349999999984</v>
      </c>
      <c r="I115" s="137"/>
      <c r="J115" s="188"/>
      <c r="K115" s="182"/>
      <c r="L115" s="183">
        <f t="shared" ref="L115:L146" si="17">IF(E115&lt;&gt;0,K115*G115,"")</f>
        <v>0</v>
      </c>
      <c r="M115" s="128">
        <f t="shared" si="14"/>
        <v>0</v>
      </c>
      <c r="N115" s="188">
        <f t="shared" si="16"/>
        <v>0</v>
      </c>
      <c r="O115" s="128">
        <f>IF(E115&lt;&gt;0,+F115-M115,"")</f>
        <v>174.95</v>
      </c>
      <c r="P115" s="189">
        <f>IF(E115&lt;&gt;0,O115*G115,"")</f>
        <v>8275.1349999999984</v>
      </c>
      <c r="R115" s="197"/>
    </row>
    <row r="116" spans="1:18">
      <c r="A116" s="120">
        <v>14</v>
      </c>
      <c r="B116" s="145">
        <v>14</v>
      </c>
      <c r="C116" s="121"/>
      <c r="D116" s="122" t="s">
        <v>257</v>
      </c>
      <c r="E116" s="133"/>
      <c r="F116" s="134"/>
      <c r="G116" s="135"/>
      <c r="H116" s="125">
        <f>SUM(H117:H141)</f>
        <v>38640.060000000012</v>
      </c>
      <c r="I116" s="133"/>
      <c r="J116" s="122"/>
      <c r="K116" s="182"/>
      <c r="L116" s="183" t="str">
        <f t="shared" si="17"/>
        <v/>
      </c>
      <c r="M116" s="128">
        <f t="shared" si="14"/>
        <v>0</v>
      </c>
      <c r="N116" s="188" t="str">
        <f t="shared" si="16"/>
        <v/>
      </c>
      <c r="O116" s="133"/>
      <c r="P116" s="192"/>
      <c r="R116" s="197"/>
    </row>
    <row r="117" spans="1:18">
      <c r="A117" s="120">
        <v>1401</v>
      </c>
      <c r="B117" s="145">
        <v>1401</v>
      </c>
      <c r="C117" s="121"/>
      <c r="D117" s="122" t="s">
        <v>259</v>
      </c>
      <c r="E117" s="133"/>
      <c r="F117" s="134"/>
      <c r="G117" s="135"/>
      <c r="H117" s="125"/>
      <c r="I117" s="133"/>
      <c r="J117" s="122"/>
      <c r="K117" s="182"/>
      <c r="L117" s="183" t="str">
        <f t="shared" si="17"/>
        <v/>
      </c>
      <c r="M117" s="128">
        <f t="shared" si="14"/>
        <v>0</v>
      </c>
      <c r="N117" s="188" t="str">
        <f t="shared" si="16"/>
        <v/>
      </c>
      <c r="O117" s="133"/>
      <c r="P117" s="192"/>
      <c r="R117" s="197"/>
    </row>
    <row r="118" spans="1:18" ht="48">
      <c r="A118" s="154" t="s">
        <v>260</v>
      </c>
      <c r="B118" s="204">
        <v>140108</v>
      </c>
      <c r="C118" s="206" t="s">
        <v>27</v>
      </c>
      <c r="D118" s="205" t="s">
        <v>261</v>
      </c>
      <c r="E118" s="137" t="s">
        <v>47</v>
      </c>
      <c r="F118" s="141">
        <v>1</v>
      </c>
      <c r="G118" s="142">
        <v>2774.51</v>
      </c>
      <c r="H118" s="132">
        <f>+IF(E118&lt;&gt;0,F118*G118,"")</f>
        <v>2774.51</v>
      </c>
      <c r="I118" s="137"/>
      <c r="J118" s="188"/>
      <c r="K118" s="182"/>
      <c r="L118" s="183">
        <f t="shared" si="17"/>
        <v>0</v>
      </c>
      <c r="M118" s="128">
        <f t="shared" si="14"/>
        <v>0</v>
      </c>
      <c r="N118" s="188">
        <f t="shared" si="16"/>
        <v>0</v>
      </c>
      <c r="O118" s="128">
        <f>IF(E118&lt;&gt;0,+F118-M118,"")</f>
        <v>1</v>
      </c>
      <c r="P118" s="189">
        <f>IF(E118&lt;&gt;0,O118*G118,"")</f>
        <v>2774.51</v>
      </c>
      <c r="R118" s="197"/>
    </row>
    <row r="119" spans="1:18" ht="36">
      <c r="A119" s="154" t="s">
        <v>262</v>
      </c>
      <c r="B119" s="204">
        <v>140109</v>
      </c>
      <c r="C119" s="206" t="s">
        <v>27</v>
      </c>
      <c r="D119" s="205" t="s">
        <v>263</v>
      </c>
      <c r="E119" s="137" t="s">
        <v>47</v>
      </c>
      <c r="F119" s="141">
        <v>1</v>
      </c>
      <c r="G119" s="142">
        <v>3040.86</v>
      </c>
      <c r="H119" s="132">
        <f>+IF(E119&lt;&gt;0,F119*G119,"")</f>
        <v>3040.86</v>
      </c>
      <c r="I119" s="137"/>
      <c r="J119" s="188"/>
      <c r="K119" s="182"/>
      <c r="L119" s="183">
        <f t="shared" si="17"/>
        <v>0</v>
      </c>
      <c r="M119" s="128">
        <f t="shared" si="14"/>
        <v>0</v>
      </c>
      <c r="N119" s="188">
        <f t="shared" si="16"/>
        <v>0</v>
      </c>
      <c r="O119" s="128">
        <f>IF(E119&lt;&gt;0,+F119-M119,"")</f>
        <v>1</v>
      </c>
      <c r="P119" s="189">
        <f>IF(E119&lt;&gt;0,O119*G119,"")</f>
        <v>3040.86</v>
      </c>
      <c r="R119" s="197"/>
    </row>
    <row r="120" spans="1:18" ht="24">
      <c r="A120" s="154" t="s">
        <v>264</v>
      </c>
      <c r="B120" s="204">
        <v>98080</v>
      </c>
      <c r="C120" s="206" t="s">
        <v>117</v>
      </c>
      <c r="D120" s="205" t="s">
        <v>265</v>
      </c>
      <c r="E120" s="137" t="s">
        <v>47</v>
      </c>
      <c r="F120" s="141">
        <v>1</v>
      </c>
      <c r="G120" s="142">
        <v>5341.26</v>
      </c>
      <c r="H120" s="132">
        <f>+IF(E120&lt;&gt;0,F120*G120,"")</f>
        <v>5341.26</v>
      </c>
      <c r="I120" s="137"/>
      <c r="J120" s="188"/>
      <c r="K120" s="182"/>
      <c r="L120" s="183">
        <f t="shared" si="17"/>
        <v>0</v>
      </c>
      <c r="M120" s="128">
        <f t="shared" si="14"/>
        <v>0</v>
      </c>
      <c r="N120" s="188">
        <f t="shared" si="16"/>
        <v>0</v>
      </c>
      <c r="O120" s="128">
        <f>IF(E120&lt;&gt;0,+F120-M120,"")</f>
        <v>1</v>
      </c>
      <c r="P120" s="189">
        <f>IF(E120&lt;&gt;0,O120*G120,"")</f>
        <v>5341.26</v>
      </c>
      <c r="R120" s="197"/>
    </row>
    <row r="121" spans="1:18">
      <c r="A121" s="120">
        <v>1402</v>
      </c>
      <c r="B121" s="145">
        <v>1402</v>
      </c>
      <c r="C121" s="121"/>
      <c r="D121" s="122" t="s">
        <v>267</v>
      </c>
      <c r="E121" s="133"/>
      <c r="F121" s="134"/>
      <c r="G121" s="135"/>
      <c r="H121" s="125"/>
      <c r="I121" s="133"/>
      <c r="J121" s="122"/>
      <c r="K121" s="182"/>
      <c r="L121" s="183" t="str">
        <f t="shared" si="17"/>
        <v/>
      </c>
      <c r="M121" s="128">
        <f t="shared" si="14"/>
        <v>0</v>
      </c>
      <c r="N121" s="188" t="str">
        <f t="shared" si="16"/>
        <v/>
      </c>
      <c r="O121" s="133"/>
      <c r="P121" s="192"/>
      <c r="R121" s="197"/>
    </row>
    <row r="122" spans="1:18" ht="48">
      <c r="A122" s="154" t="s">
        <v>1218</v>
      </c>
      <c r="B122" s="204">
        <v>140208</v>
      </c>
      <c r="C122" s="206" t="s">
        <v>27</v>
      </c>
      <c r="D122" s="205" t="s">
        <v>269</v>
      </c>
      <c r="E122" s="137" t="s">
        <v>47</v>
      </c>
      <c r="F122" s="141">
        <v>1</v>
      </c>
      <c r="G122" s="142">
        <v>343.83</v>
      </c>
      <c r="H122" s="132">
        <f>+IF(E122&lt;&gt;0,F122*G122,"")</f>
        <v>343.83</v>
      </c>
      <c r="I122" s="137"/>
      <c r="J122" s="188"/>
      <c r="K122" s="182"/>
      <c r="L122" s="183">
        <f t="shared" si="17"/>
        <v>0</v>
      </c>
      <c r="M122" s="128">
        <f t="shared" si="14"/>
        <v>0</v>
      </c>
      <c r="N122" s="188">
        <f t="shared" si="16"/>
        <v>0</v>
      </c>
      <c r="O122" s="128">
        <f>IF(E122&lt;&gt;0,+F122-M122,"")</f>
        <v>1</v>
      </c>
      <c r="P122" s="189">
        <f>IF(E122&lt;&gt;0,O122*G122,"")</f>
        <v>343.83</v>
      </c>
      <c r="R122" s="197"/>
    </row>
    <row r="123" spans="1:18">
      <c r="A123" s="120">
        <v>1407</v>
      </c>
      <c r="B123" s="145">
        <v>1407</v>
      </c>
      <c r="C123" s="121"/>
      <c r="D123" s="122" t="s">
        <v>271</v>
      </c>
      <c r="E123" s="133"/>
      <c r="F123" s="134"/>
      <c r="G123" s="135"/>
      <c r="H123" s="125"/>
      <c r="I123" s="133"/>
      <c r="J123" s="122"/>
      <c r="K123" s="182"/>
      <c r="L123" s="183" t="str">
        <f t="shared" si="17"/>
        <v/>
      </c>
      <c r="M123" s="128">
        <f t="shared" si="14"/>
        <v>0</v>
      </c>
      <c r="N123" s="188" t="str">
        <f t="shared" si="16"/>
        <v/>
      </c>
      <c r="O123" s="133"/>
      <c r="P123" s="192"/>
      <c r="R123" s="197"/>
    </row>
    <row r="124" spans="1:18">
      <c r="A124" s="154" t="s">
        <v>1218</v>
      </c>
      <c r="B124" s="204">
        <v>140701</v>
      </c>
      <c r="C124" s="206" t="s">
        <v>27</v>
      </c>
      <c r="D124" s="207" t="s">
        <v>1219</v>
      </c>
      <c r="E124" s="137" t="s">
        <v>1220</v>
      </c>
      <c r="F124" s="141">
        <v>43</v>
      </c>
      <c r="G124" s="142">
        <v>53.14</v>
      </c>
      <c r="H124" s="132">
        <f t="shared" ref="H124:H138" si="18">+IF(E124&lt;&gt;0,F124*G124,"")</f>
        <v>2285.02</v>
      </c>
      <c r="I124" s="137"/>
      <c r="J124" s="188"/>
      <c r="K124" s="182"/>
      <c r="L124" s="183">
        <f t="shared" si="17"/>
        <v>0</v>
      </c>
      <c r="M124" s="128">
        <f t="shared" si="14"/>
        <v>0</v>
      </c>
      <c r="N124" s="188">
        <f t="shared" si="16"/>
        <v>0</v>
      </c>
      <c r="O124" s="128">
        <f t="shared" ref="O124:O131" si="19">IF(E124&lt;&gt;0,+F124-M124,"")</f>
        <v>43</v>
      </c>
      <c r="P124" s="189">
        <f t="shared" ref="P124:P131" si="20">IF(E124&lt;&gt;0,O124*G124,"")</f>
        <v>2285.02</v>
      </c>
      <c r="R124" s="197"/>
    </row>
    <row r="125" spans="1:18">
      <c r="A125" s="154" t="s">
        <v>1221</v>
      </c>
      <c r="B125" s="204">
        <v>140702</v>
      </c>
      <c r="C125" s="206" t="s">
        <v>27</v>
      </c>
      <c r="D125" s="207" t="s">
        <v>1222</v>
      </c>
      <c r="E125" s="137" t="s">
        <v>1220</v>
      </c>
      <c r="F125" s="141">
        <v>7</v>
      </c>
      <c r="G125" s="142">
        <v>98.1</v>
      </c>
      <c r="H125" s="132">
        <f t="shared" si="18"/>
        <v>686.69999999999993</v>
      </c>
      <c r="I125" s="137"/>
      <c r="J125" s="188"/>
      <c r="K125" s="182"/>
      <c r="L125" s="183">
        <f t="shared" si="17"/>
        <v>0</v>
      </c>
      <c r="M125" s="128">
        <f t="shared" si="14"/>
        <v>0</v>
      </c>
      <c r="N125" s="188">
        <f t="shared" si="16"/>
        <v>0</v>
      </c>
      <c r="O125" s="128">
        <f t="shared" si="19"/>
        <v>7</v>
      </c>
      <c r="P125" s="189">
        <f t="shared" si="20"/>
        <v>686.69999999999993</v>
      </c>
      <c r="R125" s="197"/>
    </row>
    <row r="126" spans="1:18">
      <c r="A126" s="154" t="s">
        <v>1223</v>
      </c>
      <c r="B126" s="204">
        <v>140703</v>
      </c>
      <c r="C126" s="206" t="s">
        <v>27</v>
      </c>
      <c r="D126" s="207" t="s">
        <v>1224</v>
      </c>
      <c r="E126" s="137" t="s">
        <v>1220</v>
      </c>
      <c r="F126" s="141">
        <v>2</v>
      </c>
      <c r="G126" s="142">
        <v>194.96</v>
      </c>
      <c r="H126" s="132">
        <f t="shared" si="18"/>
        <v>389.92</v>
      </c>
      <c r="I126" s="137"/>
      <c r="J126" s="188"/>
      <c r="K126" s="182"/>
      <c r="L126" s="183">
        <f t="shared" si="17"/>
        <v>0</v>
      </c>
      <c r="M126" s="128">
        <f t="shared" si="14"/>
        <v>0</v>
      </c>
      <c r="N126" s="188">
        <f t="shared" si="16"/>
        <v>0</v>
      </c>
      <c r="O126" s="128">
        <f t="shared" si="19"/>
        <v>2</v>
      </c>
      <c r="P126" s="189">
        <f t="shared" si="20"/>
        <v>389.92</v>
      </c>
      <c r="R126" s="197"/>
    </row>
    <row r="127" spans="1:18">
      <c r="A127" s="154" t="s">
        <v>1225</v>
      </c>
      <c r="B127" s="204">
        <v>140705</v>
      </c>
      <c r="C127" s="206" t="s">
        <v>27</v>
      </c>
      <c r="D127" s="207" t="s">
        <v>1226</v>
      </c>
      <c r="E127" s="137" t="s">
        <v>1220</v>
      </c>
      <c r="F127" s="141">
        <v>20</v>
      </c>
      <c r="G127" s="142">
        <v>64.41</v>
      </c>
      <c r="H127" s="132">
        <f t="shared" si="18"/>
        <v>1288.1999999999998</v>
      </c>
      <c r="I127" s="137"/>
      <c r="J127" s="188"/>
      <c r="K127" s="182"/>
      <c r="L127" s="183">
        <f t="shared" si="17"/>
        <v>0</v>
      </c>
      <c r="M127" s="128">
        <f t="shared" si="14"/>
        <v>0</v>
      </c>
      <c r="N127" s="188">
        <f t="shared" si="16"/>
        <v>0</v>
      </c>
      <c r="O127" s="128">
        <f t="shared" si="19"/>
        <v>20</v>
      </c>
      <c r="P127" s="189">
        <f t="shared" si="20"/>
        <v>1288.1999999999998</v>
      </c>
      <c r="R127" s="197"/>
    </row>
    <row r="128" spans="1:18" ht="24">
      <c r="A128" s="154" t="s">
        <v>1227</v>
      </c>
      <c r="B128" s="204">
        <v>140706</v>
      </c>
      <c r="C128" s="206" t="s">
        <v>27</v>
      </c>
      <c r="D128" s="207" t="s">
        <v>1228</v>
      </c>
      <c r="E128" s="137" t="s">
        <v>1220</v>
      </c>
      <c r="F128" s="141">
        <v>28</v>
      </c>
      <c r="G128" s="142">
        <v>49.52</v>
      </c>
      <c r="H128" s="132">
        <f t="shared" si="18"/>
        <v>1386.5600000000002</v>
      </c>
      <c r="I128" s="137"/>
      <c r="J128" s="188"/>
      <c r="K128" s="182"/>
      <c r="L128" s="183">
        <f t="shared" si="17"/>
        <v>0</v>
      </c>
      <c r="M128" s="128">
        <f t="shared" si="14"/>
        <v>0</v>
      </c>
      <c r="N128" s="188">
        <f t="shared" si="16"/>
        <v>0</v>
      </c>
      <c r="O128" s="128">
        <f t="shared" si="19"/>
        <v>28</v>
      </c>
      <c r="P128" s="189">
        <f t="shared" si="20"/>
        <v>1386.5600000000002</v>
      </c>
      <c r="R128" s="197"/>
    </row>
    <row r="129" spans="1:18" ht="24">
      <c r="A129" s="154" t="s">
        <v>1229</v>
      </c>
      <c r="B129" s="204">
        <v>140710</v>
      </c>
      <c r="C129" s="206" t="s">
        <v>27</v>
      </c>
      <c r="D129" s="205" t="s">
        <v>1230</v>
      </c>
      <c r="E129" s="137" t="s">
        <v>47</v>
      </c>
      <c r="F129" s="141">
        <v>5</v>
      </c>
      <c r="G129" s="142">
        <v>103.1</v>
      </c>
      <c r="H129" s="132">
        <f t="shared" si="18"/>
        <v>515.5</v>
      </c>
      <c r="I129" s="137"/>
      <c r="J129" s="188"/>
      <c r="K129" s="182"/>
      <c r="L129" s="183">
        <f t="shared" si="17"/>
        <v>0</v>
      </c>
      <c r="M129" s="128">
        <f t="shared" si="14"/>
        <v>0</v>
      </c>
      <c r="N129" s="188">
        <f t="shared" si="16"/>
        <v>0</v>
      </c>
      <c r="O129" s="128">
        <f t="shared" si="19"/>
        <v>5</v>
      </c>
      <c r="P129" s="189">
        <f t="shared" si="20"/>
        <v>515.5</v>
      </c>
      <c r="R129" s="197"/>
    </row>
    <row r="130" spans="1:18" ht="24">
      <c r="A130" s="154" t="s">
        <v>1231</v>
      </c>
      <c r="B130" s="204">
        <v>140711</v>
      </c>
      <c r="C130" s="206" t="s">
        <v>27</v>
      </c>
      <c r="D130" s="205" t="s">
        <v>1232</v>
      </c>
      <c r="E130" s="137" t="s">
        <v>47</v>
      </c>
      <c r="F130" s="141">
        <v>20</v>
      </c>
      <c r="G130" s="142">
        <v>55.21</v>
      </c>
      <c r="H130" s="132">
        <f t="shared" si="18"/>
        <v>1104.2</v>
      </c>
      <c r="I130" s="137"/>
      <c r="J130" s="188"/>
      <c r="K130" s="182"/>
      <c r="L130" s="183">
        <f t="shared" si="17"/>
        <v>0</v>
      </c>
      <c r="M130" s="128">
        <f t="shared" si="14"/>
        <v>0</v>
      </c>
      <c r="N130" s="188">
        <f t="shared" si="16"/>
        <v>0</v>
      </c>
      <c r="O130" s="128">
        <f t="shared" si="19"/>
        <v>20</v>
      </c>
      <c r="P130" s="189">
        <f t="shared" si="20"/>
        <v>1104.2</v>
      </c>
      <c r="R130" s="197"/>
    </row>
    <row r="131" spans="1:18" ht="24">
      <c r="A131" s="154" t="s">
        <v>1233</v>
      </c>
      <c r="B131" s="204">
        <v>140712</v>
      </c>
      <c r="C131" s="206" t="s">
        <v>27</v>
      </c>
      <c r="D131" s="205" t="s">
        <v>273</v>
      </c>
      <c r="E131" s="137" t="s">
        <v>47</v>
      </c>
      <c r="F131" s="141">
        <v>20</v>
      </c>
      <c r="G131" s="142">
        <v>397.73</v>
      </c>
      <c r="H131" s="132">
        <f t="shared" si="18"/>
        <v>7954.6</v>
      </c>
      <c r="I131" s="137"/>
      <c r="J131" s="188"/>
      <c r="K131" s="182"/>
      <c r="L131" s="183">
        <f t="shared" si="17"/>
        <v>0</v>
      </c>
      <c r="M131" s="128">
        <f t="shared" si="14"/>
        <v>0</v>
      </c>
      <c r="N131" s="188">
        <f t="shared" si="16"/>
        <v>0</v>
      </c>
      <c r="O131" s="128">
        <f t="shared" si="19"/>
        <v>20</v>
      </c>
      <c r="P131" s="189">
        <f t="shared" si="20"/>
        <v>7954.6</v>
      </c>
      <c r="R131" s="197"/>
    </row>
    <row r="132" spans="1:18">
      <c r="A132" s="120">
        <v>1409</v>
      </c>
      <c r="B132" s="145">
        <v>1409</v>
      </c>
      <c r="C132" s="121"/>
      <c r="D132" s="122" t="s">
        <v>275</v>
      </c>
      <c r="E132" s="133"/>
      <c r="F132" s="134"/>
      <c r="G132" s="135"/>
      <c r="H132" s="135" t="str">
        <f t="shared" si="18"/>
        <v/>
      </c>
      <c r="I132" s="133"/>
      <c r="J132" s="122"/>
      <c r="K132" s="182"/>
      <c r="L132" s="183" t="str">
        <f t="shared" si="17"/>
        <v/>
      </c>
      <c r="M132" s="128">
        <f t="shared" si="14"/>
        <v>0</v>
      </c>
      <c r="N132" s="188" t="str">
        <f t="shared" si="16"/>
        <v/>
      </c>
      <c r="O132" s="133"/>
      <c r="P132" s="192"/>
      <c r="R132" s="197"/>
    </row>
    <row r="133" spans="1:18" ht="24">
      <c r="A133" s="154" t="s">
        <v>1234</v>
      </c>
      <c r="B133" s="204">
        <v>140903</v>
      </c>
      <c r="C133" s="206" t="s">
        <v>27</v>
      </c>
      <c r="D133" s="205" t="s">
        <v>277</v>
      </c>
      <c r="E133" s="137" t="s">
        <v>40</v>
      </c>
      <c r="F133" s="141">
        <v>115</v>
      </c>
      <c r="G133" s="142">
        <v>30.35</v>
      </c>
      <c r="H133" s="132">
        <f t="shared" si="18"/>
        <v>3490.25</v>
      </c>
      <c r="I133" s="137"/>
      <c r="J133" s="188"/>
      <c r="K133" s="182"/>
      <c r="L133" s="183">
        <f t="shared" si="17"/>
        <v>0</v>
      </c>
      <c r="M133" s="128">
        <f t="shared" si="14"/>
        <v>0</v>
      </c>
      <c r="N133" s="188">
        <f t="shared" si="16"/>
        <v>0</v>
      </c>
      <c r="O133" s="128">
        <f>IF(E133&lt;&gt;0,+F133-M133,"")</f>
        <v>115</v>
      </c>
      <c r="P133" s="189">
        <f>IF(E133&lt;&gt;0,O133*G133,"")</f>
        <v>3490.25</v>
      </c>
      <c r="R133" s="197"/>
    </row>
    <row r="134" spans="1:18">
      <c r="A134" s="120">
        <v>1411</v>
      </c>
      <c r="B134" s="145">
        <v>1411</v>
      </c>
      <c r="C134" s="121"/>
      <c r="D134" s="122" t="s">
        <v>279</v>
      </c>
      <c r="E134" s="133"/>
      <c r="F134" s="134"/>
      <c r="G134" s="135"/>
      <c r="H134" s="135" t="str">
        <f t="shared" si="18"/>
        <v/>
      </c>
      <c r="I134" s="133"/>
      <c r="J134" s="122"/>
      <c r="K134" s="182"/>
      <c r="L134" s="183" t="str">
        <f t="shared" si="17"/>
        <v/>
      </c>
      <c r="M134" s="128">
        <f t="shared" si="14"/>
        <v>0</v>
      </c>
      <c r="N134" s="188" t="str">
        <f t="shared" si="16"/>
        <v/>
      </c>
      <c r="O134" s="133"/>
      <c r="P134" s="192"/>
      <c r="R134" s="197"/>
    </row>
    <row r="135" spans="1:18" ht="48">
      <c r="A135" s="154" t="s">
        <v>1235</v>
      </c>
      <c r="B135" s="204">
        <v>141101</v>
      </c>
      <c r="C135" s="206" t="s">
        <v>27</v>
      </c>
      <c r="D135" s="207" t="s">
        <v>281</v>
      </c>
      <c r="E135" s="137" t="s">
        <v>47</v>
      </c>
      <c r="F135" s="141">
        <v>11</v>
      </c>
      <c r="G135" s="142">
        <v>295.18</v>
      </c>
      <c r="H135" s="132">
        <f t="shared" si="18"/>
        <v>3246.98</v>
      </c>
      <c r="I135" s="137"/>
      <c r="J135" s="188"/>
      <c r="K135" s="182"/>
      <c r="L135" s="183">
        <f t="shared" si="17"/>
        <v>0</v>
      </c>
      <c r="M135" s="128">
        <f t="shared" si="14"/>
        <v>0</v>
      </c>
      <c r="N135" s="188">
        <f t="shared" si="16"/>
        <v>0</v>
      </c>
      <c r="O135" s="128">
        <f>IF(E135&lt;&gt;0,+F135-M135,"")</f>
        <v>11</v>
      </c>
      <c r="P135" s="189">
        <f>IF(E135&lt;&gt;0,O135*G135,"")</f>
        <v>3246.98</v>
      </c>
      <c r="R135" s="197"/>
    </row>
    <row r="136" spans="1:18" ht="48">
      <c r="A136" s="154" t="s">
        <v>1236</v>
      </c>
      <c r="B136" s="204">
        <v>141102</v>
      </c>
      <c r="C136" s="206" t="s">
        <v>27</v>
      </c>
      <c r="D136" s="207" t="s">
        <v>283</v>
      </c>
      <c r="E136" s="137" t="s">
        <v>47</v>
      </c>
      <c r="F136" s="141">
        <v>5</v>
      </c>
      <c r="G136" s="142">
        <v>291.08</v>
      </c>
      <c r="H136" s="132">
        <f t="shared" si="18"/>
        <v>1455.3999999999999</v>
      </c>
      <c r="I136" s="137"/>
      <c r="J136" s="188"/>
      <c r="K136" s="182"/>
      <c r="L136" s="183">
        <f t="shared" si="17"/>
        <v>0</v>
      </c>
      <c r="M136" s="128">
        <f t="shared" si="14"/>
        <v>0</v>
      </c>
      <c r="N136" s="188">
        <f t="shared" si="16"/>
        <v>0</v>
      </c>
      <c r="O136" s="128">
        <f>IF(E136&lt;&gt;0,+F136-M136,"")</f>
        <v>5</v>
      </c>
      <c r="P136" s="189">
        <f>IF(E136&lt;&gt;0,O136*G136,"")</f>
        <v>1455.3999999999999</v>
      </c>
      <c r="R136" s="197"/>
    </row>
    <row r="137" spans="1:18" ht="48">
      <c r="A137" s="154" t="s">
        <v>1237</v>
      </c>
      <c r="B137" s="204">
        <v>141105</v>
      </c>
      <c r="C137" s="206" t="s">
        <v>27</v>
      </c>
      <c r="D137" s="207" t="s">
        <v>285</v>
      </c>
      <c r="E137" s="137" t="s">
        <v>47</v>
      </c>
      <c r="F137" s="141">
        <v>1</v>
      </c>
      <c r="G137" s="142">
        <v>306.12</v>
      </c>
      <c r="H137" s="132">
        <f t="shared" si="18"/>
        <v>306.12</v>
      </c>
      <c r="I137" s="137"/>
      <c r="J137" s="188"/>
      <c r="K137" s="182"/>
      <c r="L137" s="183">
        <f t="shared" si="17"/>
        <v>0</v>
      </c>
      <c r="M137" s="128">
        <f t="shared" si="14"/>
        <v>0</v>
      </c>
      <c r="N137" s="188">
        <f t="shared" si="16"/>
        <v>0</v>
      </c>
      <c r="O137" s="128">
        <f>IF(E137&lt;&gt;0,+F137-M137,"")</f>
        <v>1</v>
      </c>
      <c r="P137" s="189">
        <f>IF(E137&lt;&gt;0,O137*G137,"")</f>
        <v>306.12</v>
      </c>
      <c r="R137" s="197"/>
    </row>
    <row r="138" spans="1:18" ht="48">
      <c r="A138" s="154" t="s">
        <v>1238</v>
      </c>
      <c r="B138" s="204">
        <v>141108</v>
      </c>
      <c r="C138" s="206" t="s">
        <v>27</v>
      </c>
      <c r="D138" s="205" t="s">
        <v>287</v>
      </c>
      <c r="E138" s="137" t="s">
        <v>47</v>
      </c>
      <c r="F138" s="141">
        <v>1</v>
      </c>
      <c r="G138" s="142">
        <v>602.04</v>
      </c>
      <c r="H138" s="132">
        <f t="shared" si="18"/>
        <v>602.04</v>
      </c>
      <c r="I138" s="137"/>
      <c r="J138" s="188"/>
      <c r="K138" s="182"/>
      <c r="L138" s="183">
        <f t="shared" si="17"/>
        <v>0</v>
      </c>
      <c r="M138" s="128">
        <f t="shared" ref="M138:M201" si="21">+I138+K138</f>
        <v>0</v>
      </c>
      <c r="N138" s="188">
        <f t="shared" si="16"/>
        <v>0</v>
      </c>
      <c r="O138" s="128">
        <f>IF(E138&lt;&gt;0,+F138-M138,"")</f>
        <v>1</v>
      </c>
      <c r="P138" s="189">
        <f>IF(E138&lt;&gt;0,O138*G138,"")</f>
        <v>602.04</v>
      </c>
      <c r="R138" s="197"/>
    </row>
    <row r="139" spans="1:18">
      <c r="A139" s="120">
        <v>1414</v>
      </c>
      <c r="B139" s="145">
        <v>1414</v>
      </c>
      <c r="C139" s="121"/>
      <c r="D139" s="122" t="s">
        <v>289</v>
      </c>
      <c r="E139" s="133"/>
      <c r="F139" s="134"/>
      <c r="G139" s="135"/>
      <c r="H139" s="125"/>
      <c r="I139" s="133"/>
      <c r="J139" s="122"/>
      <c r="K139" s="182"/>
      <c r="L139" s="183" t="str">
        <f t="shared" si="17"/>
        <v/>
      </c>
      <c r="M139" s="128">
        <f t="shared" si="21"/>
        <v>0</v>
      </c>
      <c r="N139" s="188" t="str">
        <f t="shared" si="16"/>
        <v/>
      </c>
      <c r="O139" s="133"/>
      <c r="P139" s="192"/>
      <c r="R139" s="197"/>
    </row>
    <row r="140" spans="1:18" ht="24">
      <c r="A140" s="154" t="s">
        <v>1239</v>
      </c>
      <c r="B140" s="204">
        <v>141409</v>
      </c>
      <c r="C140" s="206" t="s">
        <v>27</v>
      </c>
      <c r="D140" s="205" t="s">
        <v>291</v>
      </c>
      <c r="E140" s="137" t="s">
        <v>40</v>
      </c>
      <c r="F140" s="141">
        <v>35</v>
      </c>
      <c r="G140" s="142">
        <v>10.83</v>
      </c>
      <c r="H140" s="132">
        <f>+IF(E140&lt;&gt;0,F140*G140,"")</f>
        <v>379.05</v>
      </c>
      <c r="I140" s="137"/>
      <c r="J140" s="188"/>
      <c r="K140" s="182"/>
      <c r="L140" s="183">
        <f t="shared" si="17"/>
        <v>0</v>
      </c>
      <c r="M140" s="128">
        <f t="shared" si="21"/>
        <v>0</v>
      </c>
      <c r="N140" s="188">
        <f t="shared" si="16"/>
        <v>0</v>
      </c>
      <c r="O140" s="128">
        <f>IF(E140&lt;&gt;0,+F140-M140,"")</f>
        <v>35</v>
      </c>
      <c r="P140" s="189">
        <f>IF(E140&lt;&gt;0,O140*G140,"")</f>
        <v>379.05</v>
      </c>
      <c r="R140" s="197"/>
    </row>
    <row r="141" spans="1:18" ht="24">
      <c r="A141" s="154" t="s">
        <v>1240</v>
      </c>
      <c r="B141" s="204">
        <v>141413</v>
      </c>
      <c r="C141" s="206" t="s">
        <v>27</v>
      </c>
      <c r="D141" s="205" t="s">
        <v>293</v>
      </c>
      <c r="E141" s="137" t="s">
        <v>40</v>
      </c>
      <c r="F141" s="141">
        <v>78</v>
      </c>
      <c r="G141" s="142">
        <v>26.27</v>
      </c>
      <c r="H141" s="132">
        <f>+IF(E141&lt;&gt;0,F141*G141,"")</f>
        <v>2049.06</v>
      </c>
      <c r="I141" s="137"/>
      <c r="J141" s="188"/>
      <c r="K141" s="182"/>
      <c r="L141" s="183">
        <f t="shared" si="17"/>
        <v>0</v>
      </c>
      <c r="M141" s="128">
        <f t="shared" si="21"/>
        <v>0</v>
      </c>
      <c r="N141" s="188">
        <f t="shared" si="16"/>
        <v>0</v>
      </c>
      <c r="O141" s="128">
        <f>IF(E141&lt;&gt;0,+F141-M141,"")</f>
        <v>78</v>
      </c>
      <c r="P141" s="189">
        <f>IF(E141&lt;&gt;0,O141*G141,"")</f>
        <v>2049.06</v>
      </c>
      <c r="R141" s="197"/>
    </row>
    <row r="142" spans="1:18">
      <c r="A142" s="120">
        <v>15</v>
      </c>
      <c r="B142" s="145">
        <v>15</v>
      </c>
      <c r="C142" s="121"/>
      <c r="D142" s="122" t="s">
        <v>294</v>
      </c>
      <c r="E142" s="133"/>
      <c r="F142" s="134"/>
      <c r="G142" s="135"/>
      <c r="H142" s="125">
        <f>SUM(H143:H164)</f>
        <v>51917.7</v>
      </c>
      <c r="I142" s="133"/>
      <c r="J142" s="122"/>
      <c r="K142" s="182"/>
      <c r="L142" s="183" t="str">
        <f t="shared" si="17"/>
        <v/>
      </c>
      <c r="M142" s="128">
        <f t="shared" si="21"/>
        <v>0</v>
      </c>
      <c r="N142" s="188" t="str">
        <f t="shared" si="16"/>
        <v/>
      </c>
      <c r="O142" s="133"/>
      <c r="P142" s="192"/>
      <c r="R142" s="197"/>
    </row>
    <row r="143" spans="1:18">
      <c r="A143" s="120">
        <v>1503</v>
      </c>
      <c r="B143" s="145">
        <v>1503</v>
      </c>
      <c r="C143" s="121"/>
      <c r="D143" s="122" t="s">
        <v>296</v>
      </c>
      <c r="E143" s="133"/>
      <c r="F143" s="134"/>
      <c r="G143" s="135"/>
      <c r="H143" s="125"/>
      <c r="I143" s="133"/>
      <c r="J143" s="122"/>
      <c r="K143" s="182"/>
      <c r="L143" s="183" t="str">
        <f t="shared" si="17"/>
        <v/>
      </c>
      <c r="M143" s="128">
        <f t="shared" si="21"/>
        <v>0</v>
      </c>
      <c r="N143" s="188" t="str">
        <f t="shared" si="16"/>
        <v/>
      </c>
      <c r="O143" s="133"/>
      <c r="P143" s="192"/>
      <c r="R143" s="197"/>
    </row>
    <row r="144" spans="1:18" ht="24">
      <c r="A144" s="154" t="s">
        <v>297</v>
      </c>
      <c r="B144" s="204">
        <v>150306</v>
      </c>
      <c r="C144" s="206" t="s">
        <v>27</v>
      </c>
      <c r="D144" s="205" t="s">
        <v>298</v>
      </c>
      <c r="E144" s="137" t="s">
        <v>47</v>
      </c>
      <c r="F144" s="141">
        <v>2</v>
      </c>
      <c r="G144" s="142">
        <v>277.67</v>
      </c>
      <c r="H144" s="132">
        <f>+IF(E144&lt;&gt;0,F144*G144,"")</f>
        <v>555.34</v>
      </c>
      <c r="I144" s="137"/>
      <c r="J144" s="188"/>
      <c r="K144" s="182"/>
      <c r="L144" s="183">
        <f t="shared" si="17"/>
        <v>0</v>
      </c>
      <c r="M144" s="128">
        <f t="shared" si="21"/>
        <v>0</v>
      </c>
      <c r="N144" s="188">
        <f t="shared" si="16"/>
        <v>0</v>
      </c>
      <c r="O144" s="128">
        <f>IF(E144&lt;&gt;0,+F144-M144,"")</f>
        <v>2</v>
      </c>
      <c r="P144" s="189">
        <f>IF(E144&lt;&gt;0,O144*G144,"")</f>
        <v>555.34</v>
      </c>
      <c r="R144" s="197"/>
    </row>
    <row r="145" spans="1:18">
      <c r="A145" s="120">
        <v>1506</v>
      </c>
      <c r="B145" s="145">
        <v>1506</v>
      </c>
      <c r="C145" s="121"/>
      <c r="D145" s="122" t="s">
        <v>300</v>
      </c>
      <c r="E145" s="133"/>
      <c r="F145" s="134"/>
      <c r="G145" s="135"/>
      <c r="H145" s="125"/>
      <c r="I145" s="133"/>
      <c r="J145" s="122"/>
      <c r="K145" s="182"/>
      <c r="L145" s="183" t="str">
        <f t="shared" si="17"/>
        <v/>
      </c>
      <c r="M145" s="128">
        <f t="shared" si="21"/>
        <v>0</v>
      </c>
      <c r="N145" s="188" t="str">
        <f t="shared" si="16"/>
        <v/>
      </c>
      <c r="O145" s="133"/>
      <c r="P145" s="192"/>
      <c r="R145" s="197"/>
    </row>
    <row r="146" spans="1:18" ht="24">
      <c r="A146" s="154" t="s">
        <v>1241</v>
      </c>
      <c r="B146" s="204">
        <v>150612</v>
      </c>
      <c r="C146" s="206" t="s">
        <v>27</v>
      </c>
      <c r="D146" s="205" t="s">
        <v>302</v>
      </c>
      <c r="E146" s="137" t="s">
        <v>47</v>
      </c>
      <c r="F146" s="141">
        <v>10</v>
      </c>
      <c r="G146" s="142">
        <v>20.57</v>
      </c>
      <c r="H146" s="132">
        <f>+IF(E146&lt;&gt;0,F146*G146,"")</f>
        <v>205.7</v>
      </c>
      <c r="I146" s="137"/>
      <c r="J146" s="188"/>
      <c r="K146" s="182"/>
      <c r="L146" s="183">
        <f t="shared" si="17"/>
        <v>0</v>
      </c>
      <c r="M146" s="128">
        <f t="shared" si="21"/>
        <v>0</v>
      </c>
      <c r="N146" s="188">
        <f t="shared" si="16"/>
        <v>0</v>
      </c>
      <c r="O146" s="128">
        <f>IF(E146&lt;&gt;0,+F146-M146,"")</f>
        <v>10</v>
      </c>
      <c r="P146" s="189">
        <f>IF(E146&lt;&gt;0,O146*G146,"")</f>
        <v>205.7</v>
      </c>
      <c r="R146" s="197"/>
    </row>
    <row r="147" spans="1:18">
      <c r="A147" s="154" t="s">
        <v>1242</v>
      </c>
      <c r="B147" s="204">
        <v>150623</v>
      </c>
      <c r="C147" s="206" t="s">
        <v>27</v>
      </c>
      <c r="D147" s="205" t="s">
        <v>304</v>
      </c>
      <c r="E147" s="137" t="s">
        <v>47</v>
      </c>
      <c r="F147" s="141">
        <v>10</v>
      </c>
      <c r="G147" s="142">
        <v>4.96</v>
      </c>
      <c r="H147" s="132">
        <f>+IF(E147&lt;&gt;0,F147*G147,"")</f>
        <v>49.6</v>
      </c>
      <c r="I147" s="137"/>
      <c r="J147" s="188"/>
      <c r="K147" s="182"/>
      <c r="L147" s="183">
        <f t="shared" ref="L147:L178" si="22">IF(E147&lt;&gt;0,K147*G147,"")</f>
        <v>0</v>
      </c>
      <c r="M147" s="128">
        <f t="shared" si="21"/>
        <v>0</v>
      </c>
      <c r="N147" s="188">
        <f t="shared" si="16"/>
        <v>0</v>
      </c>
      <c r="O147" s="128">
        <f>IF(E147&lt;&gt;0,+F147-M147,"")</f>
        <v>10</v>
      </c>
      <c r="P147" s="189">
        <f>IF(E147&lt;&gt;0,O147*G147,"")</f>
        <v>49.6</v>
      </c>
      <c r="R147" s="197"/>
    </row>
    <row r="148" spans="1:18">
      <c r="A148" s="120">
        <v>1511</v>
      </c>
      <c r="B148" s="145">
        <v>1511</v>
      </c>
      <c r="C148" s="121"/>
      <c r="D148" s="122" t="s">
        <v>306</v>
      </c>
      <c r="E148" s="133"/>
      <c r="F148" s="134"/>
      <c r="G148" s="135"/>
      <c r="H148" s="125"/>
      <c r="I148" s="133"/>
      <c r="J148" s="122"/>
      <c r="K148" s="182"/>
      <c r="L148" s="183" t="str">
        <f t="shared" si="22"/>
        <v/>
      </c>
      <c r="M148" s="128">
        <f t="shared" si="21"/>
        <v>0</v>
      </c>
      <c r="N148" s="188" t="str">
        <f t="shared" si="16"/>
        <v/>
      </c>
      <c r="O148" s="133"/>
      <c r="P148" s="192"/>
      <c r="R148" s="197"/>
    </row>
    <row r="149" spans="1:18" ht="24">
      <c r="A149" s="154" t="s">
        <v>1243</v>
      </c>
      <c r="B149" s="204">
        <v>151138</v>
      </c>
      <c r="C149" s="206" t="s">
        <v>27</v>
      </c>
      <c r="D149" s="205" t="s">
        <v>308</v>
      </c>
      <c r="E149" s="137" t="s">
        <v>40</v>
      </c>
      <c r="F149" s="141">
        <v>90</v>
      </c>
      <c r="G149" s="142">
        <v>12.19</v>
      </c>
      <c r="H149" s="132">
        <f>+IF(E149&lt;&gt;0,F149*G149,"")</f>
        <v>1097.0999999999999</v>
      </c>
      <c r="I149" s="137"/>
      <c r="J149" s="188"/>
      <c r="K149" s="182"/>
      <c r="L149" s="183">
        <f t="shared" si="22"/>
        <v>0</v>
      </c>
      <c r="M149" s="128">
        <f t="shared" si="21"/>
        <v>0</v>
      </c>
      <c r="N149" s="188">
        <f t="shared" si="16"/>
        <v>0</v>
      </c>
      <c r="O149" s="128">
        <f>IF(E149&lt;&gt;0,+F149-M149,"")</f>
        <v>90</v>
      </c>
      <c r="P149" s="189">
        <f>IF(E149&lt;&gt;0,O149*G149,"")</f>
        <v>1097.0999999999999</v>
      </c>
      <c r="R149" s="197"/>
    </row>
    <row r="150" spans="1:18">
      <c r="A150" s="120">
        <v>1514</v>
      </c>
      <c r="B150" s="145">
        <v>1514</v>
      </c>
      <c r="C150" s="121"/>
      <c r="D150" s="122" t="s">
        <v>312</v>
      </c>
      <c r="E150" s="133"/>
      <c r="F150" s="134"/>
      <c r="G150" s="135"/>
      <c r="H150" s="125"/>
      <c r="I150" s="133"/>
      <c r="J150" s="122"/>
      <c r="K150" s="182"/>
      <c r="L150" s="183" t="str">
        <f t="shared" si="22"/>
        <v/>
      </c>
      <c r="M150" s="133">
        <f t="shared" si="21"/>
        <v>0</v>
      </c>
      <c r="N150" s="133" t="str">
        <f t="shared" si="16"/>
        <v/>
      </c>
      <c r="O150" s="133"/>
      <c r="P150" s="192"/>
      <c r="R150" s="197"/>
    </row>
    <row r="151" spans="1:18" ht="24">
      <c r="A151" s="154" t="s">
        <v>1244</v>
      </c>
      <c r="B151" s="204">
        <v>151405</v>
      </c>
      <c r="C151" s="206" t="s">
        <v>27</v>
      </c>
      <c r="D151" s="205" t="s">
        <v>1245</v>
      </c>
      <c r="E151" s="137" t="s">
        <v>40</v>
      </c>
      <c r="F151" s="141">
        <v>342</v>
      </c>
      <c r="G151" s="142">
        <v>6.92</v>
      </c>
      <c r="H151" s="132">
        <f>+IF(E151&lt;&gt;0,F151*G151,"")</f>
        <v>2366.64</v>
      </c>
      <c r="I151" s="137"/>
      <c r="J151" s="188"/>
      <c r="K151" s="182"/>
      <c r="L151" s="183">
        <f t="shared" si="22"/>
        <v>0</v>
      </c>
      <c r="M151" s="128">
        <f t="shared" si="21"/>
        <v>0</v>
      </c>
      <c r="N151" s="188">
        <f t="shared" si="16"/>
        <v>0</v>
      </c>
      <c r="O151" s="128">
        <f>IF(E151&lt;&gt;0,+F151-M151,"")</f>
        <v>342</v>
      </c>
      <c r="P151" s="189">
        <f>IF(E151&lt;&gt;0,O151*G151,"")</f>
        <v>2366.64</v>
      </c>
      <c r="R151" s="197"/>
    </row>
    <row r="152" spans="1:18" ht="24">
      <c r="A152" s="154" t="s">
        <v>1246</v>
      </c>
      <c r="B152" s="204">
        <v>151406</v>
      </c>
      <c r="C152" s="206" t="s">
        <v>27</v>
      </c>
      <c r="D152" s="205" t="s">
        <v>314</v>
      </c>
      <c r="E152" s="137" t="s">
        <v>40</v>
      </c>
      <c r="F152" s="141">
        <v>99</v>
      </c>
      <c r="G152" s="142">
        <v>9.3800000000000008</v>
      </c>
      <c r="H152" s="132">
        <f>+IF(E152&lt;&gt;0,F152*G152,"")</f>
        <v>928.62000000000012</v>
      </c>
      <c r="I152" s="137"/>
      <c r="J152" s="188"/>
      <c r="K152" s="182"/>
      <c r="L152" s="183">
        <f t="shared" si="22"/>
        <v>0</v>
      </c>
      <c r="M152" s="128">
        <f t="shared" si="21"/>
        <v>0</v>
      </c>
      <c r="N152" s="188">
        <f t="shared" si="16"/>
        <v>0</v>
      </c>
      <c r="O152" s="128">
        <f>IF(E152&lt;&gt;0,+F152-M152,"")</f>
        <v>99</v>
      </c>
      <c r="P152" s="189">
        <f>IF(E152&lt;&gt;0,O152*G152,"")</f>
        <v>928.62000000000012</v>
      </c>
      <c r="R152" s="197"/>
    </row>
    <row r="153" spans="1:18">
      <c r="A153" s="120">
        <v>1517</v>
      </c>
      <c r="B153" s="145">
        <v>1517</v>
      </c>
      <c r="C153" s="121"/>
      <c r="D153" s="122" t="s">
        <v>344</v>
      </c>
      <c r="E153" s="133"/>
      <c r="F153" s="134"/>
      <c r="G153" s="135"/>
      <c r="H153" s="125"/>
      <c r="I153" s="133"/>
      <c r="J153" s="122"/>
      <c r="K153" s="182"/>
      <c r="L153" s="183" t="str">
        <f t="shared" si="22"/>
        <v/>
      </c>
      <c r="M153" s="133">
        <f t="shared" si="21"/>
        <v>0</v>
      </c>
      <c r="N153" s="133" t="str">
        <f t="shared" si="16"/>
        <v/>
      </c>
      <c r="O153" s="133"/>
      <c r="P153" s="192"/>
      <c r="R153" s="197"/>
    </row>
    <row r="154" spans="1:18" ht="36">
      <c r="A154" s="154" t="s">
        <v>1247</v>
      </c>
      <c r="B154" s="204">
        <v>151711</v>
      </c>
      <c r="C154" s="206" t="s">
        <v>27</v>
      </c>
      <c r="D154" s="205" t="s">
        <v>346</v>
      </c>
      <c r="E154" s="137" t="s">
        <v>47</v>
      </c>
      <c r="F154" s="141">
        <v>1</v>
      </c>
      <c r="G154" s="142">
        <v>6119.04</v>
      </c>
      <c r="H154" s="132">
        <f>+IF(E154&lt;&gt;0,F154*G154,"")</f>
        <v>6119.04</v>
      </c>
      <c r="I154" s="137"/>
      <c r="J154" s="188"/>
      <c r="K154" s="182"/>
      <c r="L154" s="183">
        <f t="shared" si="22"/>
        <v>0</v>
      </c>
      <c r="M154" s="128">
        <f t="shared" si="21"/>
        <v>0</v>
      </c>
      <c r="N154" s="188">
        <f t="shared" si="16"/>
        <v>0</v>
      </c>
      <c r="O154" s="128">
        <f>IF(E154&lt;&gt;0,+F154-M154,"")</f>
        <v>1</v>
      </c>
      <c r="P154" s="189">
        <f>IF(E154&lt;&gt;0,O154*G154,"")</f>
        <v>6119.04</v>
      </c>
      <c r="R154" s="197"/>
    </row>
    <row r="155" spans="1:18">
      <c r="A155" s="120">
        <v>1518</v>
      </c>
      <c r="B155" s="145">
        <v>1518</v>
      </c>
      <c r="C155" s="121"/>
      <c r="D155" s="122" t="s">
        <v>348</v>
      </c>
      <c r="E155" s="133"/>
      <c r="F155" s="134"/>
      <c r="G155" s="135"/>
      <c r="H155" s="125"/>
      <c r="I155" s="133"/>
      <c r="J155" s="122"/>
      <c r="K155" s="182"/>
      <c r="L155" s="183" t="str">
        <f t="shared" si="22"/>
        <v/>
      </c>
      <c r="M155" s="133">
        <f t="shared" si="21"/>
        <v>0</v>
      </c>
      <c r="N155" s="133" t="str">
        <f t="shared" si="16"/>
        <v/>
      </c>
      <c r="O155" s="133"/>
      <c r="P155" s="192"/>
      <c r="R155" s="197"/>
    </row>
    <row r="156" spans="1:18" ht="36">
      <c r="A156" s="154" t="s">
        <v>1248</v>
      </c>
      <c r="B156" s="204">
        <v>151801</v>
      </c>
      <c r="C156" s="206" t="s">
        <v>27</v>
      </c>
      <c r="D156" s="207" t="s">
        <v>1249</v>
      </c>
      <c r="E156" s="137" t="s">
        <v>47</v>
      </c>
      <c r="F156" s="141">
        <v>95</v>
      </c>
      <c r="G156" s="142">
        <v>105.26</v>
      </c>
      <c r="H156" s="132">
        <f t="shared" ref="H156:H164" si="23">+IF(E156&lt;&gt;0,F156*G156,"")</f>
        <v>9999.7000000000007</v>
      </c>
      <c r="I156" s="137"/>
      <c r="J156" s="188"/>
      <c r="K156" s="182"/>
      <c r="L156" s="183">
        <f t="shared" si="22"/>
        <v>0</v>
      </c>
      <c r="M156" s="128">
        <f t="shared" si="21"/>
        <v>0</v>
      </c>
      <c r="N156" s="188">
        <f t="shared" si="16"/>
        <v>0</v>
      </c>
      <c r="O156" s="128">
        <f t="shared" ref="O156:O164" si="24">IF(E156&lt;&gt;0,+F156-M156,"")</f>
        <v>95</v>
      </c>
      <c r="P156" s="189">
        <f t="shared" ref="P156:P164" si="25">IF(E156&lt;&gt;0,O156*G156,"")</f>
        <v>9999.7000000000007</v>
      </c>
      <c r="R156" s="197"/>
    </row>
    <row r="157" spans="1:18" ht="36">
      <c r="A157" s="154" t="s">
        <v>1250</v>
      </c>
      <c r="B157" s="204">
        <v>151802</v>
      </c>
      <c r="C157" s="206" t="s">
        <v>27</v>
      </c>
      <c r="D157" s="207" t="s">
        <v>1251</v>
      </c>
      <c r="E157" s="137" t="s">
        <v>47</v>
      </c>
      <c r="F157" s="141">
        <v>5</v>
      </c>
      <c r="G157" s="142">
        <v>93.5</v>
      </c>
      <c r="H157" s="132">
        <f t="shared" si="23"/>
        <v>467.5</v>
      </c>
      <c r="I157" s="137"/>
      <c r="J157" s="188"/>
      <c r="K157" s="182"/>
      <c r="L157" s="183">
        <f t="shared" si="22"/>
        <v>0</v>
      </c>
      <c r="M157" s="128">
        <f t="shared" si="21"/>
        <v>0</v>
      </c>
      <c r="N157" s="188">
        <f t="shared" si="16"/>
        <v>0</v>
      </c>
      <c r="O157" s="128">
        <f t="shared" si="24"/>
        <v>5</v>
      </c>
      <c r="P157" s="189">
        <f t="shared" si="25"/>
        <v>467.5</v>
      </c>
      <c r="R157" s="197"/>
    </row>
    <row r="158" spans="1:18" ht="36">
      <c r="A158" s="154" t="s">
        <v>1252</v>
      </c>
      <c r="B158" s="204">
        <v>151803</v>
      </c>
      <c r="C158" s="206" t="s">
        <v>27</v>
      </c>
      <c r="D158" s="207" t="s">
        <v>1253</v>
      </c>
      <c r="E158" s="137" t="s">
        <v>47</v>
      </c>
      <c r="F158" s="141">
        <v>194</v>
      </c>
      <c r="G158" s="142">
        <v>107.5</v>
      </c>
      <c r="H158" s="132">
        <f t="shared" si="23"/>
        <v>20855</v>
      </c>
      <c r="I158" s="137"/>
      <c r="J158" s="188"/>
      <c r="K158" s="182"/>
      <c r="L158" s="183">
        <f t="shared" si="22"/>
        <v>0</v>
      </c>
      <c r="M158" s="128">
        <f t="shared" si="21"/>
        <v>0</v>
      </c>
      <c r="N158" s="188">
        <f t="shared" si="16"/>
        <v>0</v>
      </c>
      <c r="O158" s="128">
        <f t="shared" si="24"/>
        <v>194</v>
      </c>
      <c r="P158" s="189">
        <f t="shared" si="25"/>
        <v>20855</v>
      </c>
      <c r="R158" s="197"/>
    </row>
    <row r="159" spans="1:18" ht="36">
      <c r="A159" s="154" t="s">
        <v>1254</v>
      </c>
      <c r="B159" s="204">
        <v>151805</v>
      </c>
      <c r="C159" s="206" t="s">
        <v>27</v>
      </c>
      <c r="D159" s="207" t="s">
        <v>1255</v>
      </c>
      <c r="E159" s="137" t="s">
        <v>47</v>
      </c>
      <c r="F159" s="141">
        <v>7</v>
      </c>
      <c r="G159" s="142">
        <v>250.21</v>
      </c>
      <c r="H159" s="132">
        <f t="shared" si="23"/>
        <v>1751.47</v>
      </c>
      <c r="I159" s="137"/>
      <c r="J159" s="188"/>
      <c r="K159" s="182"/>
      <c r="L159" s="183">
        <f t="shared" si="22"/>
        <v>0</v>
      </c>
      <c r="M159" s="128">
        <f t="shared" si="21"/>
        <v>0</v>
      </c>
      <c r="N159" s="188">
        <f t="shared" si="16"/>
        <v>0</v>
      </c>
      <c r="O159" s="128">
        <f t="shared" si="24"/>
        <v>7</v>
      </c>
      <c r="P159" s="189">
        <f t="shared" si="25"/>
        <v>1751.47</v>
      </c>
      <c r="R159" s="197"/>
    </row>
    <row r="160" spans="1:18" ht="36">
      <c r="A160" s="154" t="s">
        <v>1256</v>
      </c>
      <c r="B160" s="204">
        <v>151806</v>
      </c>
      <c r="C160" s="206" t="s">
        <v>27</v>
      </c>
      <c r="D160" s="207" t="s">
        <v>1257</v>
      </c>
      <c r="E160" s="137" t="s">
        <v>47</v>
      </c>
      <c r="F160" s="141">
        <v>4</v>
      </c>
      <c r="G160" s="142">
        <v>150.68</v>
      </c>
      <c r="H160" s="132">
        <f t="shared" si="23"/>
        <v>602.72</v>
      </c>
      <c r="I160" s="137"/>
      <c r="J160" s="188"/>
      <c r="K160" s="182"/>
      <c r="L160" s="183">
        <f t="shared" si="22"/>
        <v>0</v>
      </c>
      <c r="M160" s="128">
        <f t="shared" si="21"/>
        <v>0</v>
      </c>
      <c r="N160" s="188">
        <f t="shared" si="16"/>
        <v>0</v>
      </c>
      <c r="O160" s="128">
        <f t="shared" si="24"/>
        <v>4</v>
      </c>
      <c r="P160" s="189">
        <f t="shared" si="25"/>
        <v>602.72</v>
      </c>
      <c r="R160" s="197"/>
    </row>
    <row r="161" spans="1:18" ht="36">
      <c r="A161" s="154" t="s">
        <v>1258</v>
      </c>
      <c r="B161" s="204">
        <v>151809</v>
      </c>
      <c r="C161" s="206" t="s">
        <v>27</v>
      </c>
      <c r="D161" s="207" t="s">
        <v>1259</v>
      </c>
      <c r="E161" s="137" t="s">
        <v>47</v>
      </c>
      <c r="F161" s="141">
        <v>12</v>
      </c>
      <c r="G161" s="142">
        <v>94.58</v>
      </c>
      <c r="H161" s="132">
        <f t="shared" si="23"/>
        <v>1134.96</v>
      </c>
      <c r="I161" s="137"/>
      <c r="J161" s="188"/>
      <c r="K161" s="182"/>
      <c r="L161" s="183">
        <f t="shared" si="22"/>
        <v>0</v>
      </c>
      <c r="M161" s="128">
        <f t="shared" si="21"/>
        <v>0</v>
      </c>
      <c r="N161" s="188">
        <f t="shared" si="16"/>
        <v>0</v>
      </c>
      <c r="O161" s="128">
        <f t="shared" si="24"/>
        <v>12</v>
      </c>
      <c r="P161" s="189">
        <f t="shared" si="25"/>
        <v>1134.96</v>
      </c>
      <c r="R161" s="197"/>
    </row>
    <row r="162" spans="1:18" ht="36">
      <c r="A162" s="154" t="s">
        <v>1260</v>
      </c>
      <c r="B162" s="204">
        <v>151810</v>
      </c>
      <c r="C162" s="206" t="s">
        <v>27</v>
      </c>
      <c r="D162" s="207" t="s">
        <v>1261</v>
      </c>
      <c r="E162" s="137" t="s">
        <v>47</v>
      </c>
      <c r="F162" s="141">
        <v>12</v>
      </c>
      <c r="G162" s="142">
        <v>180.49</v>
      </c>
      <c r="H162" s="132">
        <f t="shared" si="23"/>
        <v>2165.88</v>
      </c>
      <c r="I162" s="137"/>
      <c r="J162" s="188"/>
      <c r="K162" s="182"/>
      <c r="L162" s="183">
        <f t="shared" si="22"/>
        <v>0</v>
      </c>
      <c r="M162" s="128">
        <f t="shared" si="21"/>
        <v>0</v>
      </c>
      <c r="N162" s="188">
        <f t="shared" si="16"/>
        <v>0</v>
      </c>
      <c r="O162" s="128">
        <f t="shared" si="24"/>
        <v>12</v>
      </c>
      <c r="P162" s="189">
        <f t="shared" si="25"/>
        <v>2165.88</v>
      </c>
      <c r="R162" s="197"/>
    </row>
    <row r="163" spans="1:18" ht="36">
      <c r="A163" s="154" t="s">
        <v>1262</v>
      </c>
      <c r="B163" s="204">
        <v>151819</v>
      </c>
      <c r="C163" s="206" t="s">
        <v>27</v>
      </c>
      <c r="D163" s="205" t="s">
        <v>350</v>
      </c>
      <c r="E163" s="137" t="s">
        <v>47</v>
      </c>
      <c r="F163" s="141">
        <v>9</v>
      </c>
      <c r="G163" s="142">
        <v>52.67</v>
      </c>
      <c r="H163" s="132">
        <f t="shared" si="23"/>
        <v>474.03000000000003</v>
      </c>
      <c r="I163" s="137"/>
      <c r="J163" s="188"/>
      <c r="K163" s="182"/>
      <c r="L163" s="183">
        <f t="shared" si="22"/>
        <v>0</v>
      </c>
      <c r="M163" s="128">
        <f t="shared" si="21"/>
        <v>0</v>
      </c>
      <c r="N163" s="188">
        <f t="shared" si="16"/>
        <v>0</v>
      </c>
      <c r="O163" s="128">
        <f t="shared" si="24"/>
        <v>9</v>
      </c>
      <c r="P163" s="189">
        <f t="shared" si="25"/>
        <v>474.03000000000003</v>
      </c>
      <c r="R163" s="197"/>
    </row>
    <row r="164" spans="1:18" ht="36">
      <c r="A164" s="154" t="s">
        <v>1263</v>
      </c>
      <c r="B164" s="204">
        <v>151820</v>
      </c>
      <c r="C164" s="206" t="s">
        <v>27</v>
      </c>
      <c r="D164" s="205" t="s">
        <v>1264</v>
      </c>
      <c r="E164" s="137" t="s">
        <v>47</v>
      </c>
      <c r="F164" s="141">
        <v>35</v>
      </c>
      <c r="G164" s="142">
        <v>89.84</v>
      </c>
      <c r="H164" s="132">
        <f t="shared" si="23"/>
        <v>3144.4</v>
      </c>
      <c r="I164" s="137"/>
      <c r="J164" s="188"/>
      <c r="K164" s="182"/>
      <c r="L164" s="183">
        <f t="shared" si="22"/>
        <v>0</v>
      </c>
      <c r="M164" s="128">
        <f t="shared" si="21"/>
        <v>0</v>
      </c>
      <c r="N164" s="188">
        <f t="shared" si="16"/>
        <v>0</v>
      </c>
      <c r="O164" s="128">
        <f t="shared" si="24"/>
        <v>35</v>
      </c>
      <c r="P164" s="189">
        <f t="shared" si="25"/>
        <v>3144.4</v>
      </c>
      <c r="R164" s="197"/>
    </row>
    <row r="165" spans="1:18">
      <c r="A165" s="120">
        <v>16</v>
      </c>
      <c r="B165" s="145">
        <v>16</v>
      </c>
      <c r="C165" s="121"/>
      <c r="D165" s="122" t="s">
        <v>351</v>
      </c>
      <c r="E165" s="133"/>
      <c r="F165" s="134"/>
      <c r="G165" s="135"/>
      <c r="H165" s="125">
        <f>SUM(H166:H190)</f>
        <v>28230.83</v>
      </c>
      <c r="I165" s="133"/>
      <c r="J165" s="122"/>
      <c r="K165" s="182"/>
      <c r="L165" s="183" t="str">
        <f t="shared" si="22"/>
        <v/>
      </c>
      <c r="M165" s="133">
        <f t="shared" si="21"/>
        <v>0</v>
      </c>
      <c r="N165" s="133" t="str">
        <f t="shared" si="16"/>
        <v/>
      </c>
      <c r="O165" s="133"/>
      <c r="P165" s="192"/>
      <c r="R165" s="197"/>
    </row>
    <row r="166" spans="1:18">
      <c r="A166" s="120">
        <v>1601</v>
      </c>
      <c r="B166" s="145">
        <v>1601</v>
      </c>
      <c r="C166" s="121"/>
      <c r="D166" s="122" t="s">
        <v>353</v>
      </c>
      <c r="E166" s="133"/>
      <c r="F166" s="134"/>
      <c r="G166" s="135"/>
      <c r="H166" s="125"/>
      <c r="I166" s="133"/>
      <c r="J166" s="122"/>
      <c r="K166" s="182"/>
      <c r="L166" s="183" t="str">
        <f t="shared" si="22"/>
        <v/>
      </c>
      <c r="M166" s="133">
        <f t="shared" si="21"/>
        <v>0</v>
      </c>
      <c r="N166" s="133" t="str">
        <f t="shared" si="16"/>
        <v/>
      </c>
      <c r="O166" s="133"/>
      <c r="P166" s="192"/>
      <c r="R166" s="197"/>
    </row>
    <row r="167" spans="1:18">
      <c r="A167" s="154" t="s">
        <v>354</v>
      </c>
      <c r="B167" s="204">
        <v>160808</v>
      </c>
      <c r="C167" s="206" t="s">
        <v>27</v>
      </c>
      <c r="D167" s="205" t="s">
        <v>355</v>
      </c>
      <c r="E167" s="137" t="s">
        <v>40</v>
      </c>
      <c r="F167" s="141">
        <v>350</v>
      </c>
      <c r="G167" s="142">
        <v>4.4800000000000004</v>
      </c>
      <c r="H167" s="132">
        <f t="shared" ref="H167:H174" si="26">+IF(E167&lt;&gt;0,F167*G167,"")</f>
        <v>1568.0000000000002</v>
      </c>
      <c r="I167" s="137"/>
      <c r="J167" s="188"/>
      <c r="K167" s="182"/>
      <c r="L167" s="183">
        <f t="shared" si="22"/>
        <v>0</v>
      </c>
      <c r="M167" s="128">
        <f t="shared" si="21"/>
        <v>0</v>
      </c>
      <c r="N167" s="188">
        <f t="shared" si="16"/>
        <v>0</v>
      </c>
      <c r="O167" s="128">
        <f t="shared" ref="O167:O174" si="27">IF(E167&lt;&gt;0,+F167-M167,"")</f>
        <v>350</v>
      </c>
      <c r="P167" s="189">
        <f t="shared" ref="P167:P174" si="28">IF(E167&lt;&gt;0,O167*G167,"")</f>
        <v>1568.0000000000002</v>
      </c>
      <c r="R167" s="197"/>
    </row>
    <row r="168" spans="1:18">
      <c r="A168" s="154" t="s">
        <v>356</v>
      </c>
      <c r="B168" s="204">
        <v>160806</v>
      </c>
      <c r="C168" s="206" t="s">
        <v>27</v>
      </c>
      <c r="D168" s="205" t="s">
        <v>1265</v>
      </c>
      <c r="E168" s="137" t="s">
        <v>47</v>
      </c>
      <c r="F168" s="141">
        <v>12</v>
      </c>
      <c r="G168" s="142">
        <v>18.79</v>
      </c>
      <c r="H168" s="132">
        <f t="shared" si="26"/>
        <v>225.48</v>
      </c>
      <c r="I168" s="137"/>
      <c r="J168" s="188"/>
      <c r="K168" s="182"/>
      <c r="L168" s="183">
        <f t="shared" si="22"/>
        <v>0</v>
      </c>
      <c r="M168" s="128">
        <f t="shared" si="21"/>
        <v>0</v>
      </c>
      <c r="N168" s="188">
        <f t="shared" ref="N168:N231" si="29">IF(E168&lt;&gt;0,M168*G168,"")</f>
        <v>0</v>
      </c>
      <c r="O168" s="128">
        <f t="shared" si="27"/>
        <v>12</v>
      </c>
      <c r="P168" s="189">
        <f t="shared" si="28"/>
        <v>225.48</v>
      </c>
      <c r="R168" s="197"/>
    </row>
    <row r="169" spans="1:18" ht="48">
      <c r="A169" s="154" t="s">
        <v>358</v>
      </c>
      <c r="B169" s="204">
        <v>141110</v>
      </c>
      <c r="C169" s="206" t="s">
        <v>27</v>
      </c>
      <c r="D169" s="205" t="s">
        <v>359</v>
      </c>
      <c r="E169" s="137" t="s">
        <v>47</v>
      </c>
      <c r="F169" s="141">
        <v>1</v>
      </c>
      <c r="G169" s="142">
        <v>392.83</v>
      </c>
      <c r="H169" s="132">
        <f t="shared" si="26"/>
        <v>392.83</v>
      </c>
      <c r="I169" s="137"/>
      <c r="J169" s="188"/>
      <c r="K169" s="182"/>
      <c r="L169" s="183">
        <f t="shared" si="22"/>
        <v>0</v>
      </c>
      <c r="M169" s="128">
        <f t="shared" si="21"/>
        <v>0</v>
      </c>
      <c r="N169" s="188">
        <f t="shared" si="29"/>
        <v>0</v>
      </c>
      <c r="O169" s="128">
        <f t="shared" si="27"/>
        <v>1</v>
      </c>
      <c r="P169" s="189">
        <f t="shared" si="28"/>
        <v>392.83</v>
      </c>
      <c r="R169" s="197"/>
    </row>
    <row r="170" spans="1:18" ht="36">
      <c r="A170" s="154" t="s">
        <v>360</v>
      </c>
      <c r="B170" s="204">
        <v>150614</v>
      </c>
      <c r="C170" s="206" t="s">
        <v>27</v>
      </c>
      <c r="D170" s="205" t="s">
        <v>361</v>
      </c>
      <c r="E170" s="137" t="s">
        <v>47</v>
      </c>
      <c r="F170" s="141">
        <v>1</v>
      </c>
      <c r="G170" s="142">
        <v>73.16</v>
      </c>
      <c r="H170" s="132">
        <f t="shared" si="26"/>
        <v>73.16</v>
      </c>
      <c r="I170" s="137"/>
      <c r="J170" s="188"/>
      <c r="K170" s="182"/>
      <c r="L170" s="183">
        <f t="shared" si="22"/>
        <v>0</v>
      </c>
      <c r="M170" s="128">
        <f t="shared" si="21"/>
        <v>0</v>
      </c>
      <c r="N170" s="188">
        <f t="shared" si="29"/>
        <v>0</v>
      </c>
      <c r="O170" s="128">
        <f t="shared" si="27"/>
        <v>1</v>
      </c>
      <c r="P170" s="189">
        <f t="shared" si="28"/>
        <v>73.16</v>
      </c>
      <c r="R170" s="197"/>
    </row>
    <row r="171" spans="1:18">
      <c r="A171" s="154" t="s">
        <v>362</v>
      </c>
      <c r="B171" s="204">
        <v>150310</v>
      </c>
      <c r="C171" s="206" t="s">
        <v>27</v>
      </c>
      <c r="D171" s="205" t="s">
        <v>363</v>
      </c>
      <c r="E171" s="137" t="s">
        <v>47</v>
      </c>
      <c r="F171" s="141">
        <v>1</v>
      </c>
      <c r="G171" s="142">
        <v>53.42</v>
      </c>
      <c r="H171" s="132">
        <f t="shared" si="26"/>
        <v>53.42</v>
      </c>
      <c r="I171" s="137"/>
      <c r="J171" s="188"/>
      <c r="K171" s="182"/>
      <c r="L171" s="183">
        <f t="shared" si="22"/>
        <v>0</v>
      </c>
      <c r="M171" s="128">
        <f t="shared" si="21"/>
        <v>0</v>
      </c>
      <c r="N171" s="188">
        <f t="shared" si="29"/>
        <v>0</v>
      </c>
      <c r="O171" s="128">
        <f t="shared" si="27"/>
        <v>1</v>
      </c>
      <c r="P171" s="189">
        <f t="shared" si="28"/>
        <v>53.42</v>
      </c>
      <c r="R171" s="197"/>
    </row>
    <row r="172" spans="1:18">
      <c r="A172" s="154" t="s">
        <v>364</v>
      </c>
      <c r="B172" s="204">
        <v>150628</v>
      </c>
      <c r="C172" s="206" t="s">
        <v>27</v>
      </c>
      <c r="D172" s="205" t="s">
        <v>365</v>
      </c>
      <c r="E172" s="137" t="s">
        <v>47</v>
      </c>
      <c r="F172" s="141">
        <v>12</v>
      </c>
      <c r="G172" s="142">
        <v>4.8899999999999997</v>
      </c>
      <c r="H172" s="132">
        <f t="shared" si="26"/>
        <v>58.679999999999993</v>
      </c>
      <c r="I172" s="137"/>
      <c r="J172" s="188"/>
      <c r="K172" s="182"/>
      <c r="L172" s="183">
        <f t="shared" si="22"/>
        <v>0</v>
      </c>
      <c r="M172" s="128">
        <f t="shared" si="21"/>
        <v>0</v>
      </c>
      <c r="N172" s="188">
        <f t="shared" si="29"/>
        <v>0</v>
      </c>
      <c r="O172" s="128">
        <f t="shared" si="27"/>
        <v>12</v>
      </c>
      <c r="P172" s="189">
        <f t="shared" si="28"/>
        <v>58.679999999999993</v>
      </c>
      <c r="R172" s="197"/>
    </row>
    <row r="173" spans="1:18" ht="24">
      <c r="A173" s="154" t="s">
        <v>366</v>
      </c>
      <c r="B173" s="204">
        <v>151127</v>
      </c>
      <c r="C173" s="206" t="s">
        <v>27</v>
      </c>
      <c r="D173" s="205" t="s">
        <v>367</v>
      </c>
      <c r="E173" s="137" t="s">
        <v>40</v>
      </c>
      <c r="F173" s="141">
        <v>27</v>
      </c>
      <c r="G173" s="142">
        <v>13.44</v>
      </c>
      <c r="H173" s="132">
        <f t="shared" si="26"/>
        <v>362.88</v>
      </c>
      <c r="I173" s="137"/>
      <c r="J173" s="188"/>
      <c r="K173" s="182"/>
      <c r="L173" s="183">
        <f t="shared" si="22"/>
        <v>0</v>
      </c>
      <c r="M173" s="128">
        <f t="shared" si="21"/>
        <v>0</v>
      </c>
      <c r="N173" s="188">
        <f t="shared" si="29"/>
        <v>0</v>
      </c>
      <c r="O173" s="128">
        <f t="shared" si="27"/>
        <v>27</v>
      </c>
      <c r="P173" s="189">
        <f t="shared" si="28"/>
        <v>362.88</v>
      </c>
      <c r="R173" s="197"/>
    </row>
    <row r="174" spans="1:18" ht="24">
      <c r="A174" s="154" t="s">
        <v>368</v>
      </c>
      <c r="B174" s="204">
        <v>151126</v>
      </c>
      <c r="C174" s="206" t="s">
        <v>27</v>
      </c>
      <c r="D174" s="205" t="s">
        <v>369</v>
      </c>
      <c r="E174" s="137" t="s">
        <v>40</v>
      </c>
      <c r="F174" s="141">
        <v>200</v>
      </c>
      <c r="G174" s="142">
        <v>9</v>
      </c>
      <c r="H174" s="132">
        <f t="shared" si="26"/>
        <v>1800</v>
      </c>
      <c r="I174" s="137"/>
      <c r="J174" s="188"/>
      <c r="K174" s="182"/>
      <c r="L174" s="183">
        <f t="shared" si="22"/>
        <v>0</v>
      </c>
      <c r="M174" s="128">
        <f t="shared" si="21"/>
        <v>0</v>
      </c>
      <c r="N174" s="188">
        <f t="shared" si="29"/>
        <v>0</v>
      </c>
      <c r="O174" s="128">
        <f t="shared" si="27"/>
        <v>200</v>
      </c>
      <c r="P174" s="189">
        <f t="shared" si="28"/>
        <v>1800</v>
      </c>
      <c r="R174" s="197"/>
    </row>
    <row r="175" spans="1:18">
      <c r="A175" s="120">
        <v>1602</v>
      </c>
      <c r="B175" s="145">
        <v>1602</v>
      </c>
      <c r="C175" s="121"/>
      <c r="D175" s="122" t="s">
        <v>370</v>
      </c>
      <c r="E175" s="133"/>
      <c r="F175" s="134"/>
      <c r="G175" s="135"/>
      <c r="H175" s="125"/>
      <c r="I175" s="133"/>
      <c r="J175" s="122"/>
      <c r="K175" s="182"/>
      <c r="L175" s="183" t="str">
        <f t="shared" si="22"/>
        <v/>
      </c>
      <c r="M175" s="133">
        <f t="shared" si="21"/>
        <v>0</v>
      </c>
      <c r="N175" s="133" t="str">
        <f t="shared" si="29"/>
        <v/>
      </c>
      <c r="O175" s="133"/>
      <c r="P175" s="192"/>
      <c r="R175" s="197"/>
    </row>
    <row r="176" spans="1:18" ht="36">
      <c r="A176" s="154" t="s">
        <v>1266</v>
      </c>
      <c r="B176" s="204">
        <v>160207</v>
      </c>
      <c r="C176" s="206" t="s">
        <v>27</v>
      </c>
      <c r="D176" s="205" t="s">
        <v>372</v>
      </c>
      <c r="E176" s="137" t="s">
        <v>47</v>
      </c>
      <c r="F176" s="141">
        <v>1</v>
      </c>
      <c r="G176" s="142">
        <v>4446.79</v>
      </c>
      <c r="H176" s="132">
        <f>+IF(E176&lt;&gt;0,F176*G176,"")</f>
        <v>4446.79</v>
      </c>
      <c r="I176" s="137"/>
      <c r="J176" s="188"/>
      <c r="K176" s="182"/>
      <c r="L176" s="183">
        <f t="shared" si="22"/>
        <v>0</v>
      </c>
      <c r="M176" s="128">
        <f t="shared" si="21"/>
        <v>0</v>
      </c>
      <c r="N176" s="188">
        <f t="shared" si="29"/>
        <v>0</v>
      </c>
      <c r="O176" s="128">
        <f>IF(E176&lt;&gt;0,+F176-M176,"")</f>
        <v>1</v>
      </c>
      <c r="P176" s="189">
        <f>IF(E176&lt;&gt;0,O176*G176,"")</f>
        <v>4446.79</v>
      </c>
      <c r="R176" s="197"/>
    </row>
    <row r="177" spans="1:18">
      <c r="A177" s="120">
        <v>1603</v>
      </c>
      <c r="B177" s="145">
        <v>1603</v>
      </c>
      <c r="C177" s="121"/>
      <c r="D177" s="122" t="s">
        <v>373</v>
      </c>
      <c r="E177" s="133"/>
      <c r="F177" s="134"/>
      <c r="G177" s="135"/>
      <c r="H177" s="125"/>
      <c r="I177" s="133"/>
      <c r="J177" s="122"/>
      <c r="K177" s="182"/>
      <c r="L177" s="183" t="str">
        <f t="shared" si="22"/>
        <v/>
      </c>
      <c r="M177" s="133">
        <f t="shared" si="21"/>
        <v>0</v>
      </c>
      <c r="N177" s="133" t="str">
        <f t="shared" si="29"/>
        <v/>
      </c>
      <c r="O177" s="133"/>
      <c r="P177" s="192"/>
      <c r="R177" s="197"/>
    </row>
    <row r="178" spans="1:18" ht="24">
      <c r="A178" s="154" t="s">
        <v>1267</v>
      </c>
      <c r="B178" s="204">
        <v>160303</v>
      </c>
      <c r="C178" s="206" t="s">
        <v>27</v>
      </c>
      <c r="D178" s="207" t="s">
        <v>375</v>
      </c>
      <c r="E178" s="137" t="s">
        <v>47</v>
      </c>
      <c r="F178" s="141">
        <v>4</v>
      </c>
      <c r="G178" s="142">
        <v>204.15</v>
      </c>
      <c r="H178" s="132">
        <f>+IF(E178&lt;&gt;0,F178*G178,"")</f>
        <v>816.6</v>
      </c>
      <c r="I178" s="137"/>
      <c r="J178" s="188"/>
      <c r="K178" s="182"/>
      <c r="L178" s="183">
        <f t="shared" si="22"/>
        <v>0</v>
      </c>
      <c r="M178" s="128">
        <f t="shared" si="21"/>
        <v>0</v>
      </c>
      <c r="N178" s="188">
        <f t="shared" si="29"/>
        <v>0</v>
      </c>
      <c r="O178" s="128">
        <f>IF(E178&lt;&gt;0,+F178-M178,"")</f>
        <v>4</v>
      </c>
      <c r="P178" s="189">
        <f>IF(E178&lt;&gt;0,O178*G178,"")</f>
        <v>816.6</v>
      </c>
      <c r="R178" s="197"/>
    </row>
    <row r="179" spans="1:18" ht="48">
      <c r="A179" s="154" t="s">
        <v>1268</v>
      </c>
      <c r="B179" s="204">
        <v>160304</v>
      </c>
      <c r="C179" s="206" t="s">
        <v>27</v>
      </c>
      <c r="D179" s="207" t="s">
        <v>377</v>
      </c>
      <c r="E179" s="137" t="s">
        <v>47</v>
      </c>
      <c r="F179" s="141">
        <v>1</v>
      </c>
      <c r="G179" s="142">
        <v>483.06</v>
      </c>
      <c r="H179" s="132">
        <f>+IF(E179&lt;&gt;0,F179*G179,"")</f>
        <v>483.06</v>
      </c>
      <c r="I179" s="137"/>
      <c r="J179" s="188"/>
      <c r="K179" s="182"/>
      <c r="L179" s="183">
        <f t="shared" ref="L179:L210" si="30">IF(E179&lt;&gt;0,K179*G179,"")</f>
        <v>0</v>
      </c>
      <c r="M179" s="128">
        <f t="shared" si="21"/>
        <v>0</v>
      </c>
      <c r="N179" s="188">
        <f t="shared" si="29"/>
        <v>0</v>
      </c>
      <c r="O179" s="128">
        <f>IF(E179&lt;&gt;0,+F179-M179,"")</f>
        <v>1</v>
      </c>
      <c r="P179" s="189">
        <f>IF(E179&lt;&gt;0,O179*G179,"")</f>
        <v>483.06</v>
      </c>
      <c r="R179" s="197"/>
    </row>
    <row r="180" spans="1:18" ht="24">
      <c r="A180" s="154" t="s">
        <v>1269</v>
      </c>
      <c r="B180" s="204">
        <v>160305</v>
      </c>
      <c r="C180" s="206" t="s">
        <v>27</v>
      </c>
      <c r="D180" s="205" t="s">
        <v>379</v>
      </c>
      <c r="E180" s="137" t="s">
        <v>40</v>
      </c>
      <c r="F180" s="141">
        <v>175</v>
      </c>
      <c r="G180" s="142">
        <v>43.67</v>
      </c>
      <c r="H180" s="132">
        <f>+IF(E180&lt;&gt;0,F180*G180,"")</f>
        <v>7642.25</v>
      </c>
      <c r="I180" s="137"/>
      <c r="J180" s="188"/>
      <c r="K180" s="182"/>
      <c r="L180" s="183">
        <f t="shared" si="30"/>
        <v>0</v>
      </c>
      <c r="M180" s="128">
        <f t="shared" si="21"/>
        <v>0</v>
      </c>
      <c r="N180" s="188">
        <f t="shared" si="29"/>
        <v>0</v>
      </c>
      <c r="O180" s="128">
        <f>IF(E180&lt;&gt;0,+F180-M180,"")</f>
        <v>175</v>
      </c>
      <c r="P180" s="189">
        <f>IF(E180&lt;&gt;0,O180*G180,"")</f>
        <v>7642.25</v>
      </c>
      <c r="R180" s="197"/>
    </row>
    <row r="181" spans="1:18" ht="36">
      <c r="A181" s="154" t="s">
        <v>1270</v>
      </c>
      <c r="B181" s="204">
        <v>160324</v>
      </c>
      <c r="C181" s="206" t="s">
        <v>27</v>
      </c>
      <c r="D181" s="205" t="s">
        <v>381</v>
      </c>
      <c r="E181" s="137" t="s">
        <v>47</v>
      </c>
      <c r="F181" s="141">
        <v>1</v>
      </c>
      <c r="G181" s="142">
        <v>126.77</v>
      </c>
      <c r="H181" s="132">
        <f>+IF(E181&lt;&gt;0,F181*G181,"")</f>
        <v>126.77</v>
      </c>
      <c r="I181" s="137"/>
      <c r="J181" s="188"/>
      <c r="K181" s="182"/>
      <c r="L181" s="183">
        <f t="shared" si="30"/>
        <v>0</v>
      </c>
      <c r="M181" s="128">
        <f t="shared" si="21"/>
        <v>0</v>
      </c>
      <c r="N181" s="188">
        <f t="shared" si="29"/>
        <v>0</v>
      </c>
      <c r="O181" s="128">
        <f>IF(E181&lt;&gt;0,+F181-M181,"")</f>
        <v>1</v>
      </c>
      <c r="P181" s="189">
        <f>IF(E181&lt;&gt;0,O181*G181,"")</f>
        <v>126.77</v>
      </c>
      <c r="R181" s="197"/>
    </row>
    <row r="182" spans="1:18">
      <c r="A182" s="120">
        <v>1606</v>
      </c>
      <c r="B182" s="145">
        <v>1606</v>
      </c>
      <c r="C182" s="121"/>
      <c r="D182" s="122" t="s">
        <v>410</v>
      </c>
      <c r="E182" s="133"/>
      <c r="F182" s="134"/>
      <c r="G182" s="135"/>
      <c r="H182" s="125"/>
      <c r="I182" s="133"/>
      <c r="J182" s="122"/>
      <c r="K182" s="182"/>
      <c r="L182" s="183" t="str">
        <f t="shared" si="30"/>
        <v/>
      </c>
      <c r="M182" s="133">
        <f t="shared" si="21"/>
        <v>0</v>
      </c>
      <c r="N182" s="133" t="str">
        <f t="shared" si="29"/>
        <v/>
      </c>
      <c r="O182" s="133"/>
      <c r="P182" s="192"/>
      <c r="R182" s="197"/>
    </row>
    <row r="183" spans="1:18" ht="36">
      <c r="A183" s="154" t="s">
        <v>1271</v>
      </c>
      <c r="B183" s="204">
        <v>160602</v>
      </c>
      <c r="C183" s="206" t="s">
        <v>27</v>
      </c>
      <c r="D183" s="205" t="s">
        <v>412</v>
      </c>
      <c r="E183" s="137" t="s">
        <v>47</v>
      </c>
      <c r="F183" s="141">
        <v>3</v>
      </c>
      <c r="G183" s="142">
        <v>1024.04</v>
      </c>
      <c r="H183" s="132">
        <f t="shared" ref="H183:H190" si="31">+IF(E183&lt;&gt;0,F183*G183,"")</f>
        <v>3072.12</v>
      </c>
      <c r="I183" s="137"/>
      <c r="J183" s="188"/>
      <c r="K183" s="182"/>
      <c r="L183" s="183">
        <f t="shared" si="30"/>
        <v>0</v>
      </c>
      <c r="M183" s="128">
        <f t="shared" si="21"/>
        <v>0</v>
      </c>
      <c r="N183" s="188">
        <f t="shared" si="29"/>
        <v>0</v>
      </c>
      <c r="O183" s="128">
        <v>3</v>
      </c>
      <c r="P183" s="189">
        <f>IF(E183&lt;&gt;0,O183*G183,"")</f>
        <v>3072.12</v>
      </c>
      <c r="R183" s="197"/>
    </row>
    <row r="184" spans="1:18">
      <c r="A184" s="154" t="s">
        <v>1272</v>
      </c>
      <c r="B184" s="204">
        <v>141215</v>
      </c>
      <c r="C184" s="206" t="s">
        <v>27</v>
      </c>
      <c r="D184" s="205" t="s">
        <v>414</v>
      </c>
      <c r="E184" s="137" t="s">
        <v>40</v>
      </c>
      <c r="F184" s="141">
        <v>52</v>
      </c>
      <c r="G184" s="142">
        <v>79.44</v>
      </c>
      <c r="H184" s="132">
        <f t="shared" si="31"/>
        <v>4130.88</v>
      </c>
      <c r="I184" s="137"/>
      <c r="J184" s="188"/>
      <c r="K184" s="182"/>
      <c r="L184" s="183">
        <f t="shared" si="30"/>
        <v>0</v>
      </c>
      <c r="M184" s="128">
        <f t="shared" si="21"/>
        <v>0</v>
      </c>
      <c r="N184" s="188">
        <f t="shared" si="29"/>
        <v>0</v>
      </c>
      <c r="O184" s="128">
        <f t="shared" ref="O184:O190" si="32">IF(E184&lt;&gt;0,+F184-M184,"")</f>
        <v>52</v>
      </c>
      <c r="P184" s="189">
        <v>4130.88</v>
      </c>
      <c r="R184" s="197"/>
    </row>
    <row r="185" spans="1:18">
      <c r="A185" s="154" t="s">
        <v>1273</v>
      </c>
      <c r="B185" s="204">
        <v>170324</v>
      </c>
      <c r="C185" s="206" t="s">
        <v>27</v>
      </c>
      <c r="D185" s="205" t="s">
        <v>416</v>
      </c>
      <c r="E185" s="137" t="s">
        <v>47</v>
      </c>
      <c r="F185" s="141">
        <v>1</v>
      </c>
      <c r="G185" s="142">
        <v>107.58</v>
      </c>
      <c r="H185" s="132">
        <f t="shared" si="31"/>
        <v>107.58</v>
      </c>
      <c r="I185" s="137"/>
      <c r="J185" s="188"/>
      <c r="K185" s="182"/>
      <c r="L185" s="183">
        <f t="shared" si="30"/>
        <v>0</v>
      </c>
      <c r="M185" s="128">
        <f t="shared" si="21"/>
        <v>0</v>
      </c>
      <c r="N185" s="188">
        <f t="shared" si="29"/>
        <v>0</v>
      </c>
      <c r="O185" s="128">
        <f t="shared" si="32"/>
        <v>1</v>
      </c>
      <c r="P185" s="189">
        <v>107.58</v>
      </c>
      <c r="R185" s="197"/>
    </row>
    <row r="186" spans="1:18" ht="36">
      <c r="A186" s="154" t="s">
        <v>1274</v>
      </c>
      <c r="B186" s="204">
        <v>160604</v>
      </c>
      <c r="C186" s="206" t="s">
        <v>27</v>
      </c>
      <c r="D186" s="207" t="s">
        <v>1275</v>
      </c>
      <c r="E186" s="137" t="s">
        <v>47</v>
      </c>
      <c r="F186" s="141">
        <v>4</v>
      </c>
      <c r="G186" s="142">
        <v>105.91</v>
      </c>
      <c r="H186" s="132">
        <f t="shared" si="31"/>
        <v>423.64</v>
      </c>
      <c r="I186" s="137"/>
      <c r="J186" s="188"/>
      <c r="K186" s="182"/>
      <c r="L186" s="183">
        <f t="shared" si="30"/>
        <v>0</v>
      </c>
      <c r="M186" s="128">
        <f t="shared" si="21"/>
        <v>0</v>
      </c>
      <c r="N186" s="188">
        <f t="shared" si="29"/>
        <v>0</v>
      </c>
      <c r="O186" s="128">
        <f t="shared" si="32"/>
        <v>4</v>
      </c>
      <c r="P186" s="189">
        <v>423.64</v>
      </c>
      <c r="R186" s="197"/>
    </row>
    <row r="187" spans="1:18" ht="36">
      <c r="A187" s="154" t="s">
        <v>1276</v>
      </c>
      <c r="B187" s="204">
        <v>160605</v>
      </c>
      <c r="C187" s="206" t="s">
        <v>27</v>
      </c>
      <c r="D187" s="207" t="s">
        <v>428</v>
      </c>
      <c r="E187" s="137" t="s">
        <v>47</v>
      </c>
      <c r="F187" s="141">
        <v>4</v>
      </c>
      <c r="G187" s="142">
        <v>146.35</v>
      </c>
      <c r="H187" s="132">
        <f t="shared" si="31"/>
        <v>585.4</v>
      </c>
      <c r="I187" s="137"/>
      <c r="J187" s="188"/>
      <c r="K187" s="182"/>
      <c r="L187" s="183">
        <f t="shared" si="30"/>
        <v>0</v>
      </c>
      <c r="M187" s="128">
        <f t="shared" si="21"/>
        <v>0</v>
      </c>
      <c r="N187" s="188">
        <f t="shared" si="29"/>
        <v>0</v>
      </c>
      <c r="O187" s="128">
        <f t="shared" si="32"/>
        <v>4</v>
      </c>
      <c r="P187" s="189">
        <v>585.4</v>
      </c>
      <c r="R187" s="197"/>
    </row>
    <row r="188" spans="1:18" ht="36">
      <c r="A188" s="154" t="s">
        <v>1277</v>
      </c>
      <c r="B188" s="204">
        <v>160606</v>
      </c>
      <c r="C188" s="206" t="s">
        <v>27</v>
      </c>
      <c r="D188" s="207" t="s">
        <v>1278</v>
      </c>
      <c r="E188" s="137" t="s">
        <v>47</v>
      </c>
      <c r="F188" s="141">
        <v>1</v>
      </c>
      <c r="G188" s="142">
        <v>336.59</v>
      </c>
      <c r="H188" s="132">
        <f t="shared" si="31"/>
        <v>336.59</v>
      </c>
      <c r="I188" s="137"/>
      <c r="J188" s="188"/>
      <c r="K188" s="182"/>
      <c r="L188" s="183">
        <f t="shared" si="30"/>
        <v>0</v>
      </c>
      <c r="M188" s="128">
        <f t="shared" si="21"/>
        <v>0</v>
      </c>
      <c r="N188" s="188">
        <f t="shared" si="29"/>
        <v>0</v>
      </c>
      <c r="O188" s="128">
        <f t="shared" si="32"/>
        <v>1</v>
      </c>
      <c r="P188" s="189">
        <v>336.59</v>
      </c>
      <c r="R188" s="197"/>
    </row>
    <row r="189" spans="1:18" ht="36">
      <c r="A189" s="154" t="s">
        <v>1279</v>
      </c>
      <c r="B189" s="204">
        <v>160612</v>
      </c>
      <c r="C189" s="206" t="s">
        <v>27</v>
      </c>
      <c r="D189" s="207" t="s">
        <v>422</v>
      </c>
      <c r="E189" s="137" t="s">
        <v>47</v>
      </c>
      <c r="F189" s="141">
        <v>10</v>
      </c>
      <c r="G189" s="142">
        <v>19.71</v>
      </c>
      <c r="H189" s="132">
        <f t="shared" si="31"/>
        <v>197.10000000000002</v>
      </c>
      <c r="I189" s="137"/>
      <c r="J189" s="188"/>
      <c r="K189" s="182"/>
      <c r="L189" s="183">
        <f t="shared" si="30"/>
        <v>0</v>
      </c>
      <c r="M189" s="128">
        <f t="shared" si="21"/>
        <v>0</v>
      </c>
      <c r="N189" s="188">
        <f t="shared" si="29"/>
        <v>0</v>
      </c>
      <c r="O189" s="128">
        <f t="shared" si="32"/>
        <v>10</v>
      </c>
      <c r="P189" s="189">
        <v>197.1</v>
      </c>
      <c r="R189" s="197"/>
    </row>
    <row r="190" spans="1:18" ht="24">
      <c r="A190" s="154" t="s">
        <v>1280</v>
      </c>
      <c r="B190" s="204">
        <v>160613</v>
      </c>
      <c r="C190" s="206" t="s">
        <v>27</v>
      </c>
      <c r="D190" s="207" t="s">
        <v>424</v>
      </c>
      <c r="E190" s="137" t="s">
        <v>47</v>
      </c>
      <c r="F190" s="141">
        <v>10</v>
      </c>
      <c r="G190" s="142">
        <v>132.76</v>
      </c>
      <c r="H190" s="132">
        <f t="shared" si="31"/>
        <v>1327.6</v>
      </c>
      <c r="I190" s="137"/>
      <c r="J190" s="188"/>
      <c r="K190" s="182"/>
      <c r="L190" s="183">
        <f t="shared" si="30"/>
        <v>0</v>
      </c>
      <c r="M190" s="128">
        <f t="shared" si="21"/>
        <v>0</v>
      </c>
      <c r="N190" s="188">
        <f t="shared" si="29"/>
        <v>0</v>
      </c>
      <c r="O190" s="128">
        <f t="shared" si="32"/>
        <v>10</v>
      </c>
      <c r="P190" s="189">
        <v>1327.6</v>
      </c>
      <c r="R190" s="197"/>
    </row>
    <row r="191" spans="1:18">
      <c r="A191" s="120">
        <v>17</v>
      </c>
      <c r="B191" s="145">
        <v>17</v>
      </c>
      <c r="C191" s="121"/>
      <c r="D191" s="122" t="s">
        <v>550</v>
      </c>
      <c r="E191" s="133"/>
      <c r="F191" s="134"/>
      <c r="G191" s="135"/>
      <c r="H191" s="125">
        <f>SUM(H192:H220)</f>
        <v>44775.589600000007</v>
      </c>
      <c r="I191" s="133"/>
      <c r="J191" s="122"/>
      <c r="K191" s="182"/>
      <c r="L191" s="183" t="str">
        <f t="shared" si="30"/>
        <v/>
      </c>
      <c r="M191" s="133">
        <f t="shared" si="21"/>
        <v>0</v>
      </c>
      <c r="N191" s="133" t="str">
        <f t="shared" si="29"/>
        <v/>
      </c>
      <c r="O191" s="133"/>
      <c r="P191" s="192"/>
      <c r="R191" s="197"/>
    </row>
    <row r="192" spans="1:18">
      <c r="A192" s="120">
        <v>1701</v>
      </c>
      <c r="B192" s="145">
        <v>1701</v>
      </c>
      <c r="C192" s="121"/>
      <c r="D192" s="122" t="s">
        <v>552</v>
      </c>
      <c r="E192" s="133"/>
      <c r="F192" s="134"/>
      <c r="G192" s="135"/>
      <c r="H192" s="125"/>
      <c r="I192" s="133"/>
      <c r="J192" s="122"/>
      <c r="K192" s="182"/>
      <c r="L192" s="183" t="str">
        <f t="shared" si="30"/>
        <v/>
      </c>
      <c r="M192" s="133">
        <f t="shared" si="21"/>
        <v>0</v>
      </c>
      <c r="N192" s="133" t="str">
        <f t="shared" si="29"/>
        <v/>
      </c>
      <c r="O192" s="133"/>
      <c r="P192" s="192"/>
      <c r="R192" s="197"/>
    </row>
    <row r="193" spans="1:18" ht="36">
      <c r="A193" s="154" t="s">
        <v>1281</v>
      </c>
      <c r="B193" s="204">
        <v>170101</v>
      </c>
      <c r="C193" s="206" t="s">
        <v>27</v>
      </c>
      <c r="D193" s="205" t="s">
        <v>554</v>
      </c>
      <c r="E193" s="137" t="s">
        <v>47</v>
      </c>
      <c r="F193" s="141">
        <v>5</v>
      </c>
      <c r="G193" s="142">
        <v>353.5</v>
      </c>
      <c r="H193" s="132">
        <f t="shared" ref="H193:H202" si="33">+IF(E193&lt;&gt;0,F193*G193,"")</f>
        <v>1767.5</v>
      </c>
      <c r="I193" s="137"/>
      <c r="J193" s="188"/>
      <c r="K193" s="182"/>
      <c r="L193" s="183">
        <f t="shared" si="30"/>
        <v>0</v>
      </c>
      <c r="M193" s="128">
        <f t="shared" si="21"/>
        <v>0</v>
      </c>
      <c r="N193" s="188">
        <f t="shared" si="29"/>
        <v>0</v>
      </c>
      <c r="O193" s="128">
        <f t="shared" ref="O193:O202" si="34">IF(E193&lt;&gt;0,+F193-M193,"")</f>
        <v>5</v>
      </c>
      <c r="P193" s="189">
        <f t="shared" ref="P193:P202" si="35">IF(E193&lt;&gt;0,O193*G193,"")</f>
        <v>1767.5</v>
      </c>
      <c r="R193" s="197"/>
    </row>
    <row r="194" spans="1:18" ht="24">
      <c r="A194" s="154" t="s">
        <v>1282</v>
      </c>
      <c r="B194" s="204" t="s">
        <v>556</v>
      </c>
      <c r="C194" s="206"/>
      <c r="D194" s="205" t="s">
        <v>557</v>
      </c>
      <c r="E194" s="137" t="s">
        <v>47</v>
      </c>
      <c r="F194" s="141">
        <v>12</v>
      </c>
      <c r="G194" s="142">
        <v>118.72</v>
      </c>
      <c r="H194" s="132">
        <f t="shared" si="33"/>
        <v>1424.6399999999999</v>
      </c>
      <c r="I194" s="137"/>
      <c r="J194" s="188"/>
      <c r="K194" s="182"/>
      <c r="L194" s="183">
        <f t="shared" si="30"/>
        <v>0</v>
      </c>
      <c r="M194" s="128">
        <f t="shared" si="21"/>
        <v>0</v>
      </c>
      <c r="N194" s="188">
        <f t="shared" si="29"/>
        <v>0</v>
      </c>
      <c r="O194" s="128">
        <f t="shared" si="34"/>
        <v>12</v>
      </c>
      <c r="P194" s="189">
        <f t="shared" si="35"/>
        <v>1424.6399999999999</v>
      </c>
      <c r="R194" s="197"/>
    </row>
    <row r="195" spans="1:18">
      <c r="A195" s="154" t="s">
        <v>1283</v>
      </c>
      <c r="B195" s="204" t="s">
        <v>556</v>
      </c>
      <c r="C195" s="206"/>
      <c r="D195" s="205" t="s">
        <v>559</v>
      </c>
      <c r="E195" s="137" t="s">
        <v>47</v>
      </c>
      <c r="F195" s="141">
        <v>13</v>
      </c>
      <c r="G195" s="142">
        <v>92.74</v>
      </c>
      <c r="H195" s="132">
        <f t="shared" si="33"/>
        <v>1205.6199999999999</v>
      </c>
      <c r="I195" s="137"/>
      <c r="J195" s="188"/>
      <c r="K195" s="182"/>
      <c r="L195" s="183">
        <f t="shared" si="30"/>
        <v>0</v>
      </c>
      <c r="M195" s="128">
        <f t="shared" si="21"/>
        <v>0</v>
      </c>
      <c r="N195" s="188">
        <f t="shared" si="29"/>
        <v>0</v>
      </c>
      <c r="O195" s="128">
        <f t="shared" si="34"/>
        <v>13</v>
      </c>
      <c r="P195" s="189">
        <f t="shared" si="35"/>
        <v>1205.6199999999999</v>
      </c>
      <c r="R195" s="197"/>
    </row>
    <row r="196" spans="1:18">
      <c r="A196" s="154" t="s">
        <v>1284</v>
      </c>
      <c r="B196" s="204" t="s">
        <v>556</v>
      </c>
      <c r="C196" s="206"/>
      <c r="D196" s="205" t="s">
        <v>561</v>
      </c>
      <c r="E196" s="137" t="s">
        <v>47</v>
      </c>
      <c r="F196" s="141">
        <v>15</v>
      </c>
      <c r="G196" s="142">
        <v>136.05000000000001</v>
      </c>
      <c r="H196" s="132">
        <f t="shared" si="33"/>
        <v>2040.7500000000002</v>
      </c>
      <c r="I196" s="137"/>
      <c r="J196" s="188"/>
      <c r="K196" s="182"/>
      <c r="L196" s="183">
        <f t="shared" si="30"/>
        <v>0</v>
      </c>
      <c r="M196" s="128">
        <f t="shared" si="21"/>
        <v>0</v>
      </c>
      <c r="N196" s="188">
        <f t="shared" si="29"/>
        <v>0</v>
      </c>
      <c r="O196" s="128">
        <f t="shared" si="34"/>
        <v>15</v>
      </c>
      <c r="P196" s="189">
        <f t="shared" si="35"/>
        <v>2040.7500000000002</v>
      </c>
      <c r="R196" s="197"/>
    </row>
    <row r="197" spans="1:18" ht="24">
      <c r="A197" s="154" t="s">
        <v>1285</v>
      </c>
      <c r="B197" s="204">
        <v>170114</v>
      </c>
      <c r="C197" s="206" t="s">
        <v>27</v>
      </c>
      <c r="D197" s="205" t="s">
        <v>563</v>
      </c>
      <c r="E197" s="137" t="s">
        <v>47</v>
      </c>
      <c r="F197" s="141">
        <v>12</v>
      </c>
      <c r="G197" s="142">
        <v>386.3</v>
      </c>
      <c r="H197" s="132">
        <f t="shared" si="33"/>
        <v>4635.6000000000004</v>
      </c>
      <c r="I197" s="137"/>
      <c r="J197" s="188"/>
      <c r="K197" s="182"/>
      <c r="L197" s="183">
        <f t="shared" si="30"/>
        <v>0</v>
      </c>
      <c r="M197" s="128">
        <f t="shared" si="21"/>
        <v>0</v>
      </c>
      <c r="N197" s="188">
        <f t="shared" si="29"/>
        <v>0</v>
      </c>
      <c r="O197" s="128">
        <f t="shared" si="34"/>
        <v>12</v>
      </c>
      <c r="P197" s="189">
        <f t="shared" si="35"/>
        <v>4635.6000000000004</v>
      </c>
      <c r="R197" s="197"/>
    </row>
    <row r="198" spans="1:18" ht="36">
      <c r="A198" s="154" t="s">
        <v>1286</v>
      </c>
      <c r="B198" s="204">
        <v>170132</v>
      </c>
      <c r="C198" s="206" t="s">
        <v>27</v>
      </c>
      <c r="D198" s="205" t="s">
        <v>565</v>
      </c>
      <c r="E198" s="137" t="s">
        <v>47</v>
      </c>
      <c r="F198" s="141">
        <v>4</v>
      </c>
      <c r="G198" s="142">
        <v>821.39</v>
      </c>
      <c r="H198" s="132">
        <f t="shared" si="33"/>
        <v>3285.56</v>
      </c>
      <c r="I198" s="137"/>
      <c r="J198" s="188"/>
      <c r="K198" s="182"/>
      <c r="L198" s="183">
        <f t="shared" si="30"/>
        <v>0</v>
      </c>
      <c r="M198" s="128">
        <f t="shared" si="21"/>
        <v>0</v>
      </c>
      <c r="N198" s="188">
        <f t="shared" si="29"/>
        <v>0</v>
      </c>
      <c r="O198" s="128">
        <f t="shared" si="34"/>
        <v>4</v>
      </c>
      <c r="P198" s="189">
        <f t="shared" si="35"/>
        <v>3285.56</v>
      </c>
      <c r="R198" s="197"/>
    </row>
    <row r="199" spans="1:18" ht="24">
      <c r="A199" s="154" t="s">
        <v>1287</v>
      </c>
      <c r="B199" s="204">
        <v>170133</v>
      </c>
      <c r="C199" s="206" t="s">
        <v>27</v>
      </c>
      <c r="D199" s="205" t="s">
        <v>567</v>
      </c>
      <c r="E199" s="137" t="s">
        <v>47</v>
      </c>
      <c r="F199" s="141">
        <v>14</v>
      </c>
      <c r="G199" s="142">
        <v>191.53</v>
      </c>
      <c r="H199" s="132">
        <f t="shared" si="33"/>
        <v>2681.42</v>
      </c>
      <c r="I199" s="137"/>
      <c r="J199" s="188"/>
      <c r="K199" s="182"/>
      <c r="L199" s="183">
        <f t="shared" si="30"/>
        <v>0</v>
      </c>
      <c r="M199" s="128">
        <f t="shared" si="21"/>
        <v>0</v>
      </c>
      <c r="N199" s="188">
        <f t="shared" si="29"/>
        <v>0</v>
      </c>
      <c r="O199" s="128">
        <f t="shared" si="34"/>
        <v>14</v>
      </c>
      <c r="P199" s="189">
        <f t="shared" si="35"/>
        <v>2681.42</v>
      </c>
      <c r="R199" s="197"/>
    </row>
    <row r="200" spans="1:18" ht="36">
      <c r="A200" s="154" t="s">
        <v>1288</v>
      </c>
      <c r="B200" s="204">
        <v>170134</v>
      </c>
      <c r="C200" s="206" t="s">
        <v>27</v>
      </c>
      <c r="D200" s="205" t="s">
        <v>569</v>
      </c>
      <c r="E200" s="137" t="s">
        <v>47</v>
      </c>
      <c r="F200" s="141">
        <v>4</v>
      </c>
      <c r="G200" s="142">
        <v>341.35</v>
      </c>
      <c r="H200" s="132">
        <f t="shared" si="33"/>
        <v>1365.4</v>
      </c>
      <c r="I200" s="137"/>
      <c r="J200" s="188"/>
      <c r="K200" s="182"/>
      <c r="L200" s="183">
        <f t="shared" si="30"/>
        <v>0</v>
      </c>
      <c r="M200" s="128">
        <f t="shared" si="21"/>
        <v>0</v>
      </c>
      <c r="N200" s="188">
        <f t="shared" si="29"/>
        <v>0</v>
      </c>
      <c r="O200" s="128">
        <f t="shared" si="34"/>
        <v>4</v>
      </c>
      <c r="P200" s="189">
        <f t="shared" si="35"/>
        <v>1365.4</v>
      </c>
      <c r="R200" s="197"/>
    </row>
    <row r="201" spans="1:18" ht="36">
      <c r="A201" s="154" t="s">
        <v>1289</v>
      </c>
      <c r="B201" s="204">
        <v>95472</v>
      </c>
      <c r="C201" s="206" t="s">
        <v>117</v>
      </c>
      <c r="D201" s="205" t="s">
        <v>571</v>
      </c>
      <c r="E201" s="137" t="s">
        <v>47</v>
      </c>
      <c r="F201" s="141">
        <v>4</v>
      </c>
      <c r="G201" s="142">
        <v>524.29999999999995</v>
      </c>
      <c r="H201" s="132">
        <f t="shared" si="33"/>
        <v>2097.1999999999998</v>
      </c>
      <c r="I201" s="137"/>
      <c r="J201" s="188"/>
      <c r="K201" s="182"/>
      <c r="L201" s="183">
        <f t="shared" si="30"/>
        <v>0</v>
      </c>
      <c r="M201" s="128">
        <f t="shared" si="21"/>
        <v>0</v>
      </c>
      <c r="N201" s="188">
        <f t="shared" si="29"/>
        <v>0</v>
      </c>
      <c r="O201" s="128">
        <f t="shared" si="34"/>
        <v>4</v>
      </c>
      <c r="P201" s="189">
        <f t="shared" si="35"/>
        <v>2097.1999999999998</v>
      </c>
      <c r="R201" s="197"/>
    </row>
    <row r="202" spans="1:18" ht="36">
      <c r="A202" s="154" t="s">
        <v>1290</v>
      </c>
      <c r="B202" s="204" t="s">
        <v>556</v>
      </c>
      <c r="C202" s="206"/>
      <c r="D202" s="205" t="s">
        <v>573</v>
      </c>
      <c r="E202" s="137" t="s">
        <v>47</v>
      </c>
      <c r="F202" s="141">
        <v>2</v>
      </c>
      <c r="G202" s="142">
        <v>570.78</v>
      </c>
      <c r="H202" s="132">
        <f t="shared" si="33"/>
        <v>1141.56</v>
      </c>
      <c r="I202" s="137"/>
      <c r="J202" s="188"/>
      <c r="K202" s="182"/>
      <c r="L202" s="183">
        <f t="shared" si="30"/>
        <v>0</v>
      </c>
      <c r="M202" s="128">
        <f t="shared" ref="M202:M259" si="36">+I202+K202</f>
        <v>0</v>
      </c>
      <c r="N202" s="188">
        <f t="shared" si="29"/>
        <v>0</v>
      </c>
      <c r="O202" s="128">
        <f t="shared" si="34"/>
        <v>2</v>
      </c>
      <c r="P202" s="189">
        <f t="shared" si="35"/>
        <v>1141.56</v>
      </c>
      <c r="R202" s="197"/>
    </row>
    <row r="203" spans="1:18">
      <c r="A203" s="120">
        <v>1702</v>
      </c>
      <c r="B203" s="145">
        <v>1702</v>
      </c>
      <c r="C203" s="121"/>
      <c r="D203" s="122" t="s">
        <v>575</v>
      </c>
      <c r="E203" s="133"/>
      <c r="F203" s="134"/>
      <c r="G203" s="135"/>
      <c r="H203" s="125"/>
      <c r="I203" s="133"/>
      <c r="J203" s="122"/>
      <c r="K203" s="182"/>
      <c r="L203" s="183" t="str">
        <f t="shared" si="30"/>
        <v/>
      </c>
      <c r="M203" s="133">
        <f t="shared" si="36"/>
        <v>0</v>
      </c>
      <c r="N203" s="133" t="str">
        <f t="shared" si="29"/>
        <v/>
      </c>
      <c r="O203" s="133"/>
      <c r="P203" s="192"/>
      <c r="R203" s="197"/>
    </row>
    <row r="204" spans="1:18">
      <c r="A204" s="154" t="s">
        <v>1291</v>
      </c>
      <c r="B204" s="204">
        <v>170220</v>
      </c>
      <c r="C204" s="206" t="s">
        <v>27</v>
      </c>
      <c r="D204" s="205" t="s">
        <v>1292</v>
      </c>
      <c r="E204" s="137" t="s">
        <v>86</v>
      </c>
      <c r="F204" s="141">
        <v>22.97</v>
      </c>
      <c r="G204" s="142">
        <v>235.68</v>
      </c>
      <c r="H204" s="132">
        <f>+IF(E204&lt;&gt;0,F204*G204,"")</f>
        <v>5413.5695999999998</v>
      </c>
      <c r="I204" s="137"/>
      <c r="J204" s="188"/>
      <c r="K204" s="182"/>
      <c r="L204" s="183">
        <f t="shared" si="30"/>
        <v>0</v>
      </c>
      <c r="M204" s="128">
        <f t="shared" si="36"/>
        <v>0</v>
      </c>
      <c r="N204" s="188">
        <f t="shared" si="29"/>
        <v>0</v>
      </c>
      <c r="O204" s="128">
        <f>IF(E204&lt;&gt;0,+F204-M204,"")</f>
        <v>22.97</v>
      </c>
      <c r="P204" s="189">
        <f>IF(E204&lt;&gt;0,O204*G204,"")</f>
        <v>5413.5695999999998</v>
      </c>
      <c r="R204" s="197"/>
    </row>
    <row r="205" spans="1:18">
      <c r="A205" s="120">
        <v>1703</v>
      </c>
      <c r="B205" s="145">
        <v>1703</v>
      </c>
      <c r="C205" s="121"/>
      <c r="D205" s="122" t="s">
        <v>579</v>
      </c>
      <c r="E205" s="133"/>
      <c r="F205" s="134"/>
      <c r="G205" s="135"/>
      <c r="H205" s="125"/>
      <c r="I205" s="133"/>
      <c r="J205" s="122"/>
      <c r="K205" s="182"/>
      <c r="L205" s="183" t="str">
        <f t="shared" si="30"/>
        <v/>
      </c>
      <c r="M205" s="133">
        <f t="shared" si="36"/>
        <v>0</v>
      </c>
      <c r="N205" s="133" t="str">
        <f t="shared" si="29"/>
        <v/>
      </c>
      <c r="O205" s="133"/>
      <c r="P205" s="192"/>
      <c r="R205" s="197"/>
    </row>
    <row r="206" spans="1:18" ht="24">
      <c r="A206" s="154" t="s">
        <v>1293</v>
      </c>
      <c r="B206" s="204">
        <v>170304</v>
      </c>
      <c r="C206" s="206" t="s">
        <v>27</v>
      </c>
      <c r="D206" s="205" t="s">
        <v>581</v>
      </c>
      <c r="E206" s="137" t="s">
        <v>47</v>
      </c>
      <c r="F206" s="141">
        <v>23</v>
      </c>
      <c r="G206" s="142">
        <v>70.94</v>
      </c>
      <c r="H206" s="132">
        <f t="shared" ref="H206:H214" si="37">+IF(E206&lt;&gt;0,F206*G206,"")</f>
        <v>1631.62</v>
      </c>
      <c r="I206" s="137"/>
      <c r="J206" s="188"/>
      <c r="K206" s="182"/>
      <c r="L206" s="183">
        <f t="shared" si="30"/>
        <v>0</v>
      </c>
      <c r="M206" s="128">
        <f t="shared" si="36"/>
        <v>0</v>
      </c>
      <c r="N206" s="188">
        <f t="shared" si="29"/>
        <v>0</v>
      </c>
      <c r="O206" s="128">
        <f t="shared" ref="O206:O214" si="38">IF(E206&lt;&gt;0,+F206-M206,"")</f>
        <v>23</v>
      </c>
      <c r="P206" s="189">
        <f t="shared" ref="P206:P214" si="39">IF(E206&lt;&gt;0,O206*G206,"")</f>
        <v>1631.62</v>
      </c>
      <c r="R206" s="197"/>
    </row>
    <row r="207" spans="1:18">
      <c r="A207" s="154" t="s">
        <v>1294</v>
      </c>
      <c r="B207" s="204">
        <v>170306</v>
      </c>
      <c r="C207" s="206" t="s">
        <v>27</v>
      </c>
      <c r="D207" s="205" t="s">
        <v>583</v>
      </c>
      <c r="E207" s="137" t="s">
        <v>47</v>
      </c>
      <c r="F207" s="141">
        <v>2</v>
      </c>
      <c r="G207" s="142">
        <v>70.94</v>
      </c>
      <c r="H207" s="132">
        <f t="shared" si="37"/>
        <v>141.88</v>
      </c>
      <c r="I207" s="137"/>
      <c r="J207" s="188"/>
      <c r="K207" s="182"/>
      <c r="L207" s="183">
        <f t="shared" si="30"/>
        <v>0</v>
      </c>
      <c r="M207" s="128">
        <f t="shared" si="36"/>
        <v>0</v>
      </c>
      <c r="N207" s="188">
        <f t="shared" si="29"/>
        <v>0</v>
      </c>
      <c r="O207" s="128">
        <f t="shared" si="38"/>
        <v>2</v>
      </c>
      <c r="P207" s="189">
        <f t="shared" si="39"/>
        <v>141.88</v>
      </c>
      <c r="R207" s="197"/>
    </row>
    <row r="208" spans="1:18" ht="24">
      <c r="A208" s="154" t="s">
        <v>1295</v>
      </c>
      <c r="B208" s="204">
        <v>170309</v>
      </c>
      <c r="C208" s="206" t="s">
        <v>27</v>
      </c>
      <c r="D208" s="205" t="s">
        <v>585</v>
      </c>
      <c r="E208" s="137" t="s">
        <v>47</v>
      </c>
      <c r="F208" s="141">
        <v>2</v>
      </c>
      <c r="G208" s="142">
        <v>67.94</v>
      </c>
      <c r="H208" s="132">
        <f t="shared" si="37"/>
        <v>135.88</v>
      </c>
      <c r="I208" s="137"/>
      <c r="J208" s="188"/>
      <c r="K208" s="182"/>
      <c r="L208" s="183">
        <f t="shared" si="30"/>
        <v>0</v>
      </c>
      <c r="M208" s="128">
        <f t="shared" si="36"/>
        <v>0</v>
      </c>
      <c r="N208" s="188">
        <f t="shared" si="29"/>
        <v>0</v>
      </c>
      <c r="O208" s="128">
        <f t="shared" si="38"/>
        <v>2</v>
      </c>
      <c r="P208" s="189">
        <f t="shared" si="39"/>
        <v>135.88</v>
      </c>
      <c r="R208" s="197"/>
    </row>
    <row r="209" spans="1:18" ht="24">
      <c r="A209" s="154" t="s">
        <v>1296</v>
      </c>
      <c r="B209" s="204">
        <v>170315</v>
      </c>
      <c r="C209" s="206" t="s">
        <v>27</v>
      </c>
      <c r="D209" s="205" t="s">
        <v>587</v>
      </c>
      <c r="E209" s="137" t="s">
        <v>47</v>
      </c>
      <c r="F209" s="141">
        <v>5</v>
      </c>
      <c r="G209" s="142">
        <v>79</v>
      </c>
      <c r="H209" s="132">
        <f t="shared" si="37"/>
        <v>395</v>
      </c>
      <c r="I209" s="137"/>
      <c r="J209" s="188"/>
      <c r="K209" s="182"/>
      <c r="L209" s="183">
        <f t="shared" si="30"/>
        <v>0</v>
      </c>
      <c r="M209" s="128">
        <f t="shared" si="36"/>
        <v>0</v>
      </c>
      <c r="N209" s="188">
        <f t="shared" si="29"/>
        <v>0</v>
      </c>
      <c r="O209" s="128">
        <f t="shared" si="38"/>
        <v>5</v>
      </c>
      <c r="P209" s="189">
        <f t="shared" si="39"/>
        <v>395</v>
      </c>
      <c r="R209" s="197"/>
    </row>
    <row r="210" spans="1:18" ht="24">
      <c r="A210" s="154" t="s">
        <v>1297</v>
      </c>
      <c r="B210" s="204">
        <v>170316</v>
      </c>
      <c r="C210" s="206" t="s">
        <v>27</v>
      </c>
      <c r="D210" s="205" t="s">
        <v>589</v>
      </c>
      <c r="E210" s="137" t="s">
        <v>47</v>
      </c>
      <c r="F210" s="141">
        <v>7</v>
      </c>
      <c r="G210" s="142">
        <v>41.74</v>
      </c>
      <c r="H210" s="132">
        <f t="shared" si="37"/>
        <v>292.18</v>
      </c>
      <c r="I210" s="137"/>
      <c r="J210" s="188"/>
      <c r="K210" s="182"/>
      <c r="L210" s="183">
        <f t="shared" si="30"/>
        <v>0</v>
      </c>
      <c r="M210" s="128">
        <f t="shared" si="36"/>
        <v>0</v>
      </c>
      <c r="N210" s="188">
        <f t="shared" si="29"/>
        <v>0</v>
      </c>
      <c r="O210" s="128">
        <f t="shared" si="38"/>
        <v>7</v>
      </c>
      <c r="P210" s="189">
        <f t="shared" si="39"/>
        <v>292.18</v>
      </c>
      <c r="R210" s="197"/>
    </row>
    <row r="211" spans="1:18">
      <c r="A211" s="154" t="s">
        <v>1298</v>
      </c>
      <c r="B211" s="204">
        <v>170324</v>
      </c>
      <c r="C211" s="206" t="s">
        <v>27</v>
      </c>
      <c r="D211" s="205" t="s">
        <v>591</v>
      </c>
      <c r="E211" s="137" t="s">
        <v>47</v>
      </c>
      <c r="F211" s="141">
        <v>1</v>
      </c>
      <c r="G211" s="142">
        <v>107.58</v>
      </c>
      <c r="H211" s="132">
        <f t="shared" si="37"/>
        <v>107.58</v>
      </c>
      <c r="I211" s="137"/>
      <c r="J211" s="188"/>
      <c r="K211" s="182"/>
      <c r="L211" s="183">
        <f t="shared" ref="L211:L242" si="40">IF(E211&lt;&gt;0,K211*G211,"")</f>
        <v>0</v>
      </c>
      <c r="M211" s="128">
        <f t="shared" si="36"/>
        <v>0</v>
      </c>
      <c r="N211" s="188">
        <f t="shared" si="29"/>
        <v>0</v>
      </c>
      <c r="O211" s="128">
        <f t="shared" si="38"/>
        <v>1</v>
      </c>
      <c r="P211" s="189">
        <f t="shared" si="39"/>
        <v>107.58</v>
      </c>
      <c r="R211" s="197"/>
    </row>
    <row r="212" spans="1:18" ht="24">
      <c r="A212" s="154" t="s">
        <v>1299</v>
      </c>
      <c r="B212" s="204">
        <v>170330</v>
      </c>
      <c r="C212" s="206" t="s">
        <v>27</v>
      </c>
      <c r="D212" s="205" t="s">
        <v>593</v>
      </c>
      <c r="E212" s="137" t="s">
        <v>47</v>
      </c>
      <c r="F212" s="141">
        <v>7</v>
      </c>
      <c r="G212" s="142">
        <v>117.5</v>
      </c>
      <c r="H212" s="132">
        <f t="shared" si="37"/>
        <v>822.5</v>
      </c>
      <c r="I212" s="137"/>
      <c r="J212" s="188"/>
      <c r="K212" s="182"/>
      <c r="L212" s="183">
        <f t="shared" si="40"/>
        <v>0</v>
      </c>
      <c r="M212" s="128">
        <f t="shared" si="36"/>
        <v>0</v>
      </c>
      <c r="N212" s="188">
        <f t="shared" si="29"/>
        <v>0</v>
      </c>
      <c r="O212" s="128">
        <f t="shared" si="38"/>
        <v>7</v>
      </c>
      <c r="P212" s="189">
        <f t="shared" si="39"/>
        <v>822.5</v>
      </c>
      <c r="R212" s="197"/>
    </row>
    <row r="213" spans="1:18" ht="24">
      <c r="A213" s="154" t="s">
        <v>1300</v>
      </c>
      <c r="B213" s="204">
        <v>170331</v>
      </c>
      <c r="C213" s="206" t="s">
        <v>27</v>
      </c>
      <c r="D213" s="205" t="s">
        <v>595</v>
      </c>
      <c r="E213" s="137" t="s">
        <v>47</v>
      </c>
      <c r="F213" s="141">
        <v>3</v>
      </c>
      <c r="G213" s="142">
        <v>123.53</v>
      </c>
      <c r="H213" s="132">
        <f t="shared" si="37"/>
        <v>370.59000000000003</v>
      </c>
      <c r="I213" s="137"/>
      <c r="J213" s="188"/>
      <c r="K213" s="182"/>
      <c r="L213" s="183">
        <f t="shared" si="40"/>
        <v>0</v>
      </c>
      <c r="M213" s="128">
        <f t="shared" si="36"/>
        <v>0</v>
      </c>
      <c r="N213" s="188">
        <f t="shared" si="29"/>
        <v>0</v>
      </c>
      <c r="O213" s="128">
        <f t="shared" si="38"/>
        <v>3</v>
      </c>
      <c r="P213" s="189">
        <f t="shared" si="39"/>
        <v>370.59000000000003</v>
      </c>
      <c r="R213" s="197"/>
    </row>
    <row r="214" spans="1:18" ht="24">
      <c r="A214" s="154" t="s">
        <v>1301</v>
      </c>
      <c r="B214" s="204">
        <v>170345</v>
      </c>
      <c r="C214" s="206" t="s">
        <v>27</v>
      </c>
      <c r="D214" s="205" t="s">
        <v>597</v>
      </c>
      <c r="E214" s="137" t="s">
        <v>47</v>
      </c>
      <c r="F214" s="141">
        <v>20</v>
      </c>
      <c r="G214" s="142">
        <v>169.84</v>
      </c>
      <c r="H214" s="132">
        <f t="shared" si="37"/>
        <v>3396.8</v>
      </c>
      <c r="I214" s="137"/>
      <c r="J214" s="188"/>
      <c r="K214" s="182"/>
      <c r="L214" s="183">
        <f t="shared" si="40"/>
        <v>0</v>
      </c>
      <c r="M214" s="128">
        <f t="shared" si="36"/>
        <v>0</v>
      </c>
      <c r="N214" s="188">
        <f t="shared" si="29"/>
        <v>0</v>
      </c>
      <c r="O214" s="128">
        <f t="shared" si="38"/>
        <v>20</v>
      </c>
      <c r="P214" s="189">
        <f t="shared" si="39"/>
        <v>3396.8</v>
      </c>
      <c r="R214" s="197"/>
    </row>
    <row r="215" spans="1:18">
      <c r="A215" s="120">
        <v>1705</v>
      </c>
      <c r="B215" s="145">
        <v>1705</v>
      </c>
      <c r="C215" s="121"/>
      <c r="D215" s="122" t="s">
        <v>599</v>
      </c>
      <c r="E215" s="133"/>
      <c r="F215" s="134"/>
      <c r="G215" s="135"/>
      <c r="H215" s="125"/>
      <c r="I215" s="133"/>
      <c r="J215" s="122"/>
      <c r="K215" s="182"/>
      <c r="L215" s="183" t="str">
        <f t="shared" si="40"/>
        <v/>
      </c>
      <c r="M215" s="133">
        <f t="shared" si="36"/>
        <v>0</v>
      </c>
      <c r="N215" s="133" t="str">
        <f t="shared" si="29"/>
        <v/>
      </c>
      <c r="O215" s="133"/>
      <c r="P215" s="192"/>
      <c r="R215" s="197"/>
    </row>
    <row r="216" spans="1:18" ht="36">
      <c r="A216" s="154" t="s">
        <v>1302</v>
      </c>
      <c r="B216" s="204">
        <v>170512</v>
      </c>
      <c r="C216" s="206" t="s">
        <v>27</v>
      </c>
      <c r="D216" s="205" t="s">
        <v>601</v>
      </c>
      <c r="E216" s="137" t="s">
        <v>47</v>
      </c>
      <c r="F216" s="141">
        <v>5</v>
      </c>
      <c r="G216" s="142">
        <v>314.29000000000002</v>
      </c>
      <c r="H216" s="132">
        <f>+IF(E216&lt;&gt;0,F216*G216,"")</f>
        <v>1571.45</v>
      </c>
      <c r="I216" s="137"/>
      <c r="J216" s="188"/>
      <c r="K216" s="182"/>
      <c r="L216" s="183">
        <f t="shared" si="40"/>
        <v>0</v>
      </c>
      <c r="M216" s="128">
        <f t="shared" si="36"/>
        <v>0</v>
      </c>
      <c r="N216" s="188">
        <f t="shared" si="29"/>
        <v>0</v>
      </c>
      <c r="O216" s="128">
        <f>IF(E216&lt;&gt;0,+F216-M216,"")</f>
        <v>5</v>
      </c>
      <c r="P216" s="189">
        <f>IF(E216&lt;&gt;0,O216*G216,"")</f>
        <v>1571.45</v>
      </c>
      <c r="R216" s="197"/>
    </row>
    <row r="217" spans="1:18" ht="36">
      <c r="A217" s="154" t="s">
        <v>1303</v>
      </c>
      <c r="B217" s="204">
        <v>170515</v>
      </c>
      <c r="C217" s="206" t="s">
        <v>27</v>
      </c>
      <c r="D217" s="205" t="s">
        <v>603</v>
      </c>
      <c r="E217" s="137" t="s">
        <v>47</v>
      </c>
      <c r="F217" s="141">
        <v>1</v>
      </c>
      <c r="G217" s="142">
        <v>1243.96</v>
      </c>
      <c r="H217" s="132">
        <f>+IF(E217&lt;&gt;0,F217*G217,"")</f>
        <v>1243.96</v>
      </c>
      <c r="I217" s="137"/>
      <c r="J217" s="188"/>
      <c r="K217" s="182"/>
      <c r="L217" s="183">
        <f t="shared" si="40"/>
        <v>0</v>
      </c>
      <c r="M217" s="128">
        <f t="shared" si="36"/>
        <v>0</v>
      </c>
      <c r="N217" s="188">
        <f t="shared" si="29"/>
        <v>0</v>
      </c>
      <c r="O217" s="128">
        <f>IF(E217&lt;&gt;0,+F217-M217,"")</f>
        <v>1</v>
      </c>
      <c r="P217" s="189">
        <f>IF(E217&lt;&gt;0,O217*G217,"")</f>
        <v>1243.96</v>
      </c>
      <c r="R217" s="197"/>
    </row>
    <row r="218" spans="1:18" ht="36">
      <c r="A218" s="154" t="s">
        <v>1304</v>
      </c>
      <c r="B218" s="204">
        <v>170516</v>
      </c>
      <c r="C218" s="206" t="s">
        <v>27</v>
      </c>
      <c r="D218" s="205" t="s">
        <v>605</v>
      </c>
      <c r="E218" s="137" t="s">
        <v>47</v>
      </c>
      <c r="F218" s="141">
        <v>1</v>
      </c>
      <c r="G218" s="142">
        <v>1689.17</v>
      </c>
      <c r="H218" s="132">
        <f>+IF(E218&lt;&gt;0,F218*G218,"")</f>
        <v>1689.17</v>
      </c>
      <c r="I218" s="137"/>
      <c r="J218" s="188"/>
      <c r="K218" s="182"/>
      <c r="L218" s="183">
        <f t="shared" si="40"/>
        <v>0</v>
      </c>
      <c r="M218" s="128">
        <f t="shared" si="36"/>
        <v>0</v>
      </c>
      <c r="N218" s="188">
        <f t="shared" si="29"/>
        <v>0</v>
      </c>
      <c r="O218" s="128">
        <f>IF(E218&lt;&gt;0,+F218-M218,"")</f>
        <v>1</v>
      </c>
      <c r="P218" s="189">
        <f>IF(E218&lt;&gt;0,O218*G218,"")</f>
        <v>1689.17</v>
      </c>
      <c r="R218" s="197"/>
    </row>
    <row r="219" spans="1:18" ht="24">
      <c r="A219" s="154" t="s">
        <v>1305</v>
      </c>
      <c r="B219" s="204">
        <v>170519</v>
      </c>
      <c r="C219" s="206" t="s">
        <v>27</v>
      </c>
      <c r="D219" s="205" t="s">
        <v>607</v>
      </c>
      <c r="E219" s="137" t="s">
        <v>47</v>
      </c>
      <c r="F219" s="141">
        <v>2</v>
      </c>
      <c r="G219" s="142">
        <v>182.91</v>
      </c>
      <c r="H219" s="132">
        <f>+IF(E219&lt;&gt;0,F219*G219,"")</f>
        <v>365.82</v>
      </c>
      <c r="I219" s="137"/>
      <c r="J219" s="188"/>
      <c r="K219" s="182"/>
      <c r="L219" s="183">
        <f t="shared" si="40"/>
        <v>0</v>
      </c>
      <c r="M219" s="128">
        <f t="shared" si="36"/>
        <v>0</v>
      </c>
      <c r="N219" s="188">
        <f t="shared" si="29"/>
        <v>0</v>
      </c>
      <c r="O219" s="128">
        <f>IF(E219&lt;&gt;0,+F219-M219,"")</f>
        <v>2</v>
      </c>
      <c r="P219" s="189">
        <f>IF(E219&lt;&gt;0,O219*G219,"")</f>
        <v>365.82</v>
      </c>
      <c r="R219" s="197"/>
    </row>
    <row r="220" spans="1:18" ht="24">
      <c r="A220" s="154" t="s">
        <v>1306</v>
      </c>
      <c r="B220" s="204">
        <v>170528</v>
      </c>
      <c r="C220" s="206" t="s">
        <v>27</v>
      </c>
      <c r="D220" s="205" t="s">
        <v>1307</v>
      </c>
      <c r="E220" s="137" t="s">
        <v>47</v>
      </c>
      <c r="F220" s="141">
        <v>3</v>
      </c>
      <c r="G220" s="142">
        <v>1850.78</v>
      </c>
      <c r="H220" s="132">
        <f>+IF(E220&lt;&gt;0,F220*G220,"")</f>
        <v>5552.34</v>
      </c>
      <c r="I220" s="137"/>
      <c r="J220" s="188"/>
      <c r="K220" s="182"/>
      <c r="L220" s="183">
        <f t="shared" si="40"/>
        <v>0</v>
      </c>
      <c r="M220" s="128">
        <f t="shared" si="36"/>
        <v>0</v>
      </c>
      <c r="N220" s="188">
        <f t="shared" si="29"/>
        <v>0</v>
      </c>
      <c r="O220" s="128">
        <f>IF(E220&lt;&gt;0,+F220-M220,"")</f>
        <v>3</v>
      </c>
      <c r="P220" s="189">
        <f>IF(E220&lt;&gt;0,O220*G220,"")</f>
        <v>5552.34</v>
      </c>
      <c r="R220" s="197"/>
    </row>
    <row r="221" spans="1:18">
      <c r="A221" s="120">
        <v>18</v>
      </c>
      <c r="B221" s="145">
        <v>18</v>
      </c>
      <c r="C221" s="121"/>
      <c r="D221" s="122" t="s">
        <v>710</v>
      </c>
      <c r="E221" s="133"/>
      <c r="F221" s="134"/>
      <c r="G221" s="135"/>
      <c r="H221" s="125">
        <f>SUM(H222:H233)</f>
        <v>13907.28</v>
      </c>
      <c r="I221" s="133"/>
      <c r="J221" s="122"/>
      <c r="K221" s="182"/>
      <c r="L221" s="183" t="str">
        <f t="shared" si="40"/>
        <v/>
      </c>
      <c r="M221" s="133">
        <f t="shared" si="36"/>
        <v>0</v>
      </c>
      <c r="N221" s="133" t="str">
        <f t="shared" si="29"/>
        <v/>
      </c>
      <c r="O221" s="133"/>
      <c r="P221" s="192"/>
      <c r="R221" s="197"/>
    </row>
    <row r="222" spans="1:18">
      <c r="A222" s="120">
        <v>1801</v>
      </c>
      <c r="B222" s="145">
        <v>1801</v>
      </c>
      <c r="C222" s="121"/>
      <c r="D222" s="122" t="s">
        <v>712</v>
      </c>
      <c r="E222" s="133"/>
      <c r="F222" s="134"/>
      <c r="G222" s="135"/>
      <c r="H222" s="125"/>
      <c r="I222" s="133"/>
      <c r="J222" s="122"/>
      <c r="K222" s="182"/>
      <c r="L222" s="183" t="str">
        <f t="shared" si="40"/>
        <v/>
      </c>
      <c r="M222" s="133">
        <f t="shared" si="36"/>
        <v>0</v>
      </c>
      <c r="N222" s="133" t="str">
        <f t="shared" si="29"/>
        <v/>
      </c>
      <c r="O222" s="133"/>
      <c r="P222" s="192"/>
      <c r="R222" s="197"/>
    </row>
    <row r="223" spans="1:18">
      <c r="A223" s="154" t="s">
        <v>1308</v>
      </c>
      <c r="B223" s="204" t="s">
        <v>556</v>
      </c>
      <c r="C223" s="206"/>
      <c r="D223" s="205" t="s">
        <v>714</v>
      </c>
      <c r="E223" s="137" t="s">
        <v>47</v>
      </c>
      <c r="F223" s="141">
        <v>63</v>
      </c>
      <c r="G223" s="142">
        <v>58.27</v>
      </c>
      <c r="H223" s="132">
        <f>+IF(E223&lt;&gt;0,F223*G223,"")</f>
        <v>3671.01</v>
      </c>
      <c r="I223" s="137"/>
      <c r="J223" s="188"/>
      <c r="K223" s="182"/>
      <c r="L223" s="183">
        <f t="shared" si="40"/>
        <v>0</v>
      </c>
      <c r="M223" s="128">
        <f t="shared" si="36"/>
        <v>0</v>
      </c>
      <c r="N223" s="188">
        <f t="shared" si="29"/>
        <v>0</v>
      </c>
      <c r="O223" s="128">
        <f>IF(E223&lt;&gt;0,+F223-M223,"")</f>
        <v>63</v>
      </c>
      <c r="P223" s="189">
        <f>IF(E223&lt;&gt;0,O223*G223,"")</f>
        <v>3671.01</v>
      </c>
      <c r="R223" s="197"/>
    </row>
    <row r="224" spans="1:18">
      <c r="A224" s="154" t="s">
        <v>1309</v>
      </c>
      <c r="B224" s="204" t="s">
        <v>556</v>
      </c>
      <c r="C224" s="206"/>
      <c r="D224" s="205" t="s">
        <v>716</v>
      </c>
      <c r="E224" s="137" t="s">
        <v>47</v>
      </c>
      <c r="F224" s="141">
        <v>32</v>
      </c>
      <c r="G224" s="142">
        <v>148.05000000000001</v>
      </c>
      <c r="H224" s="132">
        <v>4737.6000000000004</v>
      </c>
      <c r="I224" s="137"/>
      <c r="J224" s="188"/>
      <c r="K224" s="182"/>
      <c r="L224" s="183">
        <f t="shared" si="40"/>
        <v>0</v>
      </c>
      <c r="M224" s="128">
        <f t="shared" si="36"/>
        <v>0</v>
      </c>
      <c r="N224" s="188">
        <f t="shared" si="29"/>
        <v>0</v>
      </c>
      <c r="O224" s="128">
        <f>IF(E224&lt;&gt;0,+F224-M224,"")</f>
        <v>32</v>
      </c>
      <c r="P224" s="189">
        <v>4737.6000000000004</v>
      </c>
      <c r="R224" s="197"/>
    </row>
    <row r="225" spans="1:18">
      <c r="A225" s="154" t="s">
        <v>1310</v>
      </c>
      <c r="B225" s="204" t="s">
        <v>556</v>
      </c>
      <c r="C225" s="206"/>
      <c r="D225" s="205" t="s">
        <v>727</v>
      </c>
      <c r="E225" s="137" t="s">
        <v>47</v>
      </c>
      <c r="F225" s="141">
        <v>5</v>
      </c>
      <c r="G225" s="142">
        <v>68.069999999999993</v>
      </c>
      <c r="H225" s="132">
        <f>+IF(E225&lt;&gt;0,F225*G225,"")</f>
        <v>340.34999999999997</v>
      </c>
      <c r="I225" s="137"/>
      <c r="J225" s="188"/>
      <c r="K225" s="182"/>
      <c r="L225" s="183">
        <f t="shared" si="40"/>
        <v>0</v>
      </c>
      <c r="M225" s="128">
        <f t="shared" si="36"/>
        <v>0</v>
      </c>
      <c r="N225" s="188">
        <f t="shared" si="29"/>
        <v>0</v>
      </c>
      <c r="O225" s="128">
        <f>IF(E225&lt;&gt;0,+F225-M225,"")</f>
        <v>5</v>
      </c>
      <c r="P225" s="189">
        <f>IF(E225&lt;&gt;0,O225*G225,"")</f>
        <v>340.34999999999997</v>
      </c>
      <c r="R225" s="197"/>
    </row>
    <row r="226" spans="1:18">
      <c r="A226" s="120">
        <v>1802</v>
      </c>
      <c r="B226" s="145">
        <v>1802</v>
      </c>
      <c r="C226" s="121"/>
      <c r="D226" s="122" t="s">
        <v>729</v>
      </c>
      <c r="E226" s="133"/>
      <c r="F226" s="134"/>
      <c r="G226" s="135"/>
      <c r="H226" s="125"/>
      <c r="I226" s="133"/>
      <c r="J226" s="122"/>
      <c r="K226" s="182"/>
      <c r="L226" s="183" t="str">
        <f t="shared" si="40"/>
        <v/>
      </c>
      <c r="M226" s="133">
        <f t="shared" si="36"/>
        <v>0</v>
      </c>
      <c r="N226" s="133" t="str">
        <f t="shared" si="29"/>
        <v/>
      </c>
      <c r="O226" s="133"/>
      <c r="P226" s="192"/>
      <c r="R226" s="197"/>
    </row>
    <row r="227" spans="1:18" ht="24">
      <c r="A227" s="154" t="s">
        <v>1311</v>
      </c>
      <c r="B227" s="204">
        <v>180201</v>
      </c>
      <c r="C227" s="206" t="s">
        <v>27</v>
      </c>
      <c r="D227" s="205" t="s">
        <v>731</v>
      </c>
      <c r="E227" s="137" t="s">
        <v>47</v>
      </c>
      <c r="F227" s="141">
        <v>194</v>
      </c>
      <c r="G227" s="142">
        <v>18.3</v>
      </c>
      <c r="H227" s="132">
        <f>+IF(E227&lt;&gt;0,F227*G227,"")</f>
        <v>3550.2000000000003</v>
      </c>
      <c r="I227" s="137"/>
      <c r="J227" s="188"/>
      <c r="K227" s="182"/>
      <c r="L227" s="183">
        <f t="shared" si="40"/>
        <v>0</v>
      </c>
      <c r="M227" s="128">
        <f t="shared" si="36"/>
        <v>0</v>
      </c>
      <c r="N227" s="188">
        <f t="shared" si="29"/>
        <v>0</v>
      </c>
      <c r="O227" s="128">
        <f>IF(E227&lt;&gt;0,+F227-M227,"")</f>
        <v>194</v>
      </c>
      <c r="P227" s="189">
        <f>IF(E227&lt;&gt;0,O227*G227,"")</f>
        <v>3550.2000000000003</v>
      </c>
      <c r="R227" s="197"/>
    </row>
    <row r="228" spans="1:18">
      <c r="A228" s="154" t="s">
        <v>1312</v>
      </c>
      <c r="B228" s="204">
        <v>180204</v>
      </c>
      <c r="C228" s="206" t="s">
        <v>27</v>
      </c>
      <c r="D228" s="138" t="s">
        <v>733</v>
      </c>
      <c r="E228" s="137" t="s">
        <v>47</v>
      </c>
      <c r="F228" s="141">
        <v>35</v>
      </c>
      <c r="G228" s="142">
        <v>15.83</v>
      </c>
      <c r="H228" s="132">
        <f>+IF(E228&lt;&gt;0,F228*G228,"")</f>
        <v>554.04999999999995</v>
      </c>
      <c r="I228" s="137"/>
      <c r="J228" s="188"/>
      <c r="K228" s="182"/>
      <c r="L228" s="183">
        <f t="shared" si="40"/>
        <v>0</v>
      </c>
      <c r="M228" s="128">
        <f t="shared" si="36"/>
        <v>0</v>
      </c>
      <c r="N228" s="188">
        <f t="shared" si="29"/>
        <v>0</v>
      </c>
      <c r="O228" s="128">
        <f>IF(E228&lt;&gt;0,+F228-M228,"")</f>
        <v>35</v>
      </c>
      <c r="P228" s="189">
        <f>IF(E228&lt;&gt;0,O228*G228,"")</f>
        <v>554.04999999999995</v>
      </c>
      <c r="R228" s="197"/>
    </row>
    <row r="229" spans="1:18">
      <c r="A229" s="154" t="s">
        <v>1313</v>
      </c>
      <c r="B229" s="204">
        <v>180205</v>
      </c>
      <c r="C229" s="206" t="s">
        <v>27</v>
      </c>
      <c r="D229" s="138" t="s">
        <v>735</v>
      </c>
      <c r="E229" s="137" t="s">
        <v>47</v>
      </c>
      <c r="F229" s="141">
        <v>12</v>
      </c>
      <c r="G229" s="142">
        <v>25.08</v>
      </c>
      <c r="H229" s="132">
        <f>+IF(E229&lt;&gt;0,F229*G229,"")</f>
        <v>300.95999999999998</v>
      </c>
      <c r="I229" s="137"/>
      <c r="J229" s="188"/>
      <c r="K229" s="182"/>
      <c r="L229" s="183">
        <f t="shared" si="40"/>
        <v>0</v>
      </c>
      <c r="M229" s="128">
        <f t="shared" si="36"/>
        <v>0</v>
      </c>
      <c r="N229" s="188">
        <f t="shared" si="29"/>
        <v>0</v>
      </c>
      <c r="O229" s="128">
        <f>IF(E229&lt;&gt;0,+F229-M229,"")</f>
        <v>12</v>
      </c>
      <c r="P229" s="189">
        <f>IF(E229&lt;&gt;0,O229*G229,"")</f>
        <v>300.95999999999998</v>
      </c>
      <c r="R229" s="197"/>
    </row>
    <row r="230" spans="1:18">
      <c r="A230" s="154" t="s">
        <v>1314</v>
      </c>
      <c r="B230" s="204">
        <v>180206</v>
      </c>
      <c r="C230" s="206" t="s">
        <v>27</v>
      </c>
      <c r="D230" s="138" t="s">
        <v>737</v>
      </c>
      <c r="E230" s="137" t="s">
        <v>47</v>
      </c>
      <c r="F230" s="141">
        <v>12</v>
      </c>
      <c r="G230" s="142">
        <v>19.02</v>
      </c>
      <c r="H230" s="132">
        <f>+IF(E230&lt;&gt;0,F230*G230,"")</f>
        <v>228.24</v>
      </c>
      <c r="I230" s="137"/>
      <c r="J230" s="188"/>
      <c r="K230" s="182"/>
      <c r="L230" s="183">
        <f t="shared" si="40"/>
        <v>0</v>
      </c>
      <c r="M230" s="128">
        <f t="shared" si="36"/>
        <v>0</v>
      </c>
      <c r="N230" s="188">
        <f t="shared" si="29"/>
        <v>0</v>
      </c>
      <c r="O230" s="128">
        <f>IF(E230&lt;&gt;0,+F230-M230,"")</f>
        <v>12</v>
      </c>
      <c r="P230" s="189">
        <f>IF(E230&lt;&gt;0,O230*G230,"")</f>
        <v>228.24</v>
      </c>
      <c r="R230" s="197"/>
    </row>
    <row r="231" spans="1:18">
      <c r="A231" s="154" t="s">
        <v>1315</v>
      </c>
      <c r="B231" s="204">
        <v>180220</v>
      </c>
      <c r="C231" s="206" t="s">
        <v>27</v>
      </c>
      <c r="D231" s="205" t="s">
        <v>753</v>
      </c>
      <c r="E231" s="137" t="s">
        <v>47</v>
      </c>
      <c r="F231" s="141">
        <v>9</v>
      </c>
      <c r="G231" s="142">
        <v>13.41</v>
      </c>
      <c r="H231" s="132">
        <f>+IF(E231&lt;&gt;0,F231*G231,"")</f>
        <v>120.69</v>
      </c>
      <c r="I231" s="137"/>
      <c r="J231" s="188"/>
      <c r="K231" s="182"/>
      <c r="L231" s="183">
        <f t="shared" si="40"/>
        <v>0</v>
      </c>
      <c r="M231" s="128">
        <f t="shared" si="36"/>
        <v>0</v>
      </c>
      <c r="N231" s="188">
        <f t="shared" si="29"/>
        <v>0</v>
      </c>
      <c r="O231" s="128">
        <f>IF(E231&lt;&gt;0,+F231-M231,"")</f>
        <v>9</v>
      </c>
      <c r="P231" s="189">
        <f>IF(E231&lt;&gt;0,O231*G231,"")</f>
        <v>120.69</v>
      </c>
      <c r="R231" s="197"/>
    </row>
    <row r="232" spans="1:18">
      <c r="A232" s="120">
        <v>1808</v>
      </c>
      <c r="B232" s="145">
        <v>1808</v>
      </c>
      <c r="C232" s="121"/>
      <c r="D232" s="122" t="s">
        <v>599</v>
      </c>
      <c r="E232" s="133"/>
      <c r="F232" s="134"/>
      <c r="G232" s="135"/>
      <c r="H232" s="125"/>
      <c r="I232" s="133"/>
      <c r="J232" s="122"/>
      <c r="K232" s="182"/>
      <c r="L232" s="183" t="str">
        <f t="shared" si="40"/>
        <v/>
      </c>
      <c r="M232" s="133">
        <f t="shared" si="36"/>
        <v>0</v>
      </c>
      <c r="N232" s="133" t="str">
        <f t="shared" ref="N232:N259" si="41">IF(E232&lt;&gt;0,M232*G232,"")</f>
        <v/>
      </c>
      <c r="O232" s="133"/>
      <c r="P232" s="192"/>
      <c r="R232" s="197"/>
    </row>
    <row r="233" spans="1:18">
      <c r="A233" s="154" t="s">
        <v>1316</v>
      </c>
      <c r="B233" s="204">
        <v>180809</v>
      </c>
      <c r="C233" s="206" t="s">
        <v>27</v>
      </c>
      <c r="D233" s="205" t="s">
        <v>780</v>
      </c>
      <c r="E233" s="137" t="s">
        <v>47</v>
      </c>
      <c r="F233" s="141">
        <v>7</v>
      </c>
      <c r="G233" s="142">
        <v>57.74</v>
      </c>
      <c r="H233" s="132">
        <f>+IF(E233&lt;&gt;0,F233*G233,"")</f>
        <v>404.18</v>
      </c>
      <c r="I233" s="137"/>
      <c r="J233" s="188"/>
      <c r="K233" s="182"/>
      <c r="L233" s="183">
        <f t="shared" si="40"/>
        <v>0</v>
      </c>
      <c r="M233" s="128">
        <f t="shared" si="36"/>
        <v>0</v>
      </c>
      <c r="N233" s="188">
        <f t="shared" si="41"/>
        <v>0</v>
      </c>
      <c r="O233" s="128">
        <f>IF(E233&lt;&gt;0,+F233-M233,"")</f>
        <v>7</v>
      </c>
      <c r="P233" s="189">
        <f>IF(E233&lt;&gt;0,O233*G233,"")</f>
        <v>404.18</v>
      </c>
      <c r="R233" s="197"/>
    </row>
    <row r="234" spans="1:18">
      <c r="A234" s="120">
        <v>19</v>
      </c>
      <c r="B234" s="145">
        <v>19</v>
      </c>
      <c r="C234" s="121"/>
      <c r="D234" s="122" t="s">
        <v>781</v>
      </c>
      <c r="E234" s="133"/>
      <c r="F234" s="134"/>
      <c r="G234" s="135"/>
      <c r="H234" s="125">
        <f>SUM(H235:H239)</f>
        <v>64209.6967</v>
      </c>
      <c r="I234" s="133"/>
      <c r="J234" s="122"/>
      <c r="K234" s="182"/>
      <c r="L234" s="183" t="str">
        <f t="shared" si="40"/>
        <v/>
      </c>
      <c r="M234" s="133">
        <f t="shared" si="36"/>
        <v>0</v>
      </c>
      <c r="N234" s="133" t="str">
        <f t="shared" si="41"/>
        <v/>
      </c>
      <c r="O234" s="133"/>
      <c r="P234" s="192"/>
      <c r="R234" s="197"/>
    </row>
    <row r="235" spans="1:18">
      <c r="A235" s="120">
        <v>1901</v>
      </c>
      <c r="B235" s="145">
        <v>1901</v>
      </c>
      <c r="C235" s="121"/>
      <c r="D235" s="122" t="s">
        <v>783</v>
      </c>
      <c r="E235" s="133"/>
      <c r="F235" s="134"/>
      <c r="G235" s="135"/>
      <c r="H235" s="125"/>
      <c r="I235" s="133"/>
      <c r="J235" s="122"/>
      <c r="K235" s="182"/>
      <c r="L235" s="183" t="str">
        <f t="shared" si="40"/>
        <v/>
      </c>
      <c r="M235" s="133">
        <f t="shared" si="36"/>
        <v>0</v>
      </c>
      <c r="N235" s="133" t="str">
        <f t="shared" si="41"/>
        <v/>
      </c>
      <c r="O235" s="133"/>
      <c r="P235" s="192"/>
      <c r="R235" s="197"/>
    </row>
    <row r="236" spans="1:18" ht="24">
      <c r="A236" s="154" t="s">
        <v>1317</v>
      </c>
      <c r="B236" s="204">
        <v>190101</v>
      </c>
      <c r="C236" s="206" t="s">
        <v>27</v>
      </c>
      <c r="D236" s="208" t="s">
        <v>785</v>
      </c>
      <c r="E236" s="137" t="s">
        <v>86</v>
      </c>
      <c r="F236" s="141">
        <v>2554.0300000000002</v>
      </c>
      <c r="G236" s="142">
        <v>7.76</v>
      </c>
      <c r="H236" s="132">
        <f>+IF(E236&lt;&gt;0,F236*G236,"")</f>
        <v>19819.272800000002</v>
      </c>
      <c r="I236" s="137"/>
      <c r="J236" s="188"/>
      <c r="K236" s="182"/>
      <c r="L236" s="183">
        <f t="shared" si="40"/>
        <v>0</v>
      </c>
      <c r="M236" s="128">
        <f t="shared" si="36"/>
        <v>0</v>
      </c>
      <c r="N236" s="188">
        <f t="shared" si="41"/>
        <v>0</v>
      </c>
      <c r="O236" s="128">
        <f>IF(E236&lt;&gt;0,+F236-M236,"")</f>
        <v>2554.0300000000002</v>
      </c>
      <c r="P236" s="189">
        <f>IF(E236&lt;&gt;0,O236*G236,"")</f>
        <v>19819.272800000002</v>
      </c>
      <c r="R236" s="197"/>
    </row>
    <row r="237" spans="1:18" ht="24">
      <c r="A237" s="154" t="s">
        <v>1318</v>
      </c>
      <c r="B237" s="204">
        <v>190103</v>
      </c>
      <c r="C237" s="206" t="s">
        <v>27</v>
      </c>
      <c r="D237" s="205" t="s">
        <v>787</v>
      </c>
      <c r="E237" s="137" t="s">
        <v>86</v>
      </c>
      <c r="F237" s="141">
        <v>682.97</v>
      </c>
      <c r="G237" s="142">
        <v>10.51</v>
      </c>
      <c r="H237" s="132">
        <f>+IF(E237&lt;&gt;0,F237*G237,"")</f>
        <v>7178.0146999999997</v>
      </c>
      <c r="I237" s="137"/>
      <c r="J237" s="188"/>
      <c r="K237" s="182"/>
      <c r="L237" s="183">
        <f t="shared" si="40"/>
        <v>0</v>
      </c>
      <c r="M237" s="128">
        <f t="shared" si="36"/>
        <v>0</v>
      </c>
      <c r="N237" s="188">
        <f t="shared" si="41"/>
        <v>0</v>
      </c>
      <c r="O237" s="128">
        <f>IF(E237&lt;&gt;0,+F237-M237,"")</f>
        <v>682.97</v>
      </c>
      <c r="P237" s="189">
        <f>IF(E237&lt;&gt;0,O237*G237,"")</f>
        <v>7178.0146999999997</v>
      </c>
      <c r="R237" s="197"/>
    </row>
    <row r="238" spans="1:18" ht="24">
      <c r="A238" s="154" t="s">
        <v>1319</v>
      </c>
      <c r="B238" s="204">
        <v>190115</v>
      </c>
      <c r="C238" s="206" t="s">
        <v>27</v>
      </c>
      <c r="D238" s="208" t="s">
        <v>789</v>
      </c>
      <c r="E238" s="137" t="s">
        <v>86</v>
      </c>
      <c r="F238" s="141">
        <v>2554.0300000000002</v>
      </c>
      <c r="G238" s="142">
        <v>11.42</v>
      </c>
      <c r="H238" s="132">
        <f>+IF(E238&lt;&gt;0,F238*G238,"")</f>
        <v>29167.022600000004</v>
      </c>
      <c r="I238" s="137"/>
      <c r="J238" s="188"/>
      <c r="K238" s="182"/>
      <c r="L238" s="183">
        <f t="shared" si="40"/>
        <v>0</v>
      </c>
      <c r="M238" s="128">
        <f t="shared" si="36"/>
        <v>0</v>
      </c>
      <c r="N238" s="188">
        <f t="shared" si="41"/>
        <v>0</v>
      </c>
      <c r="O238" s="128">
        <f>IF(E238&lt;&gt;0,+F238-M238,"")</f>
        <v>2554.0300000000002</v>
      </c>
      <c r="P238" s="189">
        <f>IF(E238&lt;&gt;0,O238*G238,"")</f>
        <v>29167.022600000004</v>
      </c>
      <c r="R238" s="197"/>
    </row>
    <row r="239" spans="1:18" ht="36">
      <c r="A239" s="154" t="s">
        <v>1320</v>
      </c>
      <c r="B239" s="204">
        <v>190117</v>
      </c>
      <c r="C239" s="206" t="s">
        <v>27</v>
      </c>
      <c r="D239" s="205" t="s">
        <v>791</v>
      </c>
      <c r="E239" s="137" t="s">
        <v>86</v>
      </c>
      <c r="F239" s="141">
        <v>682.97</v>
      </c>
      <c r="G239" s="142">
        <v>11.78</v>
      </c>
      <c r="H239" s="132">
        <f>+IF(E239&lt;&gt;0,F239*G239,"")</f>
        <v>8045.3865999999998</v>
      </c>
      <c r="I239" s="137"/>
      <c r="J239" s="188"/>
      <c r="K239" s="182"/>
      <c r="L239" s="183">
        <f t="shared" si="40"/>
        <v>0</v>
      </c>
      <c r="M239" s="128">
        <f t="shared" si="36"/>
        <v>0</v>
      </c>
      <c r="N239" s="188">
        <f t="shared" si="41"/>
        <v>0</v>
      </c>
      <c r="O239" s="128">
        <f>IF(E239&lt;&gt;0,+F239-M239,"")</f>
        <v>682.97</v>
      </c>
      <c r="P239" s="189">
        <f>IF(E239&lt;&gt;0,O239*G239,"")</f>
        <v>8045.3865999999998</v>
      </c>
      <c r="R239" s="197"/>
    </row>
    <row r="240" spans="1:18">
      <c r="A240" s="120">
        <v>20</v>
      </c>
      <c r="B240" s="145">
        <v>20</v>
      </c>
      <c r="C240" s="121"/>
      <c r="D240" s="122" t="s">
        <v>792</v>
      </c>
      <c r="E240" s="133"/>
      <c r="F240" s="134"/>
      <c r="G240" s="135"/>
      <c r="H240" s="125">
        <f>SUM(H241:H258)</f>
        <v>158267.66880000001</v>
      </c>
      <c r="I240" s="133"/>
      <c r="J240" s="122"/>
      <c r="K240" s="182"/>
      <c r="L240" s="183" t="str">
        <f t="shared" si="40"/>
        <v/>
      </c>
      <c r="M240" s="133">
        <f t="shared" si="36"/>
        <v>0</v>
      </c>
      <c r="N240" s="133" t="str">
        <f t="shared" si="41"/>
        <v/>
      </c>
      <c r="O240" s="133"/>
      <c r="P240" s="192"/>
      <c r="R240" s="197"/>
    </row>
    <row r="241" spans="1:18">
      <c r="A241" s="120">
        <v>2001</v>
      </c>
      <c r="B241" s="145">
        <v>2001</v>
      </c>
      <c r="C241" s="121"/>
      <c r="D241" s="122" t="s">
        <v>794</v>
      </c>
      <c r="E241" s="133"/>
      <c r="F241" s="134"/>
      <c r="G241" s="135"/>
      <c r="H241" s="125"/>
      <c r="I241" s="133"/>
      <c r="J241" s="122"/>
      <c r="K241" s="182"/>
      <c r="L241" s="183" t="str">
        <f t="shared" si="40"/>
        <v/>
      </c>
      <c r="M241" s="133">
        <f t="shared" si="36"/>
        <v>0</v>
      </c>
      <c r="N241" s="133" t="str">
        <f t="shared" si="41"/>
        <v/>
      </c>
      <c r="O241" s="133"/>
      <c r="P241" s="192"/>
      <c r="R241" s="197"/>
    </row>
    <row r="242" spans="1:18" ht="60">
      <c r="A242" s="154" t="s">
        <v>1321</v>
      </c>
      <c r="B242" s="204">
        <v>200124</v>
      </c>
      <c r="C242" s="206" t="s">
        <v>27</v>
      </c>
      <c r="D242" s="209" t="s">
        <v>796</v>
      </c>
      <c r="E242" s="137" t="s">
        <v>40</v>
      </c>
      <c r="F242" s="141">
        <v>221.1</v>
      </c>
      <c r="G242" s="142">
        <v>520.36</v>
      </c>
      <c r="H242" s="132">
        <f>+IF(E242&lt;&gt;0,F242*G242,"")</f>
        <v>115051.59600000001</v>
      </c>
      <c r="I242" s="137"/>
      <c r="J242" s="188"/>
      <c r="K242" s="182">
        <v>154.77000000000001</v>
      </c>
      <c r="L242" s="183">
        <f t="shared" si="40"/>
        <v>80536.117200000008</v>
      </c>
      <c r="M242" s="128">
        <f t="shared" si="36"/>
        <v>154.77000000000001</v>
      </c>
      <c r="N242" s="188">
        <f t="shared" si="41"/>
        <v>80536.117200000008</v>
      </c>
      <c r="O242" s="128">
        <f>IF(E242&lt;&gt;0,+F242-M242,"")</f>
        <v>66.329999999999984</v>
      </c>
      <c r="P242" s="189">
        <f>IF(E242&lt;&gt;0,O242*G242,"")</f>
        <v>34515.47879999999</v>
      </c>
      <c r="R242" s="197"/>
    </row>
    <row r="243" spans="1:18" ht="36">
      <c r="A243" s="154" t="s">
        <v>1322</v>
      </c>
      <c r="B243" s="204">
        <v>200715</v>
      </c>
      <c r="C243" s="206" t="s">
        <v>27</v>
      </c>
      <c r="D243" s="209" t="s">
        <v>798</v>
      </c>
      <c r="E243" s="137" t="s">
        <v>86</v>
      </c>
      <c r="F243" s="141">
        <v>10.35</v>
      </c>
      <c r="G243" s="142">
        <v>108.06</v>
      </c>
      <c r="H243" s="132">
        <f>+IF(E243&lt;&gt;0,F243*G243,"")</f>
        <v>1118.421</v>
      </c>
      <c r="I243" s="137"/>
      <c r="J243" s="188"/>
      <c r="K243" s="182"/>
      <c r="L243" s="183">
        <f t="shared" ref="L243:L259" si="42">IF(E243&lt;&gt;0,K243*G243,"")</f>
        <v>0</v>
      </c>
      <c r="M243" s="128">
        <f t="shared" si="36"/>
        <v>0</v>
      </c>
      <c r="N243" s="188">
        <f t="shared" si="41"/>
        <v>0</v>
      </c>
      <c r="O243" s="128">
        <f>IF(E243&lt;&gt;0,+F243-M243,"")</f>
        <v>10.35</v>
      </c>
      <c r="P243" s="189">
        <f>IF(E243&lt;&gt;0,O243*G243,"")</f>
        <v>1118.421</v>
      </c>
      <c r="R243" s="197"/>
    </row>
    <row r="244" spans="1:18">
      <c r="A244" s="154" t="s">
        <v>1323</v>
      </c>
      <c r="B244" s="204">
        <v>130317</v>
      </c>
      <c r="C244" s="206" t="s">
        <v>27</v>
      </c>
      <c r="D244" s="210" t="s">
        <v>1215</v>
      </c>
      <c r="E244" s="137" t="s">
        <v>86</v>
      </c>
      <c r="F244" s="141">
        <v>17.25</v>
      </c>
      <c r="G244" s="142">
        <v>47.3</v>
      </c>
      <c r="H244" s="132">
        <f>+IF(E244&lt;&gt;0,F244*G244,"")</f>
        <v>815.92499999999995</v>
      </c>
      <c r="I244" s="137"/>
      <c r="J244" s="188"/>
      <c r="K244" s="182"/>
      <c r="L244" s="183">
        <f t="shared" si="42"/>
        <v>0</v>
      </c>
      <c r="M244" s="128">
        <f t="shared" si="36"/>
        <v>0</v>
      </c>
      <c r="N244" s="188">
        <f t="shared" si="41"/>
        <v>0</v>
      </c>
      <c r="O244" s="128">
        <f>IF(E244&lt;&gt;0,+F244-M244,"")</f>
        <v>17.25</v>
      </c>
      <c r="P244" s="189">
        <f>IF(E244&lt;&gt;0,O244*G244,"")</f>
        <v>815.92499999999995</v>
      </c>
      <c r="R244" s="197"/>
    </row>
    <row r="245" spans="1:18">
      <c r="A245" s="154" t="s">
        <v>1324</v>
      </c>
      <c r="B245" s="204">
        <v>1884</v>
      </c>
      <c r="C245" s="206" t="s">
        <v>127</v>
      </c>
      <c r="D245" s="210" t="s">
        <v>166</v>
      </c>
      <c r="E245" s="137" t="s">
        <v>86</v>
      </c>
      <c r="F245" s="141">
        <v>32.78</v>
      </c>
      <c r="G245" s="142">
        <v>181.79</v>
      </c>
      <c r="H245" s="132">
        <f>+IF(E245&lt;&gt;0,F245*G245,"")</f>
        <v>5959.0761999999995</v>
      </c>
      <c r="I245" s="137"/>
      <c r="J245" s="188"/>
      <c r="K245" s="182"/>
      <c r="L245" s="183">
        <f t="shared" si="42"/>
        <v>0</v>
      </c>
      <c r="M245" s="128">
        <f t="shared" si="36"/>
        <v>0</v>
      </c>
      <c r="N245" s="188">
        <f t="shared" si="41"/>
        <v>0</v>
      </c>
      <c r="O245" s="128">
        <f>IF(E245&lt;&gt;0,+F245-M245,"")</f>
        <v>32.78</v>
      </c>
      <c r="P245" s="189">
        <f>IF(E245&lt;&gt;0,O245*G245,"")</f>
        <v>5959.0761999999995</v>
      </c>
      <c r="R245" s="197"/>
    </row>
    <row r="246" spans="1:18">
      <c r="A246" s="154" t="s">
        <v>1325</v>
      </c>
      <c r="B246" s="204">
        <v>1885</v>
      </c>
      <c r="C246" s="206" t="s">
        <v>127</v>
      </c>
      <c r="D246" s="210" t="s">
        <v>168</v>
      </c>
      <c r="E246" s="137" t="s">
        <v>86</v>
      </c>
      <c r="F246" s="141">
        <v>5</v>
      </c>
      <c r="G246" s="142">
        <v>267.98</v>
      </c>
      <c r="H246" s="132">
        <f>+IF(E246&lt;&gt;0,F246*G246,"")</f>
        <v>1339.9</v>
      </c>
      <c r="I246" s="137"/>
      <c r="J246" s="188"/>
      <c r="K246" s="182"/>
      <c r="L246" s="183">
        <f t="shared" si="42"/>
        <v>0</v>
      </c>
      <c r="M246" s="128">
        <f t="shared" si="36"/>
        <v>0</v>
      </c>
      <c r="N246" s="188">
        <f t="shared" si="41"/>
        <v>0</v>
      </c>
      <c r="O246" s="128">
        <f>IF(E246&lt;&gt;0,+F246-M246,"")</f>
        <v>5</v>
      </c>
      <c r="P246" s="189">
        <f>IF(E246&lt;&gt;0,O246*G246,"")</f>
        <v>1339.9</v>
      </c>
      <c r="R246" s="197"/>
    </row>
    <row r="247" spans="1:18">
      <c r="A247" s="120">
        <v>2002</v>
      </c>
      <c r="B247" s="145">
        <v>2002</v>
      </c>
      <c r="C247" s="121"/>
      <c r="D247" s="122" t="s">
        <v>803</v>
      </c>
      <c r="E247" s="133"/>
      <c r="F247" s="134"/>
      <c r="G247" s="135"/>
      <c r="H247" s="125"/>
      <c r="I247" s="133"/>
      <c r="J247" s="122"/>
      <c r="K247" s="182"/>
      <c r="L247" s="183" t="str">
        <f t="shared" si="42"/>
        <v/>
      </c>
      <c r="M247" s="133">
        <f t="shared" si="36"/>
        <v>0</v>
      </c>
      <c r="N247" s="133" t="str">
        <f t="shared" si="41"/>
        <v/>
      </c>
      <c r="O247" s="133"/>
      <c r="P247" s="192"/>
      <c r="R247" s="197"/>
    </row>
    <row r="248" spans="1:18" ht="36">
      <c r="A248" s="154" t="s">
        <v>1326</v>
      </c>
      <c r="B248" s="204">
        <v>200237</v>
      </c>
      <c r="C248" s="206" t="s">
        <v>27</v>
      </c>
      <c r="D248" s="210" t="s">
        <v>805</v>
      </c>
      <c r="E248" s="137" t="s">
        <v>86</v>
      </c>
      <c r="F248" s="141">
        <v>110.83</v>
      </c>
      <c r="G248" s="142">
        <v>37.76</v>
      </c>
      <c r="H248" s="132">
        <f>+IF(E248&lt;&gt;0,F248*G248,"")</f>
        <v>4184.9407999999994</v>
      </c>
      <c r="I248" s="137"/>
      <c r="J248" s="188"/>
      <c r="K248" s="182"/>
      <c r="L248" s="183">
        <f t="shared" si="42"/>
        <v>0</v>
      </c>
      <c r="M248" s="128">
        <f t="shared" si="36"/>
        <v>0</v>
      </c>
      <c r="N248" s="188">
        <f t="shared" si="41"/>
        <v>0</v>
      </c>
      <c r="O248" s="128">
        <f>IF(E248&lt;&gt;0,+F248-M248,"")</f>
        <v>110.83</v>
      </c>
      <c r="P248" s="189">
        <f>IF(E248&lt;&gt;0,O248*G248,"")</f>
        <v>4184.9407999999994</v>
      </c>
      <c r="R248" s="197"/>
    </row>
    <row r="249" spans="1:18" ht="36">
      <c r="A249" s="154" t="s">
        <v>1327</v>
      </c>
      <c r="B249" s="204">
        <v>200253</v>
      </c>
      <c r="C249" s="206" t="s">
        <v>27</v>
      </c>
      <c r="D249" s="209" t="s">
        <v>807</v>
      </c>
      <c r="E249" s="137" t="s">
        <v>86</v>
      </c>
      <c r="F249" s="141">
        <v>37.94</v>
      </c>
      <c r="G249" s="142">
        <v>39.11</v>
      </c>
      <c r="H249" s="132">
        <f>+IF(E249&lt;&gt;0,F249*G249,"")</f>
        <v>1483.8334</v>
      </c>
      <c r="I249" s="137"/>
      <c r="J249" s="188"/>
      <c r="K249" s="182"/>
      <c r="L249" s="183">
        <f t="shared" si="42"/>
        <v>0</v>
      </c>
      <c r="M249" s="128">
        <f t="shared" si="36"/>
        <v>0</v>
      </c>
      <c r="N249" s="188">
        <f t="shared" si="41"/>
        <v>0</v>
      </c>
      <c r="O249" s="128">
        <f>IF(E249&lt;&gt;0,+F249-M249,"")</f>
        <v>37.94</v>
      </c>
      <c r="P249" s="189">
        <f>IF(E249&lt;&gt;0,O249*G249,"")</f>
        <v>1483.8334</v>
      </c>
      <c r="R249" s="197"/>
    </row>
    <row r="250" spans="1:18" ht="36">
      <c r="A250" s="154" t="s">
        <v>1328</v>
      </c>
      <c r="B250" s="204">
        <v>200214</v>
      </c>
      <c r="C250" s="206" t="s">
        <v>27</v>
      </c>
      <c r="D250" s="210" t="s">
        <v>809</v>
      </c>
      <c r="E250" s="137" t="s">
        <v>86</v>
      </c>
      <c r="F250" s="141">
        <v>142.28</v>
      </c>
      <c r="G250" s="142">
        <v>78.010000000000005</v>
      </c>
      <c r="H250" s="132">
        <f>+IF(E250&lt;&gt;0,F250*G250,"")</f>
        <v>11099.2628</v>
      </c>
      <c r="I250" s="137"/>
      <c r="J250" s="188"/>
      <c r="K250" s="182"/>
      <c r="L250" s="183">
        <f t="shared" si="42"/>
        <v>0</v>
      </c>
      <c r="M250" s="211">
        <f t="shared" si="36"/>
        <v>0</v>
      </c>
      <c r="N250" s="212">
        <f t="shared" si="41"/>
        <v>0</v>
      </c>
      <c r="O250" s="128">
        <f>IF(E250&lt;&gt;0,+F250-M250,"")</f>
        <v>142.28</v>
      </c>
      <c r="P250" s="189">
        <f>IF(E250&lt;&gt;0,O250*G250,"")</f>
        <v>11099.2628</v>
      </c>
      <c r="R250" s="197"/>
    </row>
    <row r="251" spans="1:18">
      <c r="A251" s="120">
        <v>2003</v>
      </c>
      <c r="B251" s="145">
        <v>2003</v>
      </c>
      <c r="C251" s="121"/>
      <c r="D251" s="122" t="s">
        <v>810</v>
      </c>
      <c r="E251" s="133"/>
      <c r="F251" s="134"/>
      <c r="G251" s="135"/>
      <c r="H251" s="125"/>
      <c r="I251" s="133"/>
      <c r="J251" s="122"/>
      <c r="K251" s="182"/>
      <c r="L251" s="213" t="str">
        <f t="shared" si="42"/>
        <v/>
      </c>
      <c r="M251" s="133">
        <f t="shared" si="36"/>
        <v>0</v>
      </c>
      <c r="N251" s="214" t="str">
        <f t="shared" si="41"/>
        <v/>
      </c>
      <c r="O251" s="215"/>
      <c r="P251" s="192"/>
      <c r="R251" s="197"/>
    </row>
    <row r="252" spans="1:18" ht="24">
      <c r="A252" s="154" t="s">
        <v>1329</v>
      </c>
      <c r="B252" s="204">
        <v>200326</v>
      </c>
      <c r="C252" s="206" t="s">
        <v>27</v>
      </c>
      <c r="D252" s="209" t="s">
        <v>812</v>
      </c>
      <c r="E252" s="137" t="s">
        <v>86</v>
      </c>
      <c r="F252" s="141">
        <v>513.98</v>
      </c>
      <c r="G252" s="142">
        <v>11.73</v>
      </c>
      <c r="H252" s="132">
        <f>+IF(E252&lt;&gt;0,F252*G252,"")</f>
        <v>6028.9854000000005</v>
      </c>
      <c r="I252" s="137"/>
      <c r="J252" s="188"/>
      <c r="K252" s="182"/>
      <c r="L252" s="213">
        <f t="shared" si="42"/>
        <v>0</v>
      </c>
      <c r="M252" s="128">
        <f t="shared" si="36"/>
        <v>0</v>
      </c>
      <c r="N252" s="188">
        <f t="shared" si="41"/>
        <v>0</v>
      </c>
      <c r="O252" s="216">
        <f>IF(E252&lt;&gt;0,+F252-M252,"")</f>
        <v>513.98</v>
      </c>
      <c r="P252" s="189">
        <f>IF(E252&lt;&gt;0,O252*G252,"")</f>
        <v>6028.9854000000005</v>
      </c>
      <c r="R252" s="197"/>
    </row>
    <row r="253" spans="1:18">
      <c r="A253" s="120">
        <v>2004</v>
      </c>
      <c r="B253" s="145">
        <v>2004</v>
      </c>
      <c r="C253" s="121"/>
      <c r="D253" s="122" t="s">
        <v>813</v>
      </c>
      <c r="E253" s="133"/>
      <c r="F253" s="134"/>
      <c r="G253" s="135"/>
      <c r="H253" s="125"/>
      <c r="I253" s="133"/>
      <c r="J253" s="122"/>
      <c r="K253" s="182"/>
      <c r="L253" s="213" t="str">
        <f t="shared" si="42"/>
        <v/>
      </c>
      <c r="M253" s="133">
        <f t="shared" si="36"/>
        <v>0</v>
      </c>
      <c r="N253" s="214" t="str">
        <f t="shared" si="41"/>
        <v/>
      </c>
      <c r="O253" s="215"/>
      <c r="P253" s="192"/>
      <c r="R253" s="197"/>
    </row>
    <row r="254" spans="1:18">
      <c r="A254" s="154" t="s">
        <v>1330</v>
      </c>
      <c r="B254" s="204">
        <v>200401</v>
      </c>
      <c r="C254" s="206" t="s">
        <v>27</v>
      </c>
      <c r="D254" s="210" t="s">
        <v>815</v>
      </c>
      <c r="E254" s="137" t="s">
        <v>86</v>
      </c>
      <c r="F254" s="141">
        <v>1529.71</v>
      </c>
      <c r="G254" s="142">
        <v>6.42</v>
      </c>
      <c r="H254" s="132">
        <f>+IF(E254&lt;&gt;0,F254*G254,"")</f>
        <v>9820.7381999999998</v>
      </c>
      <c r="I254" s="137"/>
      <c r="J254" s="188"/>
      <c r="K254" s="182"/>
      <c r="L254" s="213">
        <f t="shared" si="42"/>
        <v>0</v>
      </c>
      <c r="M254" s="128">
        <f t="shared" si="36"/>
        <v>0</v>
      </c>
      <c r="N254" s="188">
        <f t="shared" si="41"/>
        <v>0</v>
      </c>
      <c r="O254" s="216">
        <f>IF(E254&lt;&gt;0,+F254-M254,"")</f>
        <v>1529.71</v>
      </c>
      <c r="P254" s="189">
        <f>IF(E254&lt;&gt;0,O254*G254,"")</f>
        <v>9820.7381999999998</v>
      </c>
      <c r="R254" s="197"/>
    </row>
    <row r="255" spans="1:18">
      <c r="A255" s="120">
        <v>2005</v>
      </c>
      <c r="B255" s="145">
        <v>2005</v>
      </c>
      <c r="C255" s="121"/>
      <c r="D255" s="122" t="s">
        <v>816</v>
      </c>
      <c r="E255" s="133"/>
      <c r="F255" s="134"/>
      <c r="G255" s="135"/>
      <c r="H255" s="125"/>
      <c r="I255" s="133"/>
      <c r="J255" s="122"/>
      <c r="K255" s="182"/>
      <c r="L255" s="213" t="str">
        <f t="shared" si="42"/>
        <v/>
      </c>
      <c r="M255" s="133">
        <f t="shared" si="36"/>
        <v>0</v>
      </c>
      <c r="N255" s="214" t="str">
        <f t="shared" si="41"/>
        <v/>
      </c>
      <c r="O255" s="215"/>
      <c r="P255" s="192"/>
      <c r="R255" s="197"/>
    </row>
    <row r="256" spans="1:18" ht="36">
      <c r="A256" s="154" t="s">
        <v>1331</v>
      </c>
      <c r="B256" s="204">
        <v>200513</v>
      </c>
      <c r="C256" s="206" t="s">
        <v>27</v>
      </c>
      <c r="D256" s="210" t="s">
        <v>818</v>
      </c>
      <c r="E256" s="137" t="s">
        <v>47</v>
      </c>
      <c r="F256" s="141">
        <v>1</v>
      </c>
      <c r="G256" s="142">
        <v>662.42</v>
      </c>
      <c r="H256" s="132">
        <f>+IF(E256&lt;&gt;0,F256*G256,"")</f>
        <v>662.42</v>
      </c>
      <c r="I256" s="137"/>
      <c r="J256" s="188"/>
      <c r="K256" s="182"/>
      <c r="L256" s="213">
        <f t="shared" si="42"/>
        <v>0</v>
      </c>
      <c r="M256" s="128">
        <f t="shared" si="36"/>
        <v>0</v>
      </c>
      <c r="N256" s="188">
        <f t="shared" si="41"/>
        <v>0</v>
      </c>
      <c r="O256" s="216">
        <f>IF(E256&lt;&gt;0,+F256-M256,"")</f>
        <v>1</v>
      </c>
      <c r="P256" s="189">
        <f>IF(E256&lt;&gt;0,O256*G256,"")</f>
        <v>662.42</v>
      </c>
      <c r="R256" s="197"/>
    </row>
    <row r="257" spans="1:18" ht="24">
      <c r="A257" s="154" t="s">
        <v>1332</v>
      </c>
      <c r="B257" s="204">
        <v>200573</v>
      </c>
      <c r="C257" s="206" t="s">
        <v>27</v>
      </c>
      <c r="D257" s="210" t="s">
        <v>820</v>
      </c>
      <c r="E257" s="137" t="s">
        <v>40</v>
      </c>
      <c r="F257" s="141">
        <v>2</v>
      </c>
      <c r="G257" s="142">
        <v>99.83</v>
      </c>
      <c r="H257" s="132">
        <f>+IF(E257&lt;&gt;0,F257*G257,"")</f>
        <v>199.66</v>
      </c>
      <c r="I257" s="137"/>
      <c r="J257" s="188"/>
      <c r="K257" s="182"/>
      <c r="L257" s="183">
        <f t="shared" si="42"/>
        <v>0</v>
      </c>
      <c r="M257" s="233">
        <f t="shared" si="36"/>
        <v>0</v>
      </c>
      <c r="N257" s="234">
        <f t="shared" si="41"/>
        <v>0</v>
      </c>
      <c r="O257" s="128">
        <f>IF(E257&lt;&gt;0,+F257-M257,"")</f>
        <v>2</v>
      </c>
      <c r="P257" s="189">
        <f>IF(E257&lt;&gt;0,O257*G257,"")</f>
        <v>199.66</v>
      </c>
      <c r="R257" s="197"/>
    </row>
    <row r="258" spans="1:18" ht="36">
      <c r="A258" s="154" t="s">
        <v>1333</v>
      </c>
      <c r="B258" s="204">
        <v>200576</v>
      </c>
      <c r="C258" s="206" t="s">
        <v>27</v>
      </c>
      <c r="D258" s="210" t="s">
        <v>822</v>
      </c>
      <c r="E258" s="137" t="s">
        <v>47</v>
      </c>
      <c r="F258" s="141">
        <v>1</v>
      </c>
      <c r="G258" s="142">
        <v>502.91</v>
      </c>
      <c r="H258" s="132">
        <f>+IF(E258&lt;&gt;0,F258*G258,"")</f>
        <v>502.91</v>
      </c>
      <c r="I258" s="137"/>
      <c r="J258" s="188"/>
      <c r="K258" s="182"/>
      <c r="L258" s="183">
        <f t="shared" si="42"/>
        <v>0</v>
      </c>
      <c r="M258" s="128">
        <f t="shared" si="36"/>
        <v>0</v>
      </c>
      <c r="N258" s="188">
        <f t="shared" si="41"/>
        <v>0</v>
      </c>
      <c r="O258" s="128">
        <f>IF(E258&lt;&gt;0,+F258-M258,"")</f>
        <v>1</v>
      </c>
      <c r="P258" s="189">
        <f>IF(E258&lt;&gt;0,O258*G258,"")</f>
        <v>502.91</v>
      </c>
      <c r="R258" s="197"/>
    </row>
    <row r="259" spans="1:18">
      <c r="A259" s="120">
        <v>21</v>
      </c>
      <c r="B259" s="145"/>
      <c r="C259" s="121"/>
      <c r="D259" s="122" t="s">
        <v>827</v>
      </c>
      <c r="E259" s="133" t="s">
        <v>47</v>
      </c>
      <c r="F259" s="134">
        <v>1</v>
      </c>
      <c r="G259" s="135">
        <v>83877.75</v>
      </c>
      <c r="H259" s="125">
        <v>83877.789999999994</v>
      </c>
      <c r="I259" s="133"/>
      <c r="J259" s="122">
        <f>+IF(E259&lt;&gt;0,I259*G259,"")</f>
        <v>0</v>
      </c>
      <c r="K259" s="182">
        <v>7.0000000000000007E-2</v>
      </c>
      <c r="L259" s="183">
        <f t="shared" si="42"/>
        <v>5871.4425000000001</v>
      </c>
      <c r="M259" s="133">
        <f t="shared" si="36"/>
        <v>7.0000000000000007E-2</v>
      </c>
      <c r="N259" s="192">
        <f t="shared" si="41"/>
        <v>5871.4425000000001</v>
      </c>
      <c r="O259" s="133">
        <f>IF(E259&lt;&gt;0,+F259-M259,"")</f>
        <v>0.92999999999999994</v>
      </c>
      <c r="P259" s="192">
        <v>83877.789999999994</v>
      </c>
      <c r="R259" s="247"/>
    </row>
    <row r="260" spans="1:18" ht="29.25" customHeight="1">
      <c r="A260" s="796" t="s">
        <v>833</v>
      </c>
      <c r="B260" s="796"/>
      <c r="C260" s="796"/>
      <c r="D260" s="796"/>
      <c r="E260" s="796"/>
      <c r="F260" s="796"/>
      <c r="G260" s="796"/>
      <c r="H260" s="217">
        <f>SUM(H259+H240+H234+H221+H191+H165+H142+H116+H103+H97+H93+H88+H74+H68+H64+H57+H50+H35+H25+H13+H8)</f>
        <v>1883431.8124999995</v>
      </c>
      <c r="I260" s="217"/>
      <c r="J260" s="217">
        <f>SUM(J8:J259)</f>
        <v>0</v>
      </c>
      <c r="K260" s="185"/>
      <c r="L260" s="183">
        <f>SUM(L10:L259)</f>
        <v>131841.13760000002</v>
      </c>
      <c r="M260" s="217"/>
      <c r="N260" s="217">
        <f>SUM(N10:N259)</f>
        <v>131841.13270000002</v>
      </c>
      <c r="O260" s="217"/>
      <c r="P260" s="235">
        <f>SUM(P8:P259)</f>
        <v>1757462.1173999996</v>
      </c>
      <c r="R260" s="197"/>
    </row>
    <row r="261" spans="1:18" s="101" customFormat="1" ht="13.5" customHeight="1">
      <c r="A261" s="218" t="s">
        <v>1334</v>
      </c>
      <c r="B261" s="797" t="s">
        <v>834</v>
      </c>
      <c r="C261" s="797"/>
      <c r="D261" s="797"/>
      <c r="E261" s="797"/>
      <c r="F261" s="797"/>
      <c r="G261" s="219"/>
      <c r="H261" s="219"/>
      <c r="I261" s="219"/>
      <c r="J261" s="219"/>
      <c r="K261" s="219"/>
      <c r="L261" s="219"/>
      <c r="M261" s="219"/>
      <c r="N261" s="219"/>
      <c r="O261" s="236"/>
      <c r="P261" s="237"/>
    </row>
    <row r="262" spans="1:18" s="101" customFormat="1" ht="12.75" customHeight="1">
      <c r="A262" s="800">
        <v>43698</v>
      </c>
      <c r="B262" s="798" t="s">
        <v>1335</v>
      </c>
      <c r="C262" s="798"/>
      <c r="D262" s="798"/>
      <c r="E262" s="798"/>
      <c r="F262" s="798"/>
      <c r="G262" s="798"/>
      <c r="H262" s="798"/>
      <c r="I262" s="798"/>
      <c r="J262" s="798"/>
      <c r="K262" s="798"/>
      <c r="L262" s="798"/>
      <c r="M262" s="798"/>
      <c r="N262" s="798"/>
      <c r="O262" s="798"/>
      <c r="P262" s="798"/>
    </row>
    <row r="263" spans="1:18" s="101" customFormat="1" ht="12.75" customHeight="1">
      <c r="A263" s="800"/>
      <c r="B263" s="798" t="s">
        <v>1336</v>
      </c>
      <c r="C263" s="798"/>
      <c r="D263" s="798"/>
      <c r="E263" s="798"/>
      <c r="F263" s="798"/>
      <c r="G263" s="798"/>
      <c r="H263" s="798"/>
      <c r="I263" s="798"/>
      <c r="J263" s="798"/>
      <c r="K263" s="798"/>
      <c r="L263" s="798"/>
      <c r="M263" s="798"/>
      <c r="N263" s="798"/>
      <c r="O263" s="798"/>
      <c r="P263" s="798"/>
    </row>
    <row r="264" spans="1:18" s="101" customFormat="1" ht="11.25">
      <c r="A264" s="800"/>
      <c r="B264" s="798"/>
      <c r="C264" s="798"/>
      <c r="D264" s="798"/>
      <c r="E264" s="798"/>
      <c r="F264" s="798"/>
      <c r="G264" s="798"/>
      <c r="H264" s="798"/>
      <c r="I264" s="798"/>
      <c r="J264" s="798"/>
      <c r="K264" s="798"/>
      <c r="L264" s="798"/>
      <c r="M264" s="798"/>
      <c r="N264" s="798"/>
      <c r="O264" s="798"/>
      <c r="P264" s="798"/>
    </row>
    <row r="265" spans="1:18" s="101" customFormat="1">
      <c r="A265" s="800"/>
      <c r="B265" s="220" t="s">
        <v>841</v>
      </c>
      <c r="C265" s="221"/>
      <c r="D265" s="222"/>
      <c r="E265" s="223"/>
      <c r="F265" s="224"/>
      <c r="G265" s="224"/>
      <c r="H265" s="224"/>
      <c r="I265" s="238"/>
      <c r="J265" s="238"/>
      <c r="K265" s="239" t="s">
        <v>1337</v>
      </c>
      <c r="L265" s="238"/>
      <c r="M265" s="238"/>
      <c r="N265" s="224"/>
      <c r="O265" s="240"/>
      <c r="P265" s="241"/>
    </row>
    <row r="266" spans="1:18" s="101" customFormat="1">
      <c r="A266" s="800"/>
      <c r="B266" s="225"/>
      <c r="C266" s="226"/>
      <c r="D266" s="227"/>
      <c r="E266" s="228"/>
      <c r="F266" s="229"/>
      <c r="G266" s="229"/>
      <c r="H266" s="229"/>
      <c r="I266" s="242"/>
      <c r="J266" s="242"/>
      <c r="K266" s="243" t="s">
        <v>1338</v>
      </c>
      <c r="L266" s="242"/>
      <c r="M266" s="242"/>
      <c r="N266" s="229"/>
      <c r="O266" s="244"/>
      <c r="P266" s="245"/>
    </row>
    <row r="267" spans="1:18">
      <c r="A267" s="230"/>
      <c r="B267" s="230"/>
      <c r="C267" s="230"/>
      <c r="D267" s="230"/>
      <c r="E267" s="230"/>
      <c r="F267" s="231"/>
      <c r="G267" s="232"/>
      <c r="H267" s="230"/>
      <c r="I267" s="230"/>
      <c r="J267" s="230"/>
      <c r="K267" s="230"/>
      <c r="L267" s="230"/>
      <c r="M267" s="230"/>
      <c r="N267" s="230"/>
      <c r="O267" s="232"/>
      <c r="P267" s="246"/>
    </row>
    <row r="268" spans="1:18">
      <c r="A268" s="230"/>
      <c r="B268" s="230"/>
      <c r="C268" s="230"/>
      <c r="D268" s="230"/>
      <c r="E268" s="230"/>
      <c r="F268" s="231"/>
      <c r="G268" s="232"/>
      <c r="H268" s="230"/>
      <c r="I268" s="230"/>
      <c r="J268" s="230"/>
      <c r="K268" s="230"/>
      <c r="L268" s="230"/>
      <c r="M268" s="230"/>
      <c r="N268" s="230"/>
      <c r="O268" s="232"/>
      <c r="P268" s="246"/>
    </row>
    <row r="269" spans="1:18">
      <c r="A269" s="230"/>
      <c r="B269" s="230"/>
      <c r="C269" s="230"/>
      <c r="D269" s="230"/>
      <c r="E269" s="230"/>
      <c r="F269" s="231"/>
      <c r="G269" s="232"/>
      <c r="H269" s="230"/>
      <c r="I269" s="230"/>
      <c r="J269" s="230"/>
      <c r="K269" s="230"/>
      <c r="L269" s="230"/>
      <c r="M269" s="230"/>
      <c r="N269" s="230"/>
      <c r="O269" s="232"/>
      <c r="P269" s="246"/>
    </row>
    <row r="270" spans="1:18">
      <c r="A270" s="230"/>
      <c r="B270" s="230"/>
      <c r="C270" s="230"/>
      <c r="D270" s="230"/>
      <c r="E270" s="230"/>
      <c r="F270" s="231"/>
      <c r="G270" s="232"/>
      <c r="H270" s="230"/>
      <c r="I270" s="230"/>
      <c r="J270" s="230"/>
      <c r="K270" s="230"/>
      <c r="L270" s="230"/>
      <c r="M270" s="230"/>
      <c r="N270" s="230"/>
      <c r="O270" s="232"/>
      <c r="P270" s="246"/>
    </row>
    <row r="271" spans="1:18">
      <c r="A271" s="230"/>
      <c r="B271" s="230"/>
      <c r="C271" s="230"/>
      <c r="D271" s="230"/>
      <c r="E271" s="230"/>
      <c r="F271" s="231"/>
      <c r="G271" s="232"/>
      <c r="H271" s="230"/>
      <c r="I271" s="230"/>
      <c r="J271" s="230"/>
      <c r="K271" s="230"/>
      <c r="L271" s="230"/>
      <c r="M271" s="230"/>
      <c r="N271" s="230"/>
      <c r="O271" s="232"/>
      <c r="P271" s="246"/>
    </row>
    <row r="272" spans="1:18">
      <c r="A272" s="230"/>
      <c r="B272" s="230"/>
      <c r="C272" s="230"/>
      <c r="D272" s="230"/>
      <c r="E272" s="230"/>
      <c r="F272" s="231"/>
      <c r="G272" s="232"/>
      <c r="H272" s="230"/>
      <c r="I272" s="230"/>
      <c r="J272" s="230"/>
      <c r="K272" s="230"/>
      <c r="L272" s="230"/>
      <c r="M272" s="230"/>
      <c r="N272" s="230"/>
      <c r="O272" s="232"/>
      <c r="P272" s="246"/>
    </row>
    <row r="273" spans="1:16">
      <c r="A273" s="230"/>
      <c r="B273" s="230"/>
      <c r="C273" s="230"/>
      <c r="D273" s="230"/>
      <c r="E273" s="230"/>
      <c r="F273" s="231"/>
      <c r="G273" s="232"/>
      <c r="H273" s="230"/>
      <c r="I273" s="230"/>
      <c r="J273" s="230"/>
      <c r="K273" s="230"/>
      <c r="L273" s="230"/>
      <c r="M273" s="230"/>
      <c r="N273" s="230"/>
      <c r="O273" s="232"/>
      <c r="P273" s="246"/>
    </row>
    <row r="274" spans="1:16">
      <c r="A274" s="230"/>
      <c r="B274" s="230"/>
      <c r="C274" s="230"/>
      <c r="D274" s="230"/>
      <c r="E274" s="230"/>
      <c r="F274" s="231"/>
      <c r="G274" s="232"/>
      <c r="H274" s="230"/>
      <c r="I274" s="230"/>
      <c r="J274" s="230"/>
      <c r="K274" s="230"/>
      <c r="L274" s="230"/>
      <c r="M274" s="230"/>
      <c r="N274" s="230"/>
      <c r="O274" s="232"/>
      <c r="P274" s="246"/>
    </row>
    <row r="275" spans="1:16">
      <c r="A275" s="230"/>
      <c r="B275" s="230"/>
      <c r="C275" s="230"/>
      <c r="D275" s="230"/>
      <c r="E275" s="230"/>
      <c r="F275" s="231"/>
      <c r="G275" s="232"/>
      <c r="H275" s="230"/>
      <c r="I275" s="230"/>
      <c r="J275" s="230"/>
      <c r="K275" s="230"/>
      <c r="L275" s="230"/>
      <c r="M275" s="230"/>
      <c r="N275" s="230"/>
      <c r="O275" s="232"/>
      <c r="P275" s="246"/>
    </row>
    <row r="276" spans="1:16">
      <c r="A276" s="230"/>
      <c r="B276" s="230"/>
      <c r="C276" s="230"/>
      <c r="D276" s="230"/>
      <c r="E276" s="230"/>
      <c r="F276" s="231"/>
      <c r="G276" s="232"/>
      <c r="H276" s="230"/>
      <c r="I276" s="230"/>
      <c r="J276" s="230"/>
      <c r="K276" s="230"/>
      <c r="L276" s="230"/>
      <c r="M276" s="230"/>
      <c r="N276" s="230"/>
      <c r="O276" s="232"/>
      <c r="P276" s="246"/>
    </row>
    <row r="277" spans="1:16">
      <c r="A277" s="230"/>
      <c r="B277" s="230"/>
      <c r="C277" s="230"/>
      <c r="D277" s="230"/>
      <c r="E277" s="230"/>
      <c r="F277" s="231"/>
      <c r="G277" s="232"/>
      <c r="H277" s="230"/>
      <c r="I277" s="230"/>
      <c r="J277" s="230"/>
      <c r="K277" s="230"/>
      <c r="L277" s="230"/>
      <c r="M277" s="230"/>
      <c r="N277" s="230"/>
      <c r="O277" s="232"/>
      <c r="P277" s="246"/>
    </row>
    <row r="278" spans="1:16">
      <c r="A278" s="230"/>
      <c r="B278" s="230"/>
      <c r="C278" s="230"/>
      <c r="D278" s="230"/>
      <c r="E278" s="230"/>
      <c r="F278" s="231"/>
      <c r="G278" s="232"/>
      <c r="H278" s="230"/>
      <c r="I278" s="230"/>
      <c r="J278" s="230"/>
      <c r="K278" s="230"/>
      <c r="L278" s="230"/>
      <c r="M278" s="230"/>
      <c r="N278" s="230"/>
      <c r="O278" s="232"/>
      <c r="P278" s="246"/>
    </row>
  </sheetData>
  <mergeCells count="31">
    <mergeCell ref="B261:F261"/>
    <mergeCell ref="B262:P262"/>
    <mergeCell ref="A6:A7"/>
    <mergeCell ref="A262:A266"/>
    <mergeCell ref="B6:B7"/>
    <mergeCell ref="C6:C7"/>
    <mergeCell ref="D6:D7"/>
    <mergeCell ref="E6:E7"/>
    <mergeCell ref="F6:F7"/>
    <mergeCell ref="G6:G7"/>
    <mergeCell ref="H6:H7"/>
    <mergeCell ref="B263:P264"/>
    <mergeCell ref="I6:J6"/>
    <mergeCell ref="K6:L6"/>
    <mergeCell ref="M6:N6"/>
    <mergeCell ref="O6:P6"/>
    <mergeCell ref="A260:G260"/>
    <mergeCell ref="D4:E4"/>
    <mergeCell ref="I4:J4"/>
    <mergeCell ref="N4:O4"/>
    <mergeCell ref="D5:E5"/>
    <mergeCell ref="F5:G5"/>
    <mergeCell ref="N5:O5"/>
    <mergeCell ref="F3:G4"/>
    <mergeCell ref="A1:D1"/>
    <mergeCell ref="E1:P1"/>
    <mergeCell ref="A2:D2"/>
    <mergeCell ref="E2:P2"/>
    <mergeCell ref="D3:E3"/>
    <mergeCell ref="K3:M3"/>
    <mergeCell ref="N3:O3"/>
  </mergeCells>
  <printOptions horizontalCentered="1"/>
  <pageMargins left="0.118055555555556" right="0.118055555555556" top="0.235416666666667" bottom="0.31388888888888899" header="0.51041666666666696" footer="0.196527777777778"/>
  <pageSetup paperSize="9" scale="40" firstPageNumber="0" fitToHeight="30" orientation="landscape" useFirstPageNumber="1" horizontalDpi="300" verticalDpi="300"/>
  <headerFooter>
    <oddFooter>&amp;CPágina &amp;P de &amp;N</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J136"/>
  <sheetViews>
    <sheetView topLeftCell="I55" zoomScale="90" zoomScaleNormal="90" workbookViewId="0">
      <selection activeCell="I59" sqref="A59:XFD59"/>
    </sheetView>
  </sheetViews>
  <sheetFormatPr defaultColWidth="9" defaultRowHeight="12.75"/>
  <cols>
    <col min="5" max="5" width="13.28515625" customWidth="1"/>
    <col min="15" max="15" width="9.42578125" customWidth="1"/>
    <col min="16" max="16" width="9.7109375" customWidth="1"/>
    <col min="17" max="17" width="15.7109375" customWidth="1"/>
    <col min="18" max="18" width="13.7109375" customWidth="1"/>
    <col min="19" max="19" width="15.140625" customWidth="1"/>
    <col min="22" max="22" width="13.85546875" customWidth="1"/>
    <col min="23" max="23" width="13.7109375" customWidth="1"/>
    <col min="24" max="24" width="15.85546875" customWidth="1"/>
  </cols>
  <sheetData>
    <row r="2" spans="1:24">
      <c r="F2" s="21"/>
      <c r="G2" s="21"/>
      <c r="H2" s="21"/>
      <c r="I2" s="21"/>
      <c r="P2" s="21" t="s">
        <v>1339</v>
      </c>
      <c r="V2" t="s">
        <v>1340</v>
      </c>
    </row>
    <row r="3" spans="1:24">
      <c r="V3" s="54">
        <f>AVERAGE(R7:R39)</f>
        <v>0.37727272727272737</v>
      </c>
    </row>
    <row r="4" spans="1:24" ht="15">
      <c r="D4" s="806" t="s">
        <v>1341</v>
      </c>
      <c r="E4" s="806"/>
      <c r="F4" s="806"/>
      <c r="G4" s="806"/>
      <c r="H4" s="806"/>
      <c r="I4" s="806"/>
      <c r="J4" s="806"/>
      <c r="K4" s="806"/>
      <c r="L4" s="806"/>
      <c r="M4" s="806"/>
      <c r="N4" s="806"/>
      <c r="O4" s="806"/>
      <c r="P4" s="806"/>
      <c r="Q4" s="806"/>
      <c r="R4" s="806"/>
      <c r="S4" s="806"/>
      <c r="T4" s="806"/>
      <c r="U4" s="806"/>
      <c r="V4" s="806"/>
      <c r="W4" s="806"/>
      <c r="X4" s="806"/>
    </row>
    <row r="5" spans="1:24">
      <c r="K5" s="40"/>
    </row>
    <row r="6" spans="1:24" ht="15">
      <c r="A6" s="22" t="s">
        <v>847</v>
      </c>
      <c r="B6" s="22" t="s">
        <v>1342</v>
      </c>
      <c r="C6" s="807" t="s">
        <v>1343</v>
      </c>
      <c r="D6" s="807"/>
      <c r="E6" s="807" t="s">
        <v>1344</v>
      </c>
      <c r="F6" s="807"/>
      <c r="G6" s="23" t="s">
        <v>1345</v>
      </c>
      <c r="H6" s="23" t="s">
        <v>1346</v>
      </c>
      <c r="I6" s="32" t="s">
        <v>1347</v>
      </c>
      <c r="J6" s="32" t="s">
        <v>1348</v>
      </c>
      <c r="K6" s="41" t="s">
        <v>1349</v>
      </c>
      <c r="M6" s="42" t="s">
        <v>847</v>
      </c>
      <c r="N6" s="43" t="s">
        <v>1342</v>
      </c>
      <c r="O6" s="43" t="s">
        <v>1343</v>
      </c>
      <c r="P6" s="43" t="s">
        <v>1344</v>
      </c>
      <c r="Q6" s="42" t="s">
        <v>1350</v>
      </c>
      <c r="R6" s="42" t="s">
        <v>1351</v>
      </c>
      <c r="S6" s="42" t="s">
        <v>1352</v>
      </c>
      <c r="T6" s="808" t="s">
        <v>1353</v>
      </c>
      <c r="U6" s="808"/>
      <c r="V6" s="43" t="s">
        <v>1354</v>
      </c>
      <c r="W6" s="55" t="s">
        <v>1355</v>
      </c>
      <c r="X6" s="42" t="s">
        <v>1356</v>
      </c>
    </row>
    <row r="7" spans="1:24">
      <c r="A7" s="24" t="s">
        <v>1357</v>
      </c>
      <c r="B7" s="24">
        <v>2</v>
      </c>
      <c r="C7" s="25">
        <v>1</v>
      </c>
      <c r="D7" s="26">
        <v>1.2</v>
      </c>
      <c r="E7" s="25">
        <v>1</v>
      </c>
      <c r="F7" s="26">
        <v>1.2</v>
      </c>
      <c r="G7" s="25">
        <v>0.93</v>
      </c>
      <c r="H7" s="27">
        <f>(D7*F7*G7)*B7</f>
        <v>2.6783999999999999</v>
      </c>
      <c r="I7" s="28">
        <v>0.25</v>
      </c>
      <c r="J7" s="44">
        <f>(C7*E7*I7)*B7</f>
        <v>0.5</v>
      </c>
      <c r="K7" s="45">
        <f t="shared" ref="K7:K39" si="0">(C7*E7)*B7</f>
        <v>2</v>
      </c>
      <c r="M7" s="24" t="s">
        <v>1357</v>
      </c>
      <c r="N7" s="24">
        <v>2</v>
      </c>
      <c r="O7" s="25">
        <v>1</v>
      </c>
      <c r="P7" s="25">
        <v>1</v>
      </c>
      <c r="Q7" s="28">
        <v>0.25</v>
      </c>
      <c r="R7" s="22">
        <v>0.3</v>
      </c>
      <c r="S7" s="22">
        <f>((O7*R7*2)+(R7*P7*2))*N7</f>
        <v>2.4</v>
      </c>
      <c r="T7" s="22">
        <v>0.2</v>
      </c>
      <c r="U7" s="22">
        <v>0.4</v>
      </c>
      <c r="V7" s="56">
        <f t="shared" ref="V7:V39" si="1">G7-$V$3</f>
        <v>0.55272727272727273</v>
      </c>
      <c r="W7" s="56">
        <f>((T7*V7*2)+(U7*V7*2))*N7</f>
        <v>1.3265454545454547</v>
      </c>
      <c r="X7" s="57">
        <f>(T7*U7)*V7</f>
        <v>4.421818181818183E-2</v>
      </c>
    </row>
    <row r="8" spans="1:24">
      <c r="A8" s="28" t="s">
        <v>1358</v>
      </c>
      <c r="B8" s="25">
        <v>1</v>
      </c>
      <c r="C8" s="25">
        <v>1.1000000000000001</v>
      </c>
      <c r="D8" s="29">
        <v>1.3</v>
      </c>
      <c r="E8" s="25">
        <v>1.1000000000000001</v>
      </c>
      <c r="F8" s="29">
        <v>1.3</v>
      </c>
      <c r="G8" s="25">
        <v>0.98</v>
      </c>
      <c r="H8" s="27">
        <f t="shared" ref="H8:H39" si="2">(D8*F8*G8)*B8</f>
        <v>1.6562000000000001</v>
      </c>
      <c r="I8" s="28">
        <v>0.3</v>
      </c>
      <c r="J8" s="44">
        <f t="shared" ref="J8:J36" si="3">(C8*E8*I8)*B8</f>
        <v>0.36300000000000004</v>
      </c>
      <c r="K8" s="45">
        <f t="shared" si="0"/>
        <v>1.2100000000000002</v>
      </c>
      <c r="M8" s="28" t="s">
        <v>1358</v>
      </c>
      <c r="N8" s="25">
        <v>1</v>
      </c>
      <c r="O8" s="25">
        <v>1.1000000000000001</v>
      </c>
      <c r="P8" s="25">
        <v>1.1000000000000001</v>
      </c>
      <c r="Q8" s="28">
        <v>0.3</v>
      </c>
      <c r="R8" s="25">
        <v>0.35</v>
      </c>
      <c r="S8" s="22">
        <f t="shared" ref="S8:S39" si="4">((O8*R8*2)+(R8*P8*2))*N8</f>
        <v>1.54</v>
      </c>
      <c r="T8" s="22">
        <v>0.2</v>
      </c>
      <c r="U8" s="22">
        <v>0.4</v>
      </c>
      <c r="V8" s="56">
        <f t="shared" si="1"/>
        <v>0.60272727272727256</v>
      </c>
      <c r="W8" s="56">
        <f t="shared" ref="W8:W39" si="5">((T8*V8*2)+(U8*V8*2))*N8</f>
        <v>0.72327272727272707</v>
      </c>
      <c r="X8" s="57">
        <f t="shared" ref="X8:X39" si="6">(T8*U8)*V8</f>
        <v>4.8218181818181813E-2</v>
      </c>
    </row>
    <row r="9" spans="1:24">
      <c r="A9" s="28" t="s">
        <v>1359</v>
      </c>
      <c r="B9" s="25">
        <v>2</v>
      </c>
      <c r="C9" s="25">
        <v>1</v>
      </c>
      <c r="D9" s="29">
        <v>1.2</v>
      </c>
      <c r="E9" s="25">
        <v>1</v>
      </c>
      <c r="F9" s="29">
        <v>1.2</v>
      </c>
      <c r="G9" s="25">
        <v>0.93</v>
      </c>
      <c r="H9" s="27">
        <f t="shared" si="2"/>
        <v>2.6783999999999999</v>
      </c>
      <c r="I9" s="28">
        <v>0.25</v>
      </c>
      <c r="J9" s="44">
        <f t="shared" si="3"/>
        <v>0.5</v>
      </c>
      <c r="K9" s="45">
        <f t="shared" si="0"/>
        <v>2</v>
      </c>
      <c r="M9" s="28" t="s">
        <v>1359</v>
      </c>
      <c r="N9" s="25">
        <v>2</v>
      </c>
      <c r="O9" s="25">
        <v>1</v>
      </c>
      <c r="P9" s="25">
        <v>1</v>
      </c>
      <c r="Q9" s="28">
        <v>0.25</v>
      </c>
      <c r="R9" s="25">
        <v>0.3</v>
      </c>
      <c r="S9" s="22">
        <f t="shared" si="4"/>
        <v>2.4</v>
      </c>
      <c r="T9" s="22">
        <v>0.2</v>
      </c>
      <c r="U9" s="22">
        <v>0.4</v>
      </c>
      <c r="V9" s="56">
        <f t="shared" si="1"/>
        <v>0.55272727272727273</v>
      </c>
      <c r="W9" s="56">
        <f t="shared" si="5"/>
        <v>1.3265454545454547</v>
      </c>
      <c r="X9" s="57">
        <f t="shared" si="6"/>
        <v>4.421818181818183E-2</v>
      </c>
    </row>
    <row r="10" spans="1:24">
      <c r="A10" s="28" t="s">
        <v>1360</v>
      </c>
      <c r="B10" s="25">
        <v>2</v>
      </c>
      <c r="C10" s="25">
        <v>1.2</v>
      </c>
      <c r="D10" s="29">
        <v>1.4</v>
      </c>
      <c r="E10" s="25">
        <v>1.2</v>
      </c>
      <c r="F10" s="29">
        <v>1.4</v>
      </c>
      <c r="G10" s="25">
        <v>0.93</v>
      </c>
      <c r="H10" s="27">
        <f t="shared" si="2"/>
        <v>3.6455999999999995</v>
      </c>
      <c r="I10" s="28">
        <v>0.32500000000000001</v>
      </c>
      <c r="J10" s="44">
        <f t="shared" si="3"/>
        <v>0.93599999999999994</v>
      </c>
      <c r="K10" s="45">
        <f t="shared" si="0"/>
        <v>2.88</v>
      </c>
      <c r="M10" s="28" t="s">
        <v>1360</v>
      </c>
      <c r="N10" s="25">
        <v>2</v>
      </c>
      <c r="O10" s="25">
        <v>1.2</v>
      </c>
      <c r="P10" s="25">
        <v>1.2</v>
      </c>
      <c r="Q10" s="28">
        <v>0.32500000000000001</v>
      </c>
      <c r="R10" s="25">
        <v>0.4</v>
      </c>
      <c r="S10" s="22">
        <f t="shared" si="4"/>
        <v>3.84</v>
      </c>
      <c r="T10" s="22">
        <v>0.2</v>
      </c>
      <c r="U10" s="22">
        <v>0.4</v>
      </c>
      <c r="V10" s="56">
        <f t="shared" si="1"/>
        <v>0.55272727272727273</v>
      </c>
      <c r="W10" s="56">
        <f t="shared" si="5"/>
        <v>1.3265454545454547</v>
      </c>
      <c r="X10" s="57">
        <f t="shared" si="6"/>
        <v>4.421818181818183E-2</v>
      </c>
    </row>
    <row r="11" spans="1:24">
      <c r="A11" s="28" t="s">
        <v>1361</v>
      </c>
      <c r="B11" s="25">
        <v>1</v>
      </c>
      <c r="C11" s="25">
        <v>1.3</v>
      </c>
      <c r="D11" s="29">
        <v>1.5</v>
      </c>
      <c r="E11" s="25">
        <v>1.3</v>
      </c>
      <c r="F11" s="29">
        <v>1.5</v>
      </c>
      <c r="G11" s="25">
        <v>1.03</v>
      </c>
      <c r="H11" s="27">
        <f t="shared" si="2"/>
        <v>2.3174999999999999</v>
      </c>
      <c r="I11" s="28">
        <v>0.32500000000000001</v>
      </c>
      <c r="J11" s="44">
        <f t="shared" si="3"/>
        <v>0.54925000000000013</v>
      </c>
      <c r="K11" s="45">
        <f t="shared" si="0"/>
        <v>1.6900000000000002</v>
      </c>
      <c r="M11" s="28" t="s">
        <v>1361</v>
      </c>
      <c r="N11" s="25">
        <v>1</v>
      </c>
      <c r="O11" s="25">
        <v>1.3</v>
      </c>
      <c r="P11" s="25">
        <v>1.3</v>
      </c>
      <c r="Q11" s="28">
        <v>0.32500000000000001</v>
      </c>
      <c r="R11" s="25">
        <v>0.4</v>
      </c>
      <c r="S11" s="22">
        <f t="shared" si="4"/>
        <v>2.08</v>
      </c>
      <c r="T11" s="22">
        <v>0.2</v>
      </c>
      <c r="U11" s="22">
        <v>0.4</v>
      </c>
      <c r="V11" s="56">
        <f t="shared" si="1"/>
        <v>0.6527272727272726</v>
      </c>
      <c r="W11" s="56">
        <f t="shared" si="5"/>
        <v>0.78327272727272712</v>
      </c>
      <c r="X11" s="57">
        <f t="shared" si="6"/>
        <v>5.2218181818181816E-2</v>
      </c>
    </row>
    <row r="12" spans="1:24">
      <c r="A12" s="28" t="s">
        <v>1362</v>
      </c>
      <c r="B12" s="25">
        <v>2</v>
      </c>
      <c r="C12" s="25">
        <v>1</v>
      </c>
      <c r="D12" s="29">
        <v>1.2</v>
      </c>
      <c r="E12" s="25">
        <v>1</v>
      </c>
      <c r="F12" s="29">
        <v>1.2</v>
      </c>
      <c r="G12" s="25">
        <v>0.93</v>
      </c>
      <c r="H12" s="27">
        <f t="shared" si="2"/>
        <v>2.6783999999999999</v>
      </c>
      <c r="I12" s="28">
        <v>0.25</v>
      </c>
      <c r="J12" s="44">
        <f t="shared" si="3"/>
        <v>0.5</v>
      </c>
      <c r="K12" s="45">
        <f t="shared" si="0"/>
        <v>2</v>
      </c>
      <c r="M12" s="28" t="s">
        <v>1362</v>
      </c>
      <c r="N12" s="25">
        <v>2</v>
      </c>
      <c r="O12" s="25">
        <v>1</v>
      </c>
      <c r="P12" s="25">
        <v>1</v>
      </c>
      <c r="Q12" s="28">
        <v>0.25</v>
      </c>
      <c r="R12" s="25">
        <v>0.3</v>
      </c>
      <c r="S12" s="22">
        <f t="shared" si="4"/>
        <v>2.4</v>
      </c>
      <c r="T12" s="22">
        <v>0.2</v>
      </c>
      <c r="U12" s="22">
        <v>0.4</v>
      </c>
      <c r="V12" s="56">
        <f t="shared" si="1"/>
        <v>0.55272727272727273</v>
      </c>
      <c r="W12" s="56">
        <f t="shared" si="5"/>
        <v>1.3265454545454547</v>
      </c>
      <c r="X12" s="57">
        <f t="shared" si="6"/>
        <v>4.421818181818183E-2</v>
      </c>
    </row>
    <row r="13" spans="1:24">
      <c r="A13" s="28" t="s">
        <v>1363</v>
      </c>
      <c r="B13" s="25">
        <v>1</v>
      </c>
      <c r="C13" s="25">
        <v>1.9</v>
      </c>
      <c r="D13" s="29">
        <v>2.1</v>
      </c>
      <c r="E13" s="25">
        <v>1.9</v>
      </c>
      <c r="F13" s="29">
        <v>2.1</v>
      </c>
      <c r="G13" s="25">
        <v>1.23</v>
      </c>
      <c r="H13" s="27">
        <f t="shared" si="2"/>
        <v>5.4242999999999997</v>
      </c>
      <c r="I13" s="28">
        <v>0.45</v>
      </c>
      <c r="J13" s="44">
        <f t="shared" si="3"/>
        <v>1.6245000000000001</v>
      </c>
      <c r="K13" s="45">
        <f t="shared" si="0"/>
        <v>3.61</v>
      </c>
      <c r="M13" s="28" t="s">
        <v>1363</v>
      </c>
      <c r="N13" s="25">
        <v>1</v>
      </c>
      <c r="O13" s="25">
        <v>1.9</v>
      </c>
      <c r="P13" s="25">
        <v>1.9</v>
      </c>
      <c r="Q13" s="28">
        <v>0.45</v>
      </c>
      <c r="R13" s="25">
        <v>0.5</v>
      </c>
      <c r="S13" s="22">
        <f t="shared" si="4"/>
        <v>3.8</v>
      </c>
      <c r="T13" s="22">
        <v>0.2</v>
      </c>
      <c r="U13" s="22">
        <v>0.4</v>
      </c>
      <c r="V13" s="56">
        <f t="shared" si="1"/>
        <v>0.85272727272727256</v>
      </c>
      <c r="W13" s="56">
        <f t="shared" si="5"/>
        <v>1.0232727272727271</v>
      </c>
      <c r="X13" s="57">
        <f t="shared" si="6"/>
        <v>6.8218181818181817E-2</v>
      </c>
    </row>
    <row r="14" spans="1:24">
      <c r="A14" s="28" t="s">
        <v>1364</v>
      </c>
      <c r="B14" s="25">
        <v>1</v>
      </c>
      <c r="C14" s="25">
        <v>1.1000000000000001</v>
      </c>
      <c r="D14" s="29">
        <v>1.3</v>
      </c>
      <c r="E14" s="25">
        <v>1.1000000000000001</v>
      </c>
      <c r="F14" s="29">
        <v>1.3</v>
      </c>
      <c r="G14" s="25">
        <v>0.93</v>
      </c>
      <c r="H14" s="27">
        <f t="shared" si="2"/>
        <v>1.5717000000000003</v>
      </c>
      <c r="I14" s="28">
        <v>0.3</v>
      </c>
      <c r="J14" s="44">
        <f t="shared" si="3"/>
        <v>0.36300000000000004</v>
      </c>
      <c r="K14" s="45">
        <f t="shared" si="0"/>
        <v>1.2100000000000002</v>
      </c>
      <c r="M14" s="28" t="s">
        <v>1364</v>
      </c>
      <c r="N14" s="25">
        <v>1</v>
      </c>
      <c r="O14" s="25">
        <v>1.1000000000000001</v>
      </c>
      <c r="P14" s="25">
        <v>1.1000000000000001</v>
      </c>
      <c r="Q14" s="28">
        <v>0.3</v>
      </c>
      <c r="R14" s="25">
        <v>0.35</v>
      </c>
      <c r="S14" s="22">
        <f t="shared" si="4"/>
        <v>1.54</v>
      </c>
      <c r="T14" s="22">
        <v>0.2</v>
      </c>
      <c r="U14" s="22">
        <v>0.4</v>
      </c>
      <c r="V14" s="56">
        <f t="shared" si="1"/>
        <v>0.55272727272727273</v>
      </c>
      <c r="W14" s="56">
        <f t="shared" si="5"/>
        <v>0.66327272727272735</v>
      </c>
      <c r="X14" s="57">
        <f t="shared" si="6"/>
        <v>4.421818181818183E-2</v>
      </c>
    </row>
    <row r="15" spans="1:24">
      <c r="A15" s="28" t="s">
        <v>1365</v>
      </c>
      <c r="B15" s="25">
        <v>1</v>
      </c>
      <c r="C15" s="25">
        <v>1</v>
      </c>
      <c r="D15" s="29">
        <v>1.2</v>
      </c>
      <c r="E15" s="25">
        <v>1</v>
      </c>
      <c r="F15" s="29">
        <v>1.2</v>
      </c>
      <c r="G15" s="25">
        <v>0.93</v>
      </c>
      <c r="H15" s="27">
        <f t="shared" si="2"/>
        <v>1.3391999999999999</v>
      </c>
      <c r="I15" s="28">
        <v>0.25</v>
      </c>
      <c r="J15" s="44">
        <f t="shared" si="3"/>
        <v>0.25</v>
      </c>
      <c r="K15" s="45">
        <f t="shared" si="0"/>
        <v>1</v>
      </c>
      <c r="M15" s="28" t="s">
        <v>1365</v>
      </c>
      <c r="N15" s="25">
        <v>1</v>
      </c>
      <c r="O15" s="25">
        <v>1</v>
      </c>
      <c r="P15" s="25">
        <v>1</v>
      </c>
      <c r="Q15" s="28">
        <v>0.25</v>
      </c>
      <c r="R15" s="25">
        <v>0.35</v>
      </c>
      <c r="S15" s="22">
        <f t="shared" si="4"/>
        <v>1.4</v>
      </c>
      <c r="T15" s="22">
        <v>0.2</v>
      </c>
      <c r="U15" s="22">
        <v>0.4</v>
      </c>
      <c r="V15" s="56">
        <f t="shared" si="1"/>
        <v>0.55272727272727273</v>
      </c>
      <c r="W15" s="56">
        <f t="shared" si="5"/>
        <v>0.66327272727272735</v>
      </c>
      <c r="X15" s="57">
        <f t="shared" si="6"/>
        <v>4.421818181818183E-2</v>
      </c>
    </row>
    <row r="16" spans="1:24">
      <c r="A16" s="28" t="s">
        <v>1366</v>
      </c>
      <c r="B16" s="25">
        <v>1</v>
      </c>
      <c r="C16" s="25">
        <v>1.2</v>
      </c>
      <c r="D16" s="29">
        <v>1.4</v>
      </c>
      <c r="E16" s="25">
        <v>1.2</v>
      </c>
      <c r="F16" s="29">
        <v>1.4</v>
      </c>
      <c r="G16" s="25">
        <v>1.03</v>
      </c>
      <c r="H16" s="27">
        <f t="shared" si="2"/>
        <v>2.0187999999999997</v>
      </c>
      <c r="I16" s="28">
        <v>0.32500000000000001</v>
      </c>
      <c r="J16" s="44">
        <f t="shared" si="3"/>
        <v>0.46799999999999997</v>
      </c>
      <c r="K16" s="45">
        <f t="shared" si="0"/>
        <v>1.44</v>
      </c>
      <c r="M16" s="28" t="s">
        <v>1366</v>
      </c>
      <c r="N16" s="25">
        <v>1</v>
      </c>
      <c r="O16" s="25">
        <v>1.2</v>
      </c>
      <c r="P16" s="25">
        <v>1.2</v>
      </c>
      <c r="Q16" s="28">
        <v>0.32500000000000001</v>
      </c>
      <c r="R16" s="25">
        <v>0.4</v>
      </c>
      <c r="S16" s="22">
        <f t="shared" si="4"/>
        <v>1.92</v>
      </c>
      <c r="T16" s="22">
        <v>0.2</v>
      </c>
      <c r="U16" s="22">
        <v>0.4</v>
      </c>
      <c r="V16" s="56">
        <f t="shared" si="1"/>
        <v>0.6527272727272726</v>
      </c>
      <c r="W16" s="56">
        <f t="shared" si="5"/>
        <v>0.78327272727272712</v>
      </c>
      <c r="X16" s="57">
        <f t="shared" si="6"/>
        <v>5.2218181818181816E-2</v>
      </c>
    </row>
    <row r="17" spans="1:24">
      <c r="A17" s="28" t="s">
        <v>1367</v>
      </c>
      <c r="B17" s="25">
        <v>1</v>
      </c>
      <c r="C17" s="25">
        <v>1.3</v>
      </c>
      <c r="D17" s="29">
        <v>1.5</v>
      </c>
      <c r="E17" s="25">
        <v>1.3</v>
      </c>
      <c r="F17" s="29">
        <v>1.5</v>
      </c>
      <c r="G17" s="25">
        <v>1.03</v>
      </c>
      <c r="H17" s="27">
        <f t="shared" si="2"/>
        <v>2.3174999999999999</v>
      </c>
      <c r="I17" s="28">
        <v>0.32500000000000001</v>
      </c>
      <c r="J17" s="44">
        <f t="shared" si="3"/>
        <v>0.54925000000000013</v>
      </c>
      <c r="K17" s="45">
        <f t="shared" si="0"/>
        <v>1.6900000000000002</v>
      </c>
      <c r="M17" s="28" t="s">
        <v>1367</v>
      </c>
      <c r="N17" s="25">
        <v>1</v>
      </c>
      <c r="O17" s="25">
        <v>1.3</v>
      </c>
      <c r="P17" s="25">
        <v>1.3</v>
      </c>
      <c r="Q17" s="28">
        <v>0.32500000000000001</v>
      </c>
      <c r="R17" s="25">
        <v>0.4</v>
      </c>
      <c r="S17" s="22">
        <f t="shared" si="4"/>
        <v>2.08</v>
      </c>
      <c r="T17" s="22">
        <v>0.2</v>
      </c>
      <c r="U17" s="22">
        <v>0.5</v>
      </c>
      <c r="V17" s="56">
        <f t="shared" si="1"/>
        <v>0.6527272727272726</v>
      </c>
      <c r="W17" s="56">
        <f t="shared" si="5"/>
        <v>0.91381818181818164</v>
      </c>
      <c r="X17" s="57">
        <f t="shared" si="6"/>
        <v>6.527272727272726E-2</v>
      </c>
    </row>
    <row r="18" spans="1:24" ht="15">
      <c r="A18" s="28" t="s">
        <v>1368</v>
      </c>
      <c r="B18" s="25">
        <v>1</v>
      </c>
      <c r="C18" s="25">
        <v>1.2</v>
      </c>
      <c r="D18" s="29">
        <v>1.4</v>
      </c>
      <c r="E18" s="25">
        <v>1.2</v>
      </c>
      <c r="F18" s="29">
        <v>1.4</v>
      </c>
      <c r="G18" s="25">
        <v>0.98</v>
      </c>
      <c r="H18" s="27">
        <f t="shared" si="2"/>
        <v>1.9207999999999996</v>
      </c>
      <c r="I18" s="46">
        <v>0.32500000000000001</v>
      </c>
      <c r="J18" s="44">
        <f t="shared" si="3"/>
        <v>0.46799999999999997</v>
      </c>
      <c r="K18" s="45">
        <f t="shared" si="0"/>
        <v>1.44</v>
      </c>
      <c r="M18" s="28" t="s">
        <v>1368</v>
      </c>
      <c r="N18" s="25">
        <v>1</v>
      </c>
      <c r="O18" s="25">
        <v>1.2</v>
      </c>
      <c r="P18" s="25">
        <v>1.2</v>
      </c>
      <c r="Q18" s="46">
        <v>0.32500000000000001</v>
      </c>
      <c r="R18" s="25">
        <v>0.4</v>
      </c>
      <c r="S18" s="22">
        <f t="shared" si="4"/>
        <v>1.92</v>
      </c>
      <c r="T18" s="22">
        <v>0.2</v>
      </c>
      <c r="U18" s="22">
        <v>0.4</v>
      </c>
      <c r="V18" s="56">
        <f t="shared" si="1"/>
        <v>0.60272727272727256</v>
      </c>
      <c r="W18" s="56">
        <f t="shared" si="5"/>
        <v>0.72327272727272707</v>
      </c>
      <c r="X18" s="57">
        <f t="shared" si="6"/>
        <v>4.8218181818181813E-2</v>
      </c>
    </row>
    <row r="19" spans="1:24">
      <c r="A19" s="28" t="s">
        <v>1369</v>
      </c>
      <c r="B19" s="25">
        <v>2</v>
      </c>
      <c r="C19" s="25">
        <v>1</v>
      </c>
      <c r="D19" s="29">
        <v>1.2</v>
      </c>
      <c r="E19" s="25">
        <v>1</v>
      </c>
      <c r="F19" s="29">
        <v>1.2</v>
      </c>
      <c r="G19" s="25">
        <v>0.93</v>
      </c>
      <c r="H19" s="27">
        <f t="shared" si="2"/>
        <v>2.6783999999999999</v>
      </c>
      <c r="I19" s="28">
        <v>0.25</v>
      </c>
      <c r="J19" s="44">
        <f t="shared" si="3"/>
        <v>0.5</v>
      </c>
      <c r="K19" s="45">
        <f t="shared" si="0"/>
        <v>2</v>
      </c>
      <c r="M19" s="28" t="s">
        <v>1369</v>
      </c>
      <c r="N19" s="25">
        <v>2</v>
      </c>
      <c r="O19" s="25">
        <v>1</v>
      </c>
      <c r="P19" s="25">
        <v>1</v>
      </c>
      <c r="Q19" s="28">
        <v>0.25</v>
      </c>
      <c r="R19" s="25">
        <v>0.3</v>
      </c>
      <c r="S19" s="22">
        <f t="shared" si="4"/>
        <v>2.4</v>
      </c>
      <c r="T19" s="22">
        <v>0.2</v>
      </c>
      <c r="U19" s="22">
        <v>0.4</v>
      </c>
      <c r="V19" s="56">
        <f t="shared" si="1"/>
        <v>0.55272727272727273</v>
      </c>
      <c r="W19" s="56">
        <f t="shared" si="5"/>
        <v>1.3265454545454547</v>
      </c>
      <c r="X19" s="57">
        <f t="shared" si="6"/>
        <v>4.421818181818183E-2</v>
      </c>
    </row>
    <row r="20" spans="1:24" ht="15">
      <c r="A20" s="25" t="s">
        <v>1370</v>
      </c>
      <c r="B20" s="25">
        <v>1</v>
      </c>
      <c r="C20" s="25">
        <v>1.5</v>
      </c>
      <c r="D20" s="29">
        <v>1.7</v>
      </c>
      <c r="E20" s="25">
        <v>1.5</v>
      </c>
      <c r="F20" s="29">
        <v>1.7</v>
      </c>
      <c r="G20" s="25">
        <v>1.5</v>
      </c>
      <c r="H20" s="27">
        <f t="shared" si="2"/>
        <v>4.3349999999999991</v>
      </c>
      <c r="I20" s="46">
        <v>0.35</v>
      </c>
      <c r="J20" s="44">
        <f t="shared" si="3"/>
        <v>0.78749999999999998</v>
      </c>
      <c r="K20" s="45">
        <f t="shared" si="0"/>
        <v>2.25</v>
      </c>
      <c r="M20" s="25" t="s">
        <v>1370</v>
      </c>
      <c r="N20" s="25">
        <v>1</v>
      </c>
      <c r="O20" s="25">
        <v>1.5</v>
      </c>
      <c r="P20" s="25">
        <v>1.5</v>
      </c>
      <c r="Q20" s="46">
        <v>0.35</v>
      </c>
      <c r="R20" s="25">
        <v>0.4</v>
      </c>
      <c r="S20" s="22">
        <f t="shared" si="4"/>
        <v>2.4000000000000004</v>
      </c>
      <c r="T20" s="22">
        <v>0.2</v>
      </c>
      <c r="U20" s="22">
        <v>0.5</v>
      </c>
      <c r="V20" s="56">
        <f t="shared" si="1"/>
        <v>1.1227272727272726</v>
      </c>
      <c r="W20" s="56">
        <f t="shared" si="5"/>
        <v>1.5718181818181816</v>
      </c>
      <c r="X20" s="57">
        <f t="shared" si="6"/>
        <v>0.11227272727272726</v>
      </c>
    </row>
    <row r="21" spans="1:24" ht="15">
      <c r="A21" s="25" t="s">
        <v>1371</v>
      </c>
      <c r="B21" s="25">
        <v>1</v>
      </c>
      <c r="C21" s="25">
        <v>1.2</v>
      </c>
      <c r="D21" s="29">
        <v>1.4</v>
      </c>
      <c r="E21" s="25">
        <v>1.2</v>
      </c>
      <c r="F21" s="29">
        <v>1.4</v>
      </c>
      <c r="G21" s="25">
        <v>1.03</v>
      </c>
      <c r="H21" s="27">
        <f t="shared" si="2"/>
        <v>2.0187999999999997</v>
      </c>
      <c r="I21" s="46">
        <v>0.32500000000000001</v>
      </c>
      <c r="J21" s="44">
        <f t="shared" si="3"/>
        <v>0.46799999999999997</v>
      </c>
      <c r="K21" s="45">
        <f t="shared" si="0"/>
        <v>1.44</v>
      </c>
      <c r="M21" s="25" t="s">
        <v>1371</v>
      </c>
      <c r="N21" s="25">
        <v>1</v>
      </c>
      <c r="O21" s="25">
        <v>1.2</v>
      </c>
      <c r="P21" s="25">
        <v>1.2</v>
      </c>
      <c r="Q21" s="46">
        <v>0.32500000000000001</v>
      </c>
      <c r="R21" s="25">
        <v>0.4</v>
      </c>
      <c r="S21" s="22">
        <f t="shared" si="4"/>
        <v>1.92</v>
      </c>
      <c r="T21" s="22">
        <v>0.2</v>
      </c>
      <c r="U21" s="22">
        <v>0.4</v>
      </c>
      <c r="V21" s="56">
        <f t="shared" si="1"/>
        <v>0.6527272727272726</v>
      </c>
      <c r="W21" s="56">
        <f t="shared" si="5"/>
        <v>0.78327272727272712</v>
      </c>
      <c r="X21" s="57">
        <f t="shared" si="6"/>
        <v>5.2218181818181816E-2</v>
      </c>
    </row>
    <row r="22" spans="1:24" ht="15">
      <c r="A22" s="28" t="s">
        <v>1372</v>
      </c>
      <c r="B22" s="25">
        <v>2</v>
      </c>
      <c r="C22" s="25">
        <v>1.1000000000000001</v>
      </c>
      <c r="D22" s="29">
        <v>1.3</v>
      </c>
      <c r="E22" s="25">
        <v>1.1000000000000001</v>
      </c>
      <c r="F22" s="29">
        <v>1.3</v>
      </c>
      <c r="G22" s="25">
        <v>0.98</v>
      </c>
      <c r="H22" s="27">
        <f t="shared" si="2"/>
        <v>3.3124000000000002</v>
      </c>
      <c r="I22" s="46">
        <v>0.3</v>
      </c>
      <c r="J22" s="44">
        <f t="shared" si="3"/>
        <v>0.72600000000000009</v>
      </c>
      <c r="K22" s="45">
        <f t="shared" si="0"/>
        <v>2.4200000000000004</v>
      </c>
      <c r="M22" s="28" t="s">
        <v>1372</v>
      </c>
      <c r="N22" s="25">
        <v>2</v>
      </c>
      <c r="O22" s="25">
        <v>1.1000000000000001</v>
      </c>
      <c r="P22" s="25">
        <v>1.1000000000000001</v>
      </c>
      <c r="Q22" s="46">
        <v>0.3</v>
      </c>
      <c r="R22" s="25">
        <v>0.35</v>
      </c>
      <c r="S22" s="22">
        <f t="shared" si="4"/>
        <v>3.08</v>
      </c>
      <c r="T22" s="22">
        <v>0.2</v>
      </c>
      <c r="U22" s="22">
        <v>0.5</v>
      </c>
      <c r="V22" s="56">
        <f t="shared" si="1"/>
        <v>0.60272727272727256</v>
      </c>
      <c r="W22" s="56">
        <f t="shared" si="5"/>
        <v>1.6876363636363632</v>
      </c>
      <c r="X22" s="57">
        <f t="shared" si="6"/>
        <v>6.0272727272727256E-2</v>
      </c>
    </row>
    <row r="23" spans="1:24">
      <c r="A23" s="28" t="s">
        <v>1373</v>
      </c>
      <c r="B23" s="25">
        <v>1</v>
      </c>
      <c r="C23" s="25">
        <v>1.2</v>
      </c>
      <c r="D23" s="29">
        <v>1.4</v>
      </c>
      <c r="E23" s="25">
        <v>1.2</v>
      </c>
      <c r="F23" s="29">
        <v>1.4</v>
      </c>
      <c r="G23" s="25">
        <v>1.03</v>
      </c>
      <c r="H23" s="27">
        <f t="shared" si="2"/>
        <v>2.0187999999999997</v>
      </c>
      <c r="I23" s="28">
        <v>0.35</v>
      </c>
      <c r="J23" s="44">
        <f t="shared" si="3"/>
        <v>0.504</v>
      </c>
      <c r="K23" s="45">
        <f t="shared" si="0"/>
        <v>1.44</v>
      </c>
      <c r="M23" s="28" t="s">
        <v>1373</v>
      </c>
      <c r="N23" s="25">
        <v>1</v>
      </c>
      <c r="O23" s="25">
        <v>1.2</v>
      </c>
      <c r="P23" s="25">
        <v>1.2</v>
      </c>
      <c r="Q23" s="28">
        <v>0.35</v>
      </c>
      <c r="R23" s="25">
        <v>0.4</v>
      </c>
      <c r="S23" s="22">
        <f t="shared" si="4"/>
        <v>1.92</v>
      </c>
      <c r="T23" s="22">
        <v>0.2</v>
      </c>
      <c r="U23" s="22">
        <v>0.5</v>
      </c>
      <c r="V23" s="56">
        <f t="shared" si="1"/>
        <v>0.6527272727272726</v>
      </c>
      <c r="W23" s="56">
        <f t="shared" si="5"/>
        <v>0.91381818181818164</v>
      </c>
      <c r="X23" s="57">
        <f t="shared" si="6"/>
        <v>6.527272727272726E-2</v>
      </c>
    </row>
    <row r="24" spans="1:24" ht="15">
      <c r="A24" s="28" t="s">
        <v>1374</v>
      </c>
      <c r="B24" s="25">
        <v>1</v>
      </c>
      <c r="C24" s="25">
        <v>1.5</v>
      </c>
      <c r="D24" s="29">
        <v>1.7</v>
      </c>
      <c r="E24" s="25">
        <v>1.5</v>
      </c>
      <c r="F24" s="29">
        <v>1.7</v>
      </c>
      <c r="G24" s="25">
        <v>1.21</v>
      </c>
      <c r="H24" s="27">
        <f t="shared" si="2"/>
        <v>3.4968999999999997</v>
      </c>
      <c r="I24" s="46">
        <v>0.4</v>
      </c>
      <c r="J24" s="44">
        <f t="shared" si="3"/>
        <v>0.9</v>
      </c>
      <c r="K24" s="45">
        <f t="shared" si="0"/>
        <v>2.25</v>
      </c>
      <c r="M24" s="28" t="s">
        <v>1374</v>
      </c>
      <c r="N24" s="25">
        <v>1</v>
      </c>
      <c r="O24" s="25">
        <v>1.5</v>
      </c>
      <c r="P24" s="25">
        <v>1.5</v>
      </c>
      <c r="Q24" s="46">
        <v>0.4</v>
      </c>
      <c r="R24" s="25">
        <v>0.45</v>
      </c>
      <c r="S24" s="22">
        <f t="shared" si="4"/>
        <v>2.7</v>
      </c>
      <c r="T24" s="22">
        <v>0.2</v>
      </c>
      <c r="U24" s="22">
        <v>0.5</v>
      </c>
      <c r="V24" s="56">
        <f t="shared" si="1"/>
        <v>0.83272727272727254</v>
      </c>
      <c r="W24" s="56">
        <f t="shared" si="5"/>
        <v>1.1658181818181816</v>
      </c>
      <c r="X24" s="57">
        <f t="shared" si="6"/>
        <v>8.3272727272727262E-2</v>
      </c>
    </row>
    <row r="25" spans="1:24">
      <c r="A25" s="28" t="s">
        <v>1375</v>
      </c>
      <c r="B25" s="25">
        <v>1</v>
      </c>
      <c r="C25" s="25">
        <v>1.1000000000000001</v>
      </c>
      <c r="D25" s="29">
        <v>1.3</v>
      </c>
      <c r="E25" s="25">
        <v>1.1000000000000001</v>
      </c>
      <c r="F25" s="29">
        <v>1.3</v>
      </c>
      <c r="G25" s="25">
        <v>0.93</v>
      </c>
      <c r="H25" s="27">
        <f t="shared" si="2"/>
        <v>1.5717000000000003</v>
      </c>
      <c r="I25" s="28">
        <v>0.25</v>
      </c>
      <c r="J25" s="44">
        <f t="shared" si="3"/>
        <v>0.30250000000000005</v>
      </c>
      <c r="K25" s="45">
        <f t="shared" si="0"/>
        <v>1.2100000000000002</v>
      </c>
      <c r="M25" s="28" t="s">
        <v>1375</v>
      </c>
      <c r="N25" s="25">
        <v>1</v>
      </c>
      <c r="O25" s="25">
        <v>1.1000000000000001</v>
      </c>
      <c r="P25" s="25">
        <v>1.1000000000000001</v>
      </c>
      <c r="Q25" s="28">
        <v>0.25</v>
      </c>
      <c r="R25" s="25">
        <v>0.3</v>
      </c>
      <c r="S25" s="22">
        <f t="shared" si="4"/>
        <v>1.32</v>
      </c>
      <c r="T25" s="22">
        <v>0.2</v>
      </c>
      <c r="U25" s="22">
        <v>0.5</v>
      </c>
      <c r="V25" s="56">
        <f t="shared" si="1"/>
        <v>0.55272727272727273</v>
      </c>
      <c r="W25" s="56">
        <f t="shared" si="5"/>
        <v>0.77381818181818185</v>
      </c>
      <c r="X25" s="57">
        <f t="shared" si="6"/>
        <v>5.5272727272727279E-2</v>
      </c>
    </row>
    <row r="26" spans="1:24" ht="15">
      <c r="A26" s="28" t="s">
        <v>1376</v>
      </c>
      <c r="B26" s="25">
        <v>1</v>
      </c>
      <c r="C26" s="25">
        <v>1.2</v>
      </c>
      <c r="D26" s="29">
        <v>1.4</v>
      </c>
      <c r="E26" s="25">
        <v>1.2</v>
      </c>
      <c r="F26" s="29">
        <v>1.4</v>
      </c>
      <c r="G26" s="25">
        <v>1.06</v>
      </c>
      <c r="H26" s="27">
        <f t="shared" si="2"/>
        <v>2.0775999999999999</v>
      </c>
      <c r="I26" s="46">
        <v>0.3</v>
      </c>
      <c r="J26" s="44">
        <f t="shared" si="3"/>
        <v>0.432</v>
      </c>
      <c r="K26" s="45">
        <f t="shared" si="0"/>
        <v>1.44</v>
      </c>
      <c r="M26" s="28" t="s">
        <v>1376</v>
      </c>
      <c r="N26" s="25">
        <v>1</v>
      </c>
      <c r="O26" s="25">
        <v>1.2</v>
      </c>
      <c r="P26" s="25">
        <v>1.2</v>
      </c>
      <c r="Q26" s="46">
        <v>0.3</v>
      </c>
      <c r="R26" s="25">
        <v>0.35</v>
      </c>
      <c r="S26" s="22">
        <f t="shared" si="4"/>
        <v>1.68</v>
      </c>
      <c r="T26" s="22">
        <v>0.2</v>
      </c>
      <c r="U26" s="22">
        <v>0.5</v>
      </c>
      <c r="V26" s="56">
        <f t="shared" si="1"/>
        <v>0.68272727272727263</v>
      </c>
      <c r="W26" s="56">
        <f t="shared" si="5"/>
        <v>0.95581818181818168</v>
      </c>
      <c r="X26" s="57">
        <f t="shared" si="6"/>
        <v>6.8272727272727263E-2</v>
      </c>
    </row>
    <row r="27" spans="1:24" ht="15">
      <c r="A27" s="28" t="s">
        <v>1377</v>
      </c>
      <c r="B27" s="25">
        <v>1</v>
      </c>
      <c r="C27" s="25">
        <v>1.3</v>
      </c>
      <c r="D27" s="29">
        <v>1.5</v>
      </c>
      <c r="E27" s="25">
        <v>1.3</v>
      </c>
      <c r="F27" s="29">
        <v>1.5</v>
      </c>
      <c r="G27" s="25">
        <v>1.1000000000000001</v>
      </c>
      <c r="H27" s="27">
        <f t="shared" si="2"/>
        <v>2.4750000000000001</v>
      </c>
      <c r="I27" s="46">
        <v>0.32500000000000001</v>
      </c>
      <c r="J27" s="44">
        <f t="shared" si="3"/>
        <v>0.54925000000000013</v>
      </c>
      <c r="K27" s="45">
        <f t="shared" si="0"/>
        <v>1.6900000000000002</v>
      </c>
      <c r="M27" s="28" t="s">
        <v>1377</v>
      </c>
      <c r="N27" s="25">
        <v>1</v>
      </c>
      <c r="O27" s="25">
        <v>1.3</v>
      </c>
      <c r="P27" s="25">
        <v>1.3</v>
      </c>
      <c r="Q27" s="46">
        <v>0.32500000000000001</v>
      </c>
      <c r="R27" s="25">
        <v>0.4</v>
      </c>
      <c r="S27" s="22">
        <f t="shared" si="4"/>
        <v>2.08</v>
      </c>
      <c r="T27" s="22">
        <v>0.2</v>
      </c>
      <c r="U27" s="22">
        <v>0.5</v>
      </c>
      <c r="V27" s="56">
        <f t="shared" si="1"/>
        <v>0.72272727272727266</v>
      </c>
      <c r="W27" s="56">
        <f t="shared" si="5"/>
        <v>1.0118181818181817</v>
      </c>
      <c r="X27" s="57">
        <f t="shared" si="6"/>
        <v>7.2272727272727266E-2</v>
      </c>
    </row>
    <row r="28" spans="1:24" ht="15">
      <c r="A28" s="28" t="s">
        <v>1378</v>
      </c>
      <c r="B28" s="25">
        <v>1</v>
      </c>
      <c r="C28" s="25">
        <v>1.2</v>
      </c>
      <c r="D28" s="29">
        <v>1.4</v>
      </c>
      <c r="E28" s="25">
        <v>1.2</v>
      </c>
      <c r="F28" s="29">
        <v>1.4</v>
      </c>
      <c r="G28" s="25">
        <v>0.98</v>
      </c>
      <c r="H28" s="27">
        <f t="shared" si="2"/>
        <v>1.9207999999999996</v>
      </c>
      <c r="I28" s="46">
        <v>0.3</v>
      </c>
      <c r="J28" s="44">
        <f t="shared" si="3"/>
        <v>0.432</v>
      </c>
      <c r="K28" s="45">
        <f t="shared" si="0"/>
        <v>1.44</v>
      </c>
      <c r="M28" s="28" t="s">
        <v>1378</v>
      </c>
      <c r="N28" s="25">
        <v>1</v>
      </c>
      <c r="O28" s="25">
        <v>1.2</v>
      </c>
      <c r="P28" s="25">
        <v>1.2</v>
      </c>
      <c r="Q28" s="46">
        <v>0.3</v>
      </c>
      <c r="R28" s="25">
        <v>0.35</v>
      </c>
      <c r="S28" s="22">
        <f t="shared" si="4"/>
        <v>1.68</v>
      </c>
      <c r="T28" s="22">
        <v>0.2</v>
      </c>
      <c r="U28" s="22">
        <v>0.5</v>
      </c>
      <c r="V28" s="56">
        <f t="shared" si="1"/>
        <v>0.60272727272727256</v>
      </c>
      <c r="W28" s="56">
        <f t="shared" si="5"/>
        <v>0.84381818181818158</v>
      </c>
      <c r="X28" s="57">
        <f t="shared" si="6"/>
        <v>6.0272727272727256E-2</v>
      </c>
    </row>
    <row r="29" spans="1:24" ht="15">
      <c r="A29" s="25" t="s">
        <v>1379</v>
      </c>
      <c r="B29" s="25">
        <v>1</v>
      </c>
      <c r="C29" s="25">
        <v>1.6</v>
      </c>
      <c r="D29" s="29">
        <v>1.8</v>
      </c>
      <c r="E29" s="25">
        <v>1.6</v>
      </c>
      <c r="F29" s="29">
        <v>1.8</v>
      </c>
      <c r="G29" s="25">
        <v>1.21</v>
      </c>
      <c r="H29" s="27">
        <f t="shared" si="2"/>
        <v>3.9204000000000003</v>
      </c>
      <c r="I29" s="46">
        <v>0.4</v>
      </c>
      <c r="J29" s="44">
        <f t="shared" si="3"/>
        <v>1.0240000000000002</v>
      </c>
      <c r="K29" s="45">
        <f t="shared" si="0"/>
        <v>2.5600000000000005</v>
      </c>
      <c r="M29" s="25" t="s">
        <v>1379</v>
      </c>
      <c r="N29" s="25">
        <v>1</v>
      </c>
      <c r="O29" s="25">
        <v>1.6</v>
      </c>
      <c r="P29" s="25">
        <v>1.6</v>
      </c>
      <c r="Q29" s="46">
        <v>0.4</v>
      </c>
      <c r="R29" s="25">
        <v>0.5</v>
      </c>
      <c r="S29" s="22">
        <f t="shared" si="4"/>
        <v>3.2</v>
      </c>
      <c r="T29" s="22">
        <v>0.2</v>
      </c>
      <c r="U29" s="22">
        <v>0.5</v>
      </c>
      <c r="V29" s="56">
        <f t="shared" si="1"/>
        <v>0.83272727272727254</v>
      </c>
      <c r="W29" s="56">
        <f t="shared" si="5"/>
        <v>1.1658181818181816</v>
      </c>
      <c r="X29" s="57">
        <f t="shared" si="6"/>
        <v>8.3272727272727262E-2</v>
      </c>
    </row>
    <row r="30" spans="1:24" ht="15">
      <c r="A30" s="25" t="s">
        <v>1380</v>
      </c>
      <c r="B30" s="25">
        <v>1</v>
      </c>
      <c r="C30" s="25">
        <v>1.1000000000000001</v>
      </c>
      <c r="D30" s="29">
        <v>1.3</v>
      </c>
      <c r="E30" s="25">
        <v>1.1000000000000001</v>
      </c>
      <c r="F30" s="29">
        <v>1.3</v>
      </c>
      <c r="G30" s="25">
        <v>1.06</v>
      </c>
      <c r="H30" s="27">
        <f t="shared" si="2"/>
        <v>1.7914000000000003</v>
      </c>
      <c r="I30" s="46">
        <v>0.3</v>
      </c>
      <c r="J30" s="44">
        <f t="shared" si="3"/>
        <v>0.36300000000000004</v>
      </c>
      <c r="K30" s="45">
        <f t="shared" si="0"/>
        <v>1.2100000000000002</v>
      </c>
      <c r="M30" s="25" t="s">
        <v>1380</v>
      </c>
      <c r="N30" s="25">
        <v>1</v>
      </c>
      <c r="O30" s="25">
        <v>1.1000000000000001</v>
      </c>
      <c r="P30" s="25">
        <v>1.1000000000000001</v>
      </c>
      <c r="Q30" s="46">
        <v>0.3</v>
      </c>
      <c r="R30" s="25">
        <v>0.35</v>
      </c>
      <c r="S30" s="22">
        <f t="shared" si="4"/>
        <v>1.54</v>
      </c>
      <c r="T30" s="22">
        <v>0.2</v>
      </c>
      <c r="U30" s="22">
        <v>0.4</v>
      </c>
      <c r="V30" s="56">
        <f t="shared" si="1"/>
        <v>0.68272727272727263</v>
      </c>
      <c r="W30" s="56">
        <f t="shared" si="5"/>
        <v>0.81927272727272715</v>
      </c>
      <c r="X30" s="57">
        <f t="shared" si="6"/>
        <v>5.4618181818181823E-2</v>
      </c>
    </row>
    <row r="31" spans="1:24" ht="15">
      <c r="A31" s="25" t="s">
        <v>1381</v>
      </c>
      <c r="B31" s="25">
        <v>1</v>
      </c>
      <c r="C31" s="25">
        <v>1.7</v>
      </c>
      <c r="D31" s="29">
        <v>1.9</v>
      </c>
      <c r="E31" s="25">
        <v>1.7</v>
      </c>
      <c r="F31" s="29">
        <v>1.9</v>
      </c>
      <c r="G31" s="25">
        <v>1.26</v>
      </c>
      <c r="H31" s="27">
        <f t="shared" si="2"/>
        <v>4.5485999999999995</v>
      </c>
      <c r="I31" s="46">
        <v>0.45</v>
      </c>
      <c r="J31" s="44">
        <f t="shared" si="3"/>
        <v>1.3005</v>
      </c>
      <c r="K31" s="45">
        <f t="shared" si="0"/>
        <v>2.8899999999999997</v>
      </c>
      <c r="M31" s="25" t="s">
        <v>1381</v>
      </c>
      <c r="N31" s="25">
        <v>1</v>
      </c>
      <c r="O31" s="25">
        <v>1.7</v>
      </c>
      <c r="P31" s="25">
        <v>1.7</v>
      </c>
      <c r="Q31" s="46">
        <v>0.45</v>
      </c>
      <c r="R31" s="25">
        <v>0.55000000000000004</v>
      </c>
      <c r="S31" s="22">
        <f t="shared" si="4"/>
        <v>3.74</v>
      </c>
      <c r="T31" s="22">
        <v>0.2</v>
      </c>
      <c r="U31" s="22">
        <v>0.5</v>
      </c>
      <c r="V31" s="56">
        <f t="shared" si="1"/>
        <v>0.88272727272727258</v>
      </c>
      <c r="W31" s="56">
        <f t="shared" si="5"/>
        <v>1.2358181818181817</v>
      </c>
      <c r="X31" s="57">
        <f t="shared" si="6"/>
        <v>8.8272727272727267E-2</v>
      </c>
    </row>
    <row r="32" spans="1:24" ht="15">
      <c r="A32" s="25" t="s">
        <v>1382</v>
      </c>
      <c r="B32" s="25">
        <v>1</v>
      </c>
      <c r="C32" s="25">
        <v>1.5</v>
      </c>
      <c r="D32" s="29">
        <v>1.7</v>
      </c>
      <c r="E32" s="25">
        <v>1.5</v>
      </c>
      <c r="F32" s="29">
        <v>1.7</v>
      </c>
      <c r="G32" s="25">
        <v>1.1599999999999999</v>
      </c>
      <c r="H32" s="27">
        <f t="shared" si="2"/>
        <v>3.3523999999999994</v>
      </c>
      <c r="I32" s="46">
        <v>0.35</v>
      </c>
      <c r="J32" s="44">
        <f t="shared" si="3"/>
        <v>0.78749999999999998</v>
      </c>
      <c r="K32" s="45">
        <f t="shared" si="0"/>
        <v>2.25</v>
      </c>
      <c r="M32" s="25" t="s">
        <v>1382</v>
      </c>
      <c r="N32" s="25">
        <v>1</v>
      </c>
      <c r="O32" s="25">
        <v>1.5</v>
      </c>
      <c r="P32" s="25">
        <v>1.5</v>
      </c>
      <c r="Q32" s="46">
        <v>0.35</v>
      </c>
      <c r="R32" s="25">
        <v>0.4</v>
      </c>
      <c r="S32" s="22">
        <f t="shared" si="4"/>
        <v>2.4000000000000004</v>
      </c>
      <c r="T32" s="22">
        <v>0.2</v>
      </c>
      <c r="U32" s="22">
        <v>0.5</v>
      </c>
      <c r="V32" s="56">
        <f t="shared" si="1"/>
        <v>0.78272727272727249</v>
      </c>
      <c r="W32" s="56">
        <f t="shared" si="5"/>
        <v>1.0958181818181816</v>
      </c>
      <c r="X32" s="57">
        <f t="shared" si="6"/>
        <v>7.8272727272727258E-2</v>
      </c>
    </row>
    <row r="33" spans="1:24" ht="15">
      <c r="A33" s="25" t="s">
        <v>1383</v>
      </c>
      <c r="B33" s="25">
        <v>1</v>
      </c>
      <c r="C33" s="25">
        <v>1.6</v>
      </c>
      <c r="D33" s="29">
        <v>1.8</v>
      </c>
      <c r="E33" s="25">
        <v>1.6</v>
      </c>
      <c r="F33" s="29">
        <v>1.8</v>
      </c>
      <c r="G33" s="25">
        <v>1.2</v>
      </c>
      <c r="H33" s="27">
        <f t="shared" si="2"/>
        <v>3.8879999999999999</v>
      </c>
      <c r="I33" s="46">
        <v>0.4</v>
      </c>
      <c r="J33" s="44">
        <f t="shared" si="3"/>
        <v>1.0240000000000002</v>
      </c>
      <c r="K33" s="45">
        <f t="shared" si="0"/>
        <v>2.5600000000000005</v>
      </c>
      <c r="M33" s="25" t="s">
        <v>1383</v>
      </c>
      <c r="N33" s="25">
        <v>1</v>
      </c>
      <c r="O33" s="25">
        <v>1.6</v>
      </c>
      <c r="P33" s="25">
        <v>1.6</v>
      </c>
      <c r="Q33" s="46">
        <v>0.4</v>
      </c>
      <c r="R33" s="25">
        <v>0.5</v>
      </c>
      <c r="S33" s="22">
        <f t="shared" si="4"/>
        <v>3.2</v>
      </c>
      <c r="T33" s="22">
        <v>0.2</v>
      </c>
      <c r="U33" s="22">
        <v>0.5</v>
      </c>
      <c r="V33" s="56">
        <f t="shared" si="1"/>
        <v>0.82272727272727253</v>
      </c>
      <c r="W33" s="56">
        <f t="shared" si="5"/>
        <v>1.1518181818181816</v>
      </c>
      <c r="X33" s="57">
        <f t="shared" si="6"/>
        <v>8.2272727272727261E-2</v>
      </c>
    </row>
    <row r="34" spans="1:24" ht="15">
      <c r="A34" s="25" t="s">
        <v>1384</v>
      </c>
      <c r="B34" s="25">
        <v>1</v>
      </c>
      <c r="C34" s="25">
        <v>1.2</v>
      </c>
      <c r="D34" s="29">
        <v>1.4</v>
      </c>
      <c r="E34" s="25">
        <v>1.2</v>
      </c>
      <c r="F34" s="29">
        <v>1.4</v>
      </c>
      <c r="G34" s="25">
        <v>1.06</v>
      </c>
      <c r="H34" s="27">
        <f t="shared" si="2"/>
        <v>2.0775999999999999</v>
      </c>
      <c r="I34" s="46">
        <v>0.3</v>
      </c>
      <c r="J34" s="44">
        <f t="shared" si="3"/>
        <v>0.432</v>
      </c>
      <c r="K34" s="45">
        <f t="shared" si="0"/>
        <v>1.44</v>
      </c>
      <c r="M34" s="25" t="s">
        <v>1384</v>
      </c>
      <c r="N34" s="25">
        <v>1</v>
      </c>
      <c r="O34" s="25">
        <v>1.2</v>
      </c>
      <c r="P34" s="25">
        <v>1.2</v>
      </c>
      <c r="Q34" s="46">
        <v>0.3</v>
      </c>
      <c r="R34" s="25">
        <v>0.35</v>
      </c>
      <c r="S34" s="22">
        <f t="shared" si="4"/>
        <v>1.68</v>
      </c>
      <c r="T34" s="22">
        <v>0.2</v>
      </c>
      <c r="U34" s="22">
        <v>0.4</v>
      </c>
      <c r="V34" s="56">
        <f t="shared" si="1"/>
        <v>0.68272727272727263</v>
      </c>
      <c r="W34" s="56">
        <f t="shared" si="5"/>
        <v>0.81927272727272715</v>
      </c>
      <c r="X34" s="57">
        <f t="shared" si="6"/>
        <v>5.4618181818181823E-2</v>
      </c>
    </row>
    <row r="35" spans="1:24">
      <c r="A35" s="25" t="s">
        <v>1385</v>
      </c>
      <c r="B35" s="25">
        <v>1</v>
      </c>
      <c r="C35" s="25">
        <v>1.1000000000000001</v>
      </c>
      <c r="D35" s="29">
        <v>1.3</v>
      </c>
      <c r="E35" s="25">
        <v>1.1000000000000001</v>
      </c>
      <c r="F35" s="29">
        <v>1.3</v>
      </c>
      <c r="G35" s="25">
        <v>1.01</v>
      </c>
      <c r="H35" s="27">
        <f t="shared" si="2"/>
        <v>1.7069000000000001</v>
      </c>
      <c r="I35" s="28">
        <v>0.25</v>
      </c>
      <c r="J35" s="44">
        <f t="shared" si="3"/>
        <v>0.30250000000000005</v>
      </c>
      <c r="K35" s="45">
        <f t="shared" si="0"/>
        <v>1.2100000000000002</v>
      </c>
      <c r="M35" s="25" t="s">
        <v>1385</v>
      </c>
      <c r="N35" s="25">
        <v>1</v>
      </c>
      <c r="O35" s="25">
        <v>1.1000000000000001</v>
      </c>
      <c r="P35" s="25">
        <v>1.1000000000000001</v>
      </c>
      <c r="Q35" s="28">
        <v>0.25</v>
      </c>
      <c r="R35" s="25">
        <v>0.3</v>
      </c>
      <c r="S35" s="22">
        <f t="shared" si="4"/>
        <v>1.32</v>
      </c>
      <c r="T35" s="22">
        <v>0.2</v>
      </c>
      <c r="U35" s="22">
        <v>0.5</v>
      </c>
      <c r="V35" s="56">
        <f t="shared" si="1"/>
        <v>0.63272727272727258</v>
      </c>
      <c r="W35" s="56">
        <f t="shared" si="5"/>
        <v>0.88581818181818162</v>
      </c>
      <c r="X35" s="57">
        <f t="shared" si="6"/>
        <v>6.3272727272727258E-2</v>
      </c>
    </row>
    <row r="36" spans="1:24">
      <c r="A36" s="25" t="s">
        <v>1386</v>
      </c>
      <c r="B36" s="25">
        <v>1</v>
      </c>
      <c r="C36" s="25">
        <v>1.2</v>
      </c>
      <c r="D36" s="29">
        <v>1.4</v>
      </c>
      <c r="E36" s="25">
        <v>1.2</v>
      </c>
      <c r="F36" s="29">
        <v>1.4</v>
      </c>
      <c r="G36" s="25">
        <v>1.1100000000000001</v>
      </c>
      <c r="H36" s="27">
        <f t="shared" si="2"/>
        <v>2.1755999999999998</v>
      </c>
      <c r="I36" s="28">
        <v>0.32500000000000001</v>
      </c>
      <c r="J36" s="44">
        <f t="shared" si="3"/>
        <v>0.46799999999999997</v>
      </c>
      <c r="K36" s="45">
        <f t="shared" si="0"/>
        <v>1.44</v>
      </c>
      <c r="M36" s="25" t="s">
        <v>1386</v>
      </c>
      <c r="N36" s="25">
        <v>1</v>
      </c>
      <c r="O36" s="25">
        <v>1.2</v>
      </c>
      <c r="P36" s="25">
        <v>1.2</v>
      </c>
      <c r="Q36" s="28">
        <v>0.32500000000000001</v>
      </c>
      <c r="R36" s="25">
        <v>0.4</v>
      </c>
      <c r="S36" s="22">
        <f t="shared" si="4"/>
        <v>1.92</v>
      </c>
      <c r="T36" s="22">
        <v>0.2</v>
      </c>
      <c r="U36" s="22">
        <v>0.4</v>
      </c>
      <c r="V36" s="56">
        <f t="shared" si="1"/>
        <v>0.73272727272727267</v>
      </c>
      <c r="W36" s="56">
        <f t="shared" si="5"/>
        <v>0.87927272727272721</v>
      </c>
      <c r="X36" s="57">
        <f t="shared" si="6"/>
        <v>5.8618181818181826E-2</v>
      </c>
    </row>
    <row r="37" spans="1:24" ht="15">
      <c r="A37" s="25" t="s">
        <v>1387</v>
      </c>
      <c r="B37" s="25">
        <v>1</v>
      </c>
      <c r="C37" s="25">
        <v>1</v>
      </c>
      <c r="D37" s="29">
        <v>1.2</v>
      </c>
      <c r="E37" s="25">
        <v>1</v>
      </c>
      <c r="F37" s="29">
        <v>1.2</v>
      </c>
      <c r="G37" s="25">
        <v>0.96</v>
      </c>
      <c r="H37" s="27">
        <f t="shared" si="2"/>
        <v>1.3823999999999999</v>
      </c>
      <c r="I37" s="46">
        <v>0.25</v>
      </c>
      <c r="J37" s="44">
        <v>0.25</v>
      </c>
      <c r="K37" s="45">
        <f t="shared" si="0"/>
        <v>1</v>
      </c>
      <c r="M37" s="25" t="s">
        <v>1387</v>
      </c>
      <c r="N37" s="25">
        <v>1</v>
      </c>
      <c r="O37" s="25">
        <v>1</v>
      </c>
      <c r="P37" s="25">
        <v>1</v>
      </c>
      <c r="Q37" s="46">
        <v>0.25</v>
      </c>
      <c r="R37" s="25">
        <v>0.3</v>
      </c>
      <c r="S37" s="22">
        <f t="shared" si="4"/>
        <v>1.2</v>
      </c>
      <c r="T37" s="22">
        <v>0.2</v>
      </c>
      <c r="U37" s="22">
        <v>0.4</v>
      </c>
      <c r="V37" s="56">
        <f t="shared" si="1"/>
        <v>0.58272727272727254</v>
      </c>
      <c r="W37" s="56">
        <f t="shared" si="5"/>
        <v>0.69927272727272705</v>
      </c>
      <c r="X37" s="57">
        <f t="shared" si="6"/>
        <v>4.6618181818181816E-2</v>
      </c>
    </row>
    <row r="38" spans="1:24" ht="15">
      <c r="A38" s="25" t="s">
        <v>1388</v>
      </c>
      <c r="B38" s="25">
        <v>1</v>
      </c>
      <c r="C38" s="25">
        <v>1.1000000000000001</v>
      </c>
      <c r="D38" s="29">
        <v>1.3</v>
      </c>
      <c r="E38" s="25">
        <v>1.1000000000000001</v>
      </c>
      <c r="F38" s="29">
        <v>1.3</v>
      </c>
      <c r="G38" s="25">
        <v>1.06</v>
      </c>
      <c r="H38" s="27">
        <f t="shared" si="2"/>
        <v>1.7914000000000003</v>
      </c>
      <c r="I38" s="46">
        <v>0.3</v>
      </c>
      <c r="J38" s="44">
        <f>(C38*E38*I38)*B38</f>
        <v>0.36300000000000004</v>
      </c>
      <c r="K38" s="45">
        <f t="shared" si="0"/>
        <v>1.2100000000000002</v>
      </c>
      <c r="M38" s="25" t="s">
        <v>1388</v>
      </c>
      <c r="N38" s="25">
        <v>1</v>
      </c>
      <c r="O38" s="25">
        <v>1.1000000000000001</v>
      </c>
      <c r="P38" s="25">
        <v>1.1000000000000001</v>
      </c>
      <c r="Q38" s="46">
        <v>0.3</v>
      </c>
      <c r="R38" s="25">
        <v>0.35</v>
      </c>
      <c r="S38" s="22">
        <f t="shared" si="4"/>
        <v>1.54</v>
      </c>
      <c r="T38" s="22">
        <v>0.2</v>
      </c>
      <c r="U38" s="22">
        <v>0.4</v>
      </c>
      <c r="V38" s="56">
        <f t="shared" si="1"/>
        <v>0.68272727272727263</v>
      </c>
      <c r="W38" s="56">
        <f t="shared" si="5"/>
        <v>0.81927272727272715</v>
      </c>
      <c r="X38" s="57">
        <f t="shared" si="6"/>
        <v>5.4618181818181823E-2</v>
      </c>
    </row>
    <row r="39" spans="1:24" ht="15">
      <c r="A39" s="25" t="s">
        <v>1389</v>
      </c>
      <c r="B39" s="25">
        <v>1</v>
      </c>
      <c r="C39" s="25">
        <v>1.1000000000000001</v>
      </c>
      <c r="D39" s="29">
        <v>1.3</v>
      </c>
      <c r="E39" s="25">
        <v>1.1000000000000001</v>
      </c>
      <c r="F39" s="29">
        <v>1.3</v>
      </c>
      <c r="G39" s="25">
        <v>1.01</v>
      </c>
      <c r="H39" s="27">
        <f t="shared" si="2"/>
        <v>1.7069000000000001</v>
      </c>
      <c r="I39" s="46">
        <v>0.25</v>
      </c>
      <c r="J39" s="44">
        <f>(C39*E39*I39)*B39</f>
        <v>0.30250000000000005</v>
      </c>
      <c r="K39" s="45">
        <f t="shared" si="0"/>
        <v>1.2100000000000002</v>
      </c>
      <c r="M39" s="25" t="s">
        <v>1389</v>
      </c>
      <c r="N39" s="25">
        <v>1</v>
      </c>
      <c r="O39" s="25">
        <v>1.1000000000000001</v>
      </c>
      <c r="P39" s="25">
        <v>1.1000000000000001</v>
      </c>
      <c r="Q39" s="46">
        <v>0.25</v>
      </c>
      <c r="R39" s="25">
        <v>0.3</v>
      </c>
      <c r="S39" s="22">
        <f t="shared" si="4"/>
        <v>1.32</v>
      </c>
      <c r="T39" s="22">
        <v>0.2</v>
      </c>
      <c r="U39" s="22">
        <v>0.5</v>
      </c>
      <c r="V39" s="56">
        <f t="shared" si="1"/>
        <v>0.63272727272727258</v>
      </c>
      <c r="W39" s="56">
        <f t="shared" si="5"/>
        <v>0.88581818181818162</v>
      </c>
      <c r="X39" s="57">
        <f t="shared" si="6"/>
        <v>6.3272727272727258E-2</v>
      </c>
    </row>
    <row r="40" spans="1:24" ht="15">
      <c r="A40" s="23"/>
      <c r="B40" s="23"/>
      <c r="C40" s="22"/>
      <c r="D40" s="23"/>
      <c r="E40" s="22"/>
      <c r="F40" s="22"/>
      <c r="G40" s="22"/>
      <c r="H40" s="30"/>
      <c r="I40" s="47"/>
      <c r="J40" s="48"/>
      <c r="K40" s="45"/>
      <c r="M40" s="23"/>
      <c r="N40" s="23"/>
      <c r="O40" s="23"/>
      <c r="P40" s="23"/>
      <c r="Q40" s="23"/>
      <c r="R40" s="23"/>
      <c r="S40" s="23"/>
      <c r="T40" s="23"/>
      <c r="U40" s="23"/>
      <c r="V40" s="23"/>
      <c r="W40" s="23"/>
      <c r="X40" s="23"/>
    </row>
    <row r="41" spans="1:24" ht="15">
      <c r="A41" s="31" t="s">
        <v>1390</v>
      </c>
      <c r="B41" s="23"/>
      <c r="C41" s="23"/>
      <c r="D41" s="31"/>
      <c r="E41" s="32" t="s">
        <v>1391</v>
      </c>
      <c r="F41" s="31"/>
      <c r="G41" s="23"/>
      <c r="H41" s="33">
        <f>SUM(H7:H39)</f>
        <v>84.493800000000007</v>
      </c>
      <c r="I41" s="22"/>
      <c r="J41" s="48"/>
      <c r="K41" s="45"/>
      <c r="M41" s="32" t="s">
        <v>1392</v>
      </c>
      <c r="N41" s="23"/>
      <c r="O41" s="23"/>
      <c r="P41" s="23"/>
      <c r="Q41" s="23"/>
      <c r="R41" s="23"/>
      <c r="S41" s="58">
        <f>SUM(S7:S39)</f>
        <v>71.56</v>
      </c>
      <c r="T41" s="23"/>
      <c r="U41" s="23"/>
      <c r="V41" s="23"/>
      <c r="W41" s="23"/>
      <c r="X41" s="23"/>
    </row>
    <row r="42" spans="1:24" ht="15">
      <c r="A42" s="23"/>
      <c r="B42" s="23"/>
      <c r="C42" s="22"/>
      <c r="D42" s="22"/>
      <c r="E42" s="22"/>
      <c r="F42" s="22"/>
      <c r="G42" s="22"/>
      <c r="H42" s="30"/>
      <c r="I42" s="47"/>
      <c r="J42" s="48"/>
      <c r="K42" s="45"/>
      <c r="M42" s="32" t="s">
        <v>1393</v>
      </c>
      <c r="N42" s="23"/>
      <c r="O42" s="23"/>
      <c r="P42" s="23"/>
      <c r="Q42" s="23"/>
      <c r="R42" s="23"/>
      <c r="S42" s="23"/>
      <c r="T42" s="23"/>
      <c r="U42" s="23"/>
      <c r="V42" s="23"/>
      <c r="W42" s="59">
        <f>SUM(W7:W39)</f>
        <v>33.074363636363636</v>
      </c>
      <c r="X42" s="23"/>
    </row>
    <row r="43" spans="1:24" ht="15">
      <c r="A43" s="31" t="s">
        <v>1394</v>
      </c>
      <c r="B43" s="23"/>
      <c r="C43" s="23"/>
      <c r="D43" s="31"/>
      <c r="E43" s="32" t="s">
        <v>1391</v>
      </c>
      <c r="F43" s="31"/>
      <c r="G43" s="23"/>
      <c r="H43" s="30"/>
      <c r="I43" s="22"/>
      <c r="J43" s="49">
        <f>SUM(J7:J39)</f>
        <v>19.289249999999999</v>
      </c>
      <c r="K43" s="45"/>
      <c r="M43" s="32" t="s">
        <v>1395</v>
      </c>
      <c r="N43" s="23"/>
      <c r="O43" s="23"/>
      <c r="P43" s="23"/>
      <c r="Q43" s="23"/>
      <c r="R43" s="23"/>
      <c r="S43" s="23"/>
      <c r="T43" s="23"/>
      <c r="U43" s="23"/>
      <c r="V43" s="23"/>
      <c r="W43" s="23"/>
      <c r="X43" s="60">
        <f>SUM(X7:X39)</f>
        <v>2.0010181818181825</v>
      </c>
    </row>
    <row r="44" spans="1:24" ht="15">
      <c r="C44" s="34"/>
      <c r="D44" s="34"/>
      <c r="E44" s="34"/>
      <c r="F44" s="34"/>
      <c r="G44" s="34"/>
      <c r="H44" s="35"/>
      <c r="I44" s="50"/>
      <c r="J44" s="51"/>
      <c r="K44" s="52"/>
    </row>
    <row r="45" spans="1:24" ht="15">
      <c r="C45" s="34"/>
      <c r="D45" s="34"/>
      <c r="E45" s="34"/>
      <c r="F45" s="34"/>
      <c r="G45" s="34"/>
      <c r="H45" s="35"/>
      <c r="I45" s="50"/>
      <c r="J45" s="51"/>
      <c r="K45" s="52"/>
    </row>
    <row r="46" spans="1:24">
      <c r="C46" s="34"/>
      <c r="D46" s="34"/>
      <c r="E46" s="34"/>
      <c r="F46" s="34"/>
      <c r="G46" s="34"/>
      <c r="H46" s="35"/>
      <c r="I46" s="34"/>
      <c r="J46" s="51"/>
      <c r="K46" s="52"/>
    </row>
    <row r="47" spans="1:24" ht="15" customHeight="1">
      <c r="C47" s="34"/>
      <c r="D47" s="809" t="s">
        <v>1396</v>
      </c>
      <c r="E47" s="809"/>
      <c r="F47" s="809"/>
      <c r="G47" s="809"/>
      <c r="H47" s="809"/>
      <c r="I47" s="809"/>
      <c r="J47" s="809"/>
      <c r="K47" s="809"/>
      <c r="L47" s="809"/>
      <c r="M47" s="809"/>
      <c r="N47" s="809"/>
      <c r="O47" s="809"/>
      <c r="P47" s="809"/>
      <c r="Q47" s="809"/>
      <c r="R47" s="809"/>
      <c r="S47" s="809"/>
    </row>
    <row r="48" spans="1:24" ht="15">
      <c r="C48" s="34"/>
      <c r="D48" s="34"/>
      <c r="E48" s="34"/>
      <c r="F48" s="34"/>
      <c r="G48" s="34"/>
      <c r="H48" s="35"/>
      <c r="I48" s="50"/>
      <c r="J48" s="51"/>
      <c r="K48" s="52"/>
    </row>
    <row r="49" spans="1:36" ht="15">
      <c r="A49" s="36"/>
      <c r="B49" s="37" t="s">
        <v>1397</v>
      </c>
      <c r="C49" s="36"/>
      <c r="D49" s="37"/>
      <c r="E49" s="36"/>
      <c r="F49" s="38"/>
      <c r="G49" s="38"/>
      <c r="H49" s="37" t="s">
        <v>1398</v>
      </c>
      <c r="I49" s="37"/>
      <c r="J49" s="37"/>
      <c r="K49" s="37"/>
      <c r="L49" s="37"/>
      <c r="O49" s="810" t="s">
        <v>1399</v>
      </c>
      <c r="P49" s="810"/>
      <c r="Q49" s="810"/>
      <c r="R49" s="810"/>
      <c r="S49" s="810"/>
      <c r="U49" s="811" t="s">
        <v>1400</v>
      </c>
      <c r="V49" s="811"/>
      <c r="W49" s="811"/>
      <c r="X49" s="811"/>
    </row>
    <row r="50" spans="1:36" ht="15">
      <c r="A50" s="39" t="s">
        <v>847</v>
      </c>
      <c r="B50" s="39" t="s">
        <v>1401</v>
      </c>
      <c r="C50" s="39" t="s">
        <v>1402</v>
      </c>
      <c r="D50" s="39" t="s">
        <v>1403</v>
      </c>
      <c r="E50" s="32" t="s">
        <v>1404</v>
      </c>
      <c r="H50" s="39" t="s">
        <v>847</v>
      </c>
      <c r="I50" s="39" t="s">
        <v>1401</v>
      </c>
      <c r="J50" s="39" t="s">
        <v>1402</v>
      </c>
      <c r="K50" s="39" t="s">
        <v>1403</v>
      </c>
      <c r="L50" s="39" t="s">
        <v>1405</v>
      </c>
      <c r="O50" s="39" t="s">
        <v>847</v>
      </c>
      <c r="P50" s="39" t="s">
        <v>1401</v>
      </c>
      <c r="Q50" s="39" t="s">
        <v>1402</v>
      </c>
      <c r="R50" s="39" t="s">
        <v>1403</v>
      </c>
      <c r="S50" s="32" t="s">
        <v>1406</v>
      </c>
      <c r="U50" s="61" t="s">
        <v>1407</v>
      </c>
      <c r="V50" s="62"/>
      <c r="W50" s="812">
        <f>H41</f>
        <v>84.493800000000007</v>
      </c>
      <c r="X50" s="813"/>
    </row>
    <row r="51" spans="1:36" ht="15">
      <c r="A51" s="39" t="s">
        <v>1408</v>
      </c>
      <c r="B51" s="23">
        <v>0.2</v>
      </c>
      <c r="C51" s="23">
        <v>0.4</v>
      </c>
      <c r="D51" s="23">
        <v>14.85</v>
      </c>
      <c r="E51" s="30">
        <f>(D51*B51)*C51</f>
        <v>1.1880000000000002</v>
      </c>
      <c r="H51" s="39" t="s">
        <v>1408</v>
      </c>
      <c r="I51" s="23">
        <v>0.4</v>
      </c>
      <c r="J51" s="23">
        <v>0.5</v>
      </c>
      <c r="K51" s="23">
        <v>14.85</v>
      </c>
      <c r="L51" s="30">
        <f t="shared" ref="L51:L113" si="7">(K51*I51)*J51</f>
        <v>2.97</v>
      </c>
      <c r="N51" s="53"/>
      <c r="O51" s="39" t="s">
        <v>1408</v>
      </c>
      <c r="P51" s="23">
        <v>20</v>
      </c>
      <c r="Q51" s="23">
        <v>0.4</v>
      </c>
      <c r="R51" s="23">
        <v>14.85</v>
      </c>
      <c r="S51" s="30">
        <f>(R51*Q51)*2</f>
        <v>11.88</v>
      </c>
      <c r="U51" s="61" t="s">
        <v>1409</v>
      </c>
      <c r="V51" s="62"/>
      <c r="W51" s="812">
        <f>L115</f>
        <v>109.62599999999998</v>
      </c>
      <c r="X51" s="813"/>
    </row>
    <row r="52" spans="1:36" ht="15">
      <c r="A52" s="39" t="s">
        <v>1410</v>
      </c>
      <c r="B52" s="23">
        <v>0.2</v>
      </c>
      <c r="C52" s="23">
        <v>0.4</v>
      </c>
      <c r="D52" s="23">
        <v>5.45</v>
      </c>
      <c r="E52" s="30">
        <f t="shared" ref="E52:E113" si="8">(D52*B52)*C52</f>
        <v>0.43600000000000005</v>
      </c>
      <c r="H52" s="39" t="s">
        <v>1410</v>
      </c>
      <c r="I52" s="23">
        <v>0.4</v>
      </c>
      <c r="J52" s="23">
        <v>0.5</v>
      </c>
      <c r="K52" s="23">
        <v>5.45</v>
      </c>
      <c r="L52" s="30">
        <f t="shared" si="7"/>
        <v>1.0900000000000001</v>
      </c>
      <c r="O52" s="39" t="s">
        <v>1410</v>
      </c>
      <c r="P52" s="23">
        <v>20</v>
      </c>
      <c r="Q52" s="23">
        <v>0.4</v>
      </c>
      <c r="R52" s="23">
        <v>5.45</v>
      </c>
      <c r="S52" s="30">
        <f t="shared" ref="S52:S113" si="9">(R52*Q52)*2</f>
        <v>4.3600000000000003</v>
      </c>
      <c r="U52" s="811" t="s">
        <v>1411</v>
      </c>
      <c r="V52" s="813"/>
      <c r="W52" s="814">
        <f>SUM(W50:X51)</f>
        <v>194.1198</v>
      </c>
      <c r="X52" s="815"/>
    </row>
    <row r="53" spans="1:36" ht="15">
      <c r="A53" s="39" t="s">
        <v>1412</v>
      </c>
      <c r="B53" s="23">
        <v>0.2</v>
      </c>
      <c r="C53" s="23">
        <v>0.4</v>
      </c>
      <c r="D53" s="23">
        <v>11</v>
      </c>
      <c r="E53" s="30">
        <f t="shared" si="8"/>
        <v>0.88000000000000012</v>
      </c>
      <c r="H53" s="39" t="s">
        <v>1412</v>
      </c>
      <c r="I53" s="23">
        <v>0.4</v>
      </c>
      <c r="J53" s="23">
        <v>0.5</v>
      </c>
      <c r="K53" s="23">
        <v>11</v>
      </c>
      <c r="L53" s="30">
        <f t="shared" si="7"/>
        <v>2.2000000000000002</v>
      </c>
      <c r="O53" s="39" t="s">
        <v>1412</v>
      </c>
      <c r="P53" s="23">
        <v>20</v>
      </c>
      <c r="Q53" s="23">
        <v>0.4</v>
      </c>
      <c r="R53" s="23">
        <v>11</v>
      </c>
      <c r="S53" s="30">
        <f t="shared" si="9"/>
        <v>8.8000000000000007</v>
      </c>
    </row>
    <row r="54" spans="1:36" ht="15">
      <c r="A54" s="39" t="s">
        <v>1413</v>
      </c>
      <c r="B54" s="23">
        <v>0.2</v>
      </c>
      <c r="C54" s="23">
        <v>0.4</v>
      </c>
      <c r="D54" s="23">
        <v>9.1</v>
      </c>
      <c r="E54" s="30">
        <f t="shared" si="8"/>
        <v>0.72800000000000009</v>
      </c>
      <c r="H54" s="39" t="s">
        <v>1413</v>
      </c>
      <c r="I54" s="23">
        <v>0.4</v>
      </c>
      <c r="J54" s="23">
        <v>0.5</v>
      </c>
      <c r="K54" s="23">
        <v>9.1</v>
      </c>
      <c r="L54" s="30">
        <f t="shared" si="7"/>
        <v>1.82</v>
      </c>
      <c r="O54" s="39" t="s">
        <v>1413</v>
      </c>
      <c r="P54" s="23">
        <v>20</v>
      </c>
      <c r="Q54" s="23">
        <v>0.4</v>
      </c>
      <c r="R54" s="23">
        <v>9.1</v>
      </c>
      <c r="S54" s="30">
        <f t="shared" si="9"/>
        <v>7.28</v>
      </c>
    </row>
    <row r="55" spans="1:36" ht="15">
      <c r="A55" s="39" t="s">
        <v>1414</v>
      </c>
      <c r="B55" s="23">
        <v>0.2</v>
      </c>
      <c r="C55" s="23">
        <v>0.4</v>
      </c>
      <c r="D55" s="23">
        <v>9.25</v>
      </c>
      <c r="E55" s="30">
        <f t="shared" si="8"/>
        <v>0.7400000000000001</v>
      </c>
      <c r="H55" s="39" t="s">
        <v>1414</v>
      </c>
      <c r="I55" s="23">
        <v>0.4</v>
      </c>
      <c r="J55" s="23">
        <v>0.5</v>
      </c>
      <c r="K55" s="23">
        <v>9.25</v>
      </c>
      <c r="L55" s="30">
        <f t="shared" si="7"/>
        <v>1.85</v>
      </c>
      <c r="O55" s="39" t="s">
        <v>1414</v>
      </c>
      <c r="P55" s="23">
        <v>20</v>
      </c>
      <c r="Q55" s="23">
        <v>0.4</v>
      </c>
      <c r="R55" s="23">
        <v>9.25</v>
      </c>
      <c r="S55" s="30">
        <f t="shared" si="9"/>
        <v>7.4</v>
      </c>
      <c r="U55" s="811" t="s">
        <v>1415</v>
      </c>
      <c r="V55" s="811"/>
      <c r="W55" s="811"/>
      <c r="X55" s="811"/>
    </row>
    <row r="56" spans="1:36" ht="15">
      <c r="A56" s="39" t="s">
        <v>1416</v>
      </c>
      <c r="B56" s="23">
        <v>0.2</v>
      </c>
      <c r="C56" s="23">
        <v>0.4</v>
      </c>
      <c r="D56" s="23">
        <v>1.7</v>
      </c>
      <c r="E56" s="30">
        <f t="shared" si="8"/>
        <v>0.13600000000000001</v>
      </c>
      <c r="H56" s="39" t="s">
        <v>1416</v>
      </c>
      <c r="I56" s="23">
        <v>0.4</v>
      </c>
      <c r="J56" s="23">
        <v>0.5</v>
      </c>
      <c r="K56" s="23">
        <v>1.7</v>
      </c>
      <c r="L56" s="30">
        <f t="shared" si="7"/>
        <v>0.34</v>
      </c>
      <c r="O56" s="39" t="s">
        <v>1416</v>
      </c>
      <c r="P56" s="23">
        <v>20</v>
      </c>
      <c r="Q56" s="23">
        <v>0.4</v>
      </c>
      <c r="R56" s="23">
        <v>1.7</v>
      </c>
      <c r="S56" s="30">
        <f t="shared" si="9"/>
        <v>1.36</v>
      </c>
      <c r="U56" s="61" t="s">
        <v>1407</v>
      </c>
      <c r="V56" s="62"/>
      <c r="W56" s="812">
        <f>J43</f>
        <v>19.289249999999999</v>
      </c>
      <c r="X56" s="813"/>
    </row>
    <row r="57" spans="1:36" ht="15">
      <c r="A57" s="39" t="s">
        <v>1417</v>
      </c>
      <c r="B57" s="23">
        <v>0.2</v>
      </c>
      <c r="C57" s="23">
        <v>0.4</v>
      </c>
      <c r="D57" s="23">
        <v>1.7</v>
      </c>
      <c r="E57" s="30">
        <f t="shared" si="8"/>
        <v>0.13600000000000001</v>
      </c>
      <c r="H57" s="39" t="s">
        <v>1417</v>
      </c>
      <c r="I57" s="23">
        <v>0.4</v>
      </c>
      <c r="J57" s="23">
        <v>0.5</v>
      </c>
      <c r="K57" s="23">
        <v>1.7</v>
      </c>
      <c r="L57" s="30">
        <f t="shared" si="7"/>
        <v>0.34</v>
      </c>
      <c r="O57" s="39" t="s">
        <v>1417</v>
      </c>
      <c r="P57" s="23">
        <v>20</v>
      </c>
      <c r="Q57" s="23">
        <v>0.4</v>
      </c>
      <c r="R57" s="23">
        <v>1.7</v>
      </c>
      <c r="S57" s="30">
        <f t="shared" si="9"/>
        <v>1.36</v>
      </c>
      <c r="U57" s="61" t="s">
        <v>1409</v>
      </c>
      <c r="V57" s="62"/>
      <c r="W57" s="812">
        <f>E115</f>
        <v>43.850400000000015</v>
      </c>
      <c r="X57" s="813"/>
    </row>
    <row r="58" spans="1:36" ht="15">
      <c r="A58" s="39" t="s">
        <v>1418</v>
      </c>
      <c r="B58" s="23">
        <v>0.2</v>
      </c>
      <c r="C58" s="23">
        <v>0.4</v>
      </c>
      <c r="D58" s="23">
        <v>14.7</v>
      </c>
      <c r="E58" s="30">
        <f t="shared" si="8"/>
        <v>1.1759999999999999</v>
      </c>
      <c r="H58" s="39" t="s">
        <v>1418</v>
      </c>
      <c r="I58" s="23">
        <v>0.4</v>
      </c>
      <c r="J58" s="23">
        <v>0.5</v>
      </c>
      <c r="K58" s="23">
        <v>14.7</v>
      </c>
      <c r="L58" s="30">
        <f t="shared" si="7"/>
        <v>2.94</v>
      </c>
      <c r="O58" s="39" t="s">
        <v>1418</v>
      </c>
      <c r="P58" s="23">
        <v>20</v>
      </c>
      <c r="Q58" s="23">
        <v>0.4</v>
      </c>
      <c r="R58" s="23">
        <v>14.7</v>
      </c>
      <c r="S58" s="30">
        <f t="shared" si="9"/>
        <v>11.76</v>
      </c>
      <c r="U58" s="61" t="s">
        <v>1419</v>
      </c>
      <c r="V58" s="62"/>
      <c r="W58" s="816">
        <f>X43</f>
        <v>2.0010181818181825</v>
      </c>
      <c r="X58" s="813"/>
      <c r="AA58" s="65"/>
      <c r="AB58" s="65"/>
      <c r="AC58" s="65"/>
      <c r="AD58" s="65"/>
      <c r="AE58" s="65"/>
      <c r="AF58" s="65"/>
      <c r="AG58" s="65"/>
      <c r="AH58" s="65"/>
      <c r="AI58" s="65"/>
      <c r="AJ58" s="65"/>
    </row>
    <row r="59" spans="1:36" ht="15">
      <c r="A59" s="39" t="s">
        <v>1420</v>
      </c>
      <c r="B59" s="23">
        <v>0.2</v>
      </c>
      <c r="C59" s="23">
        <v>0.4</v>
      </c>
      <c r="D59" s="23">
        <v>14.5</v>
      </c>
      <c r="E59" s="30">
        <f t="shared" si="8"/>
        <v>1.1600000000000001</v>
      </c>
      <c r="H59" s="39" t="s">
        <v>1420</v>
      </c>
      <c r="I59" s="23">
        <v>0.4</v>
      </c>
      <c r="J59" s="23">
        <v>0.5</v>
      </c>
      <c r="K59" s="23">
        <v>14.5</v>
      </c>
      <c r="L59" s="30">
        <f t="shared" si="7"/>
        <v>2.9000000000000004</v>
      </c>
      <c r="O59" s="39" t="s">
        <v>1420</v>
      </c>
      <c r="P59" s="23">
        <v>20</v>
      </c>
      <c r="Q59" s="23">
        <v>0.4</v>
      </c>
      <c r="R59" s="23">
        <v>14.5</v>
      </c>
      <c r="S59" s="30">
        <f t="shared" si="9"/>
        <v>11.600000000000001</v>
      </c>
      <c r="U59" s="811" t="s">
        <v>1411</v>
      </c>
      <c r="V59" s="813"/>
      <c r="W59" s="814">
        <f>SUM(W56:X58)*1.05</f>
        <v>68.397701590909108</v>
      </c>
      <c r="X59" s="815"/>
      <c r="AA59" s="65"/>
      <c r="AB59" s="65"/>
      <c r="AC59" s="65"/>
      <c r="AD59" s="65"/>
      <c r="AE59" s="65"/>
      <c r="AF59" s="65"/>
      <c r="AG59" s="65"/>
      <c r="AH59" s="65"/>
      <c r="AI59" s="65"/>
      <c r="AJ59" s="65"/>
    </row>
    <row r="60" spans="1:36" ht="15">
      <c r="A60" s="39" t="s">
        <v>1421</v>
      </c>
      <c r="B60" s="23">
        <v>0.2</v>
      </c>
      <c r="C60" s="23">
        <v>0.4</v>
      </c>
      <c r="D60" s="23">
        <v>7.95</v>
      </c>
      <c r="E60" s="30">
        <f t="shared" si="8"/>
        <v>0.63600000000000012</v>
      </c>
      <c r="H60" s="39" t="s">
        <v>1421</v>
      </c>
      <c r="I60" s="23">
        <v>0.4</v>
      </c>
      <c r="J60" s="23">
        <v>0.5</v>
      </c>
      <c r="K60" s="23">
        <v>7.95</v>
      </c>
      <c r="L60" s="30">
        <f t="shared" si="7"/>
        <v>1.59</v>
      </c>
      <c r="O60" s="39" t="s">
        <v>1421</v>
      </c>
      <c r="P60" s="23">
        <v>20</v>
      </c>
      <c r="Q60" s="23">
        <v>0.4</v>
      </c>
      <c r="R60" s="23">
        <v>7.95</v>
      </c>
      <c r="S60" s="30">
        <f t="shared" si="9"/>
        <v>6.36</v>
      </c>
      <c r="AA60" s="65"/>
      <c r="AB60" s="65"/>
      <c r="AC60" s="65"/>
      <c r="AD60" s="65"/>
      <c r="AE60" s="65"/>
      <c r="AF60" s="65"/>
      <c r="AG60" s="65"/>
      <c r="AH60" s="65"/>
      <c r="AI60" s="65"/>
      <c r="AJ60" s="65"/>
    </row>
    <row r="61" spans="1:36" ht="15">
      <c r="A61" s="39" t="s">
        <v>1422</v>
      </c>
      <c r="B61" s="23">
        <v>0.2</v>
      </c>
      <c r="C61" s="23">
        <v>0.4</v>
      </c>
      <c r="D61" s="23">
        <v>8.3000000000000007</v>
      </c>
      <c r="E61" s="30">
        <f t="shared" si="8"/>
        <v>0.66400000000000015</v>
      </c>
      <c r="H61" s="39" t="s">
        <v>1422</v>
      </c>
      <c r="I61" s="23">
        <v>0.4</v>
      </c>
      <c r="J61" s="23">
        <v>0.5</v>
      </c>
      <c r="K61" s="23">
        <v>8.3000000000000007</v>
      </c>
      <c r="L61" s="30">
        <f t="shared" si="7"/>
        <v>1.6600000000000001</v>
      </c>
      <c r="O61" s="39" t="s">
        <v>1422</v>
      </c>
      <c r="P61" s="23">
        <v>20</v>
      </c>
      <c r="Q61" s="23">
        <v>0.4</v>
      </c>
      <c r="R61" s="23">
        <v>8.3000000000000007</v>
      </c>
      <c r="S61" s="30">
        <f t="shared" si="9"/>
        <v>6.6400000000000006</v>
      </c>
      <c r="AA61" s="65"/>
      <c r="AB61" s="65"/>
      <c r="AC61" s="65"/>
      <c r="AD61" s="65"/>
      <c r="AE61" s="65"/>
      <c r="AF61" s="65"/>
      <c r="AG61" s="65"/>
      <c r="AH61" s="65"/>
      <c r="AI61" s="65"/>
      <c r="AJ61" s="65"/>
    </row>
    <row r="62" spans="1:36" ht="15">
      <c r="A62" s="39" t="s">
        <v>1423</v>
      </c>
      <c r="B62" s="23">
        <v>0.2</v>
      </c>
      <c r="C62" s="23">
        <v>0.4</v>
      </c>
      <c r="D62" s="23">
        <v>11.6</v>
      </c>
      <c r="E62" s="30">
        <f t="shared" si="8"/>
        <v>0.92799999999999994</v>
      </c>
      <c r="H62" s="39" t="s">
        <v>1423</v>
      </c>
      <c r="I62" s="23">
        <v>0.4</v>
      </c>
      <c r="J62" s="23">
        <v>0.5</v>
      </c>
      <c r="K62" s="23">
        <v>11.6</v>
      </c>
      <c r="L62" s="30">
        <f t="shared" si="7"/>
        <v>2.3199999999999998</v>
      </c>
      <c r="O62" s="39" t="s">
        <v>1423</v>
      </c>
      <c r="P62" s="23">
        <v>20</v>
      </c>
      <c r="Q62" s="23">
        <v>0.4</v>
      </c>
      <c r="R62" s="23">
        <v>11.6</v>
      </c>
      <c r="S62" s="30">
        <f t="shared" si="9"/>
        <v>9.2799999999999994</v>
      </c>
      <c r="U62" s="811" t="s">
        <v>1424</v>
      </c>
      <c r="V62" s="811"/>
      <c r="W62" s="811"/>
      <c r="X62" s="811"/>
      <c r="AA62" s="65"/>
      <c r="AB62" s="65"/>
      <c r="AC62" s="65"/>
      <c r="AD62" s="65"/>
      <c r="AE62" s="65"/>
      <c r="AF62" s="65"/>
      <c r="AG62" s="65"/>
      <c r="AH62" s="65"/>
      <c r="AI62" s="65"/>
      <c r="AJ62" s="65"/>
    </row>
    <row r="63" spans="1:36" ht="15">
      <c r="A63" s="39" t="s">
        <v>1425</v>
      </c>
      <c r="B63" s="23">
        <v>0.2</v>
      </c>
      <c r="C63" s="23">
        <v>0.4</v>
      </c>
      <c r="D63" s="23">
        <v>6.8</v>
      </c>
      <c r="E63" s="30">
        <f t="shared" si="8"/>
        <v>0.54400000000000004</v>
      </c>
      <c r="H63" s="39" t="s">
        <v>1425</v>
      </c>
      <c r="I63" s="23">
        <v>0.4</v>
      </c>
      <c r="J63" s="23">
        <v>0.5</v>
      </c>
      <c r="K63" s="23">
        <v>6.8</v>
      </c>
      <c r="L63" s="30">
        <f t="shared" si="7"/>
        <v>1.36</v>
      </c>
      <c r="O63" s="39" t="s">
        <v>1425</v>
      </c>
      <c r="P63" s="23">
        <v>20</v>
      </c>
      <c r="Q63" s="23">
        <v>0.4</v>
      </c>
      <c r="R63" s="23">
        <v>6.8</v>
      </c>
      <c r="S63" s="30">
        <f t="shared" si="9"/>
        <v>5.44</v>
      </c>
      <c r="U63" s="61" t="s">
        <v>1407</v>
      </c>
      <c r="V63" s="62"/>
      <c r="W63" s="812">
        <f>S41</f>
        <v>71.56</v>
      </c>
      <c r="X63" s="813"/>
      <c r="AA63" s="65"/>
      <c r="AB63" s="65"/>
      <c r="AC63" s="65"/>
      <c r="AD63" s="65"/>
      <c r="AE63" s="65"/>
      <c r="AF63" s="65"/>
      <c r="AG63" s="65"/>
      <c r="AH63" s="65"/>
      <c r="AI63" s="65"/>
      <c r="AJ63" s="65"/>
    </row>
    <row r="64" spans="1:36" ht="15">
      <c r="A64" s="39" t="s">
        <v>1426</v>
      </c>
      <c r="B64" s="23">
        <v>0.2</v>
      </c>
      <c r="C64" s="23">
        <v>0.4</v>
      </c>
      <c r="D64" s="23">
        <v>2.75</v>
      </c>
      <c r="E64" s="30">
        <f t="shared" si="8"/>
        <v>0.22000000000000003</v>
      </c>
      <c r="H64" s="39" t="s">
        <v>1426</v>
      </c>
      <c r="I64" s="23">
        <v>0.4</v>
      </c>
      <c r="J64" s="23">
        <v>0.5</v>
      </c>
      <c r="K64" s="23">
        <v>2.75</v>
      </c>
      <c r="L64" s="30">
        <f t="shared" si="7"/>
        <v>0.55000000000000004</v>
      </c>
      <c r="O64" s="39" t="s">
        <v>1426</v>
      </c>
      <c r="P64" s="23">
        <v>20</v>
      </c>
      <c r="Q64" s="23">
        <v>0.4</v>
      </c>
      <c r="R64" s="23">
        <v>2.75</v>
      </c>
      <c r="S64" s="30">
        <f t="shared" si="9"/>
        <v>2.2000000000000002</v>
      </c>
      <c r="U64" s="61" t="s">
        <v>1409</v>
      </c>
      <c r="V64" s="62"/>
      <c r="W64" s="812">
        <f>S115</f>
        <v>438.50399999999991</v>
      </c>
      <c r="X64" s="813"/>
      <c r="AA64" s="65"/>
      <c r="AB64" s="65"/>
      <c r="AC64" s="65"/>
      <c r="AD64" s="65"/>
      <c r="AE64" s="65"/>
      <c r="AF64" s="65"/>
      <c r="AG64" s="65"/>
      <c r="AH64" s="65"/>
      <c r="AI64" s="65"/>
      <c r="AJ64" s="65"/>
    </row>
    <row r="65" spans="1:36" ht="15">
      <c r="A65" s="39" t="s">
        <v>1427</v>
      </c>
      <c r="B65" s="23">
        <v>0.2</v>
      </c>
      <c r="C65" s="23">
        <v>0.4</v>
      </c>
      <c r="D65" s="23">
        <v>6.8</v>
      </c>
      <c r="E65" s="30">
        <f t="shared" si="8"/>
        <v>0.54400000000000004</v>
      </c>
      <c r="H65" s="39" t="s">
        <v>1427</v>
      </c>
      <c r="I65" s="23">
        <v>0.4</v>
      </c>
      <c r="J65" s="23">
        <v>0.5</v>
      </c>
      <c r="K65" s="23">
        <v>6.8</v>
      </c>
      <c r="L65" s="30">
        <f t="shared" si="7"/>
        <v>1.36</v>
      </c>
      <c r="O65" s="39" t="s">
        <v>1427</v>
      </c>
      <c r="P65" s="23">
        <v>20</v>
      </c>
      <c r="Q65" s="23">
        <v>0.4</v>
      </c>
      <c r="R65" s="23">
        <v>6.8</v>
      </c>
      <c r="S65" s="30">
        <f t="shared" si="9"/>
        <v>5.44</v>
      </c>
      <c r="U65" s="61" t="s">
        <v>1419</v>
      </c>
      <c r="V65" s="62"/>
      <c r="W65" s="816">
        <f>W42</f>
        <v>33.074363636363636</v>
      </c>
      <c r="X65" s="813"/>
      <c r="AA65" s="65"/>
      <c r="AB65" s="65"/>
      <c r="AC65" s="65"/>
      <c r="AD65" s="65"/>
      <c r="AE65" s="65"/>
      <c r="AF65" s="65"/>
      <c r="AG65" s="65"/>
      <c r="AH65" s="65"/>
      <c r="AI65" s="65"/>
      <c r="AJ65" s="65"/>
    </row>
    <row r="66" spans="1:36" ht="15">
      <c r="A66" s="39" t="s">
        <v>1428</v>
      </c>
      <c r="B66" s="23">
        <v>0.2</v>
      </c>
      <c r="C66" s="23">
        <v>0.4</v>
      </c>
      <c r="D66" s="23">
        <v>16.350000000000001</v>
      </c>
      <c r="E66" s="30">
        <f t="shared" si="8"/>
        <v>1.3080000000000003</v>
      </c>
      <c r="H66" s="39" t="s">
        <v>1428</v>
      </c>
      <c r="I66" s="23">
        <v>0.4</v>
      </c>
      <c r="J66" s="23">
        <v>0.5</v>
      </c>
      <c r="K66" s="23">
        <v>16.350000000000001</v>
      </c>
      <c r="L66" s="30">
        <f t="shared" si="7"/>
        <v>3.2700000000000005</v>
      </c>
      <c r="O66" s="39" t="s">
        <v>1428</v>
      </c>
      <c r="P66" s="23">
        <v>20</v>
      </c>
      <c r="Q66" s="23">
        <v>0.4</v>
      </c>
      <c r="R66" s="23">
        <v>16.350000000000001</v>
      </c>
      <c r="S66" s="30">
        <f t="shared" si="9"/>
        <v>13.080000000000002</v>
      </c>
      <c r="U66" s="811" t="s">
        <v>1411</v>
      </c>
      <c r="V66" s="813"/>
      <c r="W66" s="814">
        <f>SUM(W63:X65)</f>
        <v>543.13836363636358</v>
      </c>
      <c r="X66" s="815"/>
      <c r="AA66" s="65"/>
      <c r="AB66" s="65"/>
      <c r="AC66" s="65"/>
      <c r="AD66" s="65"/>
      <c r="AE66" s="65"/>
      <c r="AF66" s="65"/>
      <c r="AG66" s="65"/>
      <c r="AH66" s="65"/>
      <c r="AI66" s="65"/>
      <c r="AJ66" s="65"/>
    </row>
    <row r="67" spans="1:36" ht="15">
      <c r="A67" s="39" t="s">
        <v>1429</v>
      </c>
      <c r="B67" s="23">
        <v>0.2</v>
      </c>
      <c r="C67" s="23">
        <v>0.4</v>
      </c>
      <c r="D67" s="23">
        <v>2.86</v>
      </c>
      <c r="E67" s="30">
        <f t="shared" si="8"/>
        <v>0.2288</v>
      </c>
      <c r="H67" s="39" t="s">
        <v>1429</v>
      </c>
      <c r="I67" s="23">
        <v>0.4</v>
      </c>
      <c r="J67" s="23">
        <v>0.5</v>
      </c>
      <c r="K67" s="23">
        <v>2.86</v>
      </c>
      <c r="L67" s="30">
        <f t="shared" si="7"/>
        <v>0.57199999999999995</v>
      </c>
      <c r="O67" s="39" t="s">
        <v>1429</v>
      </c>
      <c r="P67" s="23">
        <v>20</v>
      </c>
      <c r="Q67" s="23">
        <v>0.4</v>
      </c>
      <c r="R67" s="23">
        <v>2.86</v>
      </c>
      <c r="S67" s="30">
        <f t="shared" si="9"/>
        <v>2.2879999999999998</v>
      </c>
      <c r="AA67" s="65"/>
      <c r="AB67" s="65"/>
      <c r="AC67" s="65"/>
      <c r="AD67" s="65"/>
      <c r="AE67" s="65"/>
      <c r="AF67" s="65"/>
      <c r="AG67" s="65"/>
      <c r="AH67" s="65"/>
      <c r="AI67" s="65"/>
      <c r="AJ67" s="65"/>
    </row>
    <row r="68" spans="1:36" ht="15">
      <c r="A68" s="39" t="s">
        <v>1430</v>
      </c>
      <c r="B68" s="23">
        <v>0.2</v>
      </c>
      <c r="C68" s="23">
        <v>0.4</v>
      </c>
      <c r="D68" s="23">
        <v>2.75</v>
      </c>
      <c r="E68" s="30">
        <f t="shared" si="8"/>
        <v>0.22000000000000003</v>
      </c>
      <c r="H68" s="39" t="s">
        <v>1430</v>
      </c>
      <c r="I68" s="23">
        <v>0.4</v>
      </c>
      <c r="J68" s="23">
        <v>0.5</v>
      </c>
      <c r="K68" s="23">
        <v>2.75</v>
      </c>
      <c r="L68" s="30">
        <f t="shared" si="7"/>
        <v>0.55000000000000004</v>
      </c>
      <c r="O68" s="39" t="s">
        <v>1430</v>
      </c>
      <c r="P68" s="23">
        <v>20</v>
      </c>
      <c r="Q68" s="23">
        <v>0.4</v>
      </c>
      <c r="R68" s="23">
        <v>2.75</v>
      </c>
      <c r="S68" s="30">
        <f t="shared" si="9"/>
        <v>2.2000000000000002</v>
      </c>
      <c r="AA68" s="65"/>
      <c r="AB68" s="65"/>
      <c r="AC68" s="65"/>
      <c r="AD68" s="65"/>
      <c r="AE68" s="65"/>
      <c r="AF68" s="65"/>
      <c r="AG68" s="65"/>
      <c r="AH68" s="65"/>
      <c r="AI68" s="65"/>
      <c r="AJ68" s="65"/>
    </row>
    <row r="69" spans="1:36" ht="15">
      <c r="A69" s="39" t="s">
        <v>1431</v>
      </c>
      <c r="B69" s="23">
        <v>0.2</v>
      </c>
      <c r="C69" s="23">
        <v>0.4</v>
      </c>
      <c r="D69" s="23">
        <v>6.78</v>
      </c>
      <c r="E69" s="30">
        <f t="shared" si="8"/>
        <v>0.5424000000000001</v>
      </c>
      <c r="H69" s="39" t="s">
        <v>1431</v>
      </c>
      <c r="I69" s="23">
        <v>0.4</v>
      </c>
      <c r="J69" s="23">
        <v>0.5</v>
      </c>
      <c r="K69" s="23">
        <v>6.78</v>
      </c>
      <c r="L69" s="30">
        <f t="shared" si="7"/>
        <v>1.3560000000000001</v>
      </c>
      <c r="O69" s="39" t="s">
        <v>1431</v>
      </c>
      <c r="P69" s="23">
        <v>20</v>
      </c>
      <c r="Q69" s="23">
        <v>0.4</v>
      </c>
      <c r="R69" s="23">
        <v>6.78</v>
      </c>
      <c r="S69" s="30">
        <f t="shared" si="9"/>
        <v>5.4240000000000004</v>
      </c>
      <c r="V69" s="21"/>
      <c r="W69" s="21"/>
      <c r="X69" s="21"/>
      <c r="AA69" s="65"/>
      <c r="AB69" s="65"/>
      <c r="AC69" s="65"/>
      <c r="AD69" s="65"/>
      <c r="AE69" s="65"/>
      <c r="AF69" s="65"/>
      <c r="AG69" s="65"/>
      <c r="AH69" s="65"/>
      <c r="AI69" s="65"/>
      <c r="AJ69" s="65"/>
    </row>
    <row r="70" spans="1:36" ht="15">
      <c r="A70" s="39" t="s">
        <v>1432</v>
      </c>
      <c r="B70" s="23">
        <v>0.2</v>
      </c>
      <c r="C70" s="23">
        <v>0.4</v>
      </c>
      <c r="D70" s="23">
        <v>16.309999999999999</v>
      </c>
      <c r="E70" s="30">
        <f t="shared" si="8"/>
        <v>1.3048000000000002</v>
      </c>
      <c r="H70" s="39" t="s">
        <v>1432</v>
      </c>
      <c r="I70" s="23">
        <v>0.4</v>
      </c>
      <c r="J70" s="23">
        <v>0.5</v>
      </c>
      <c r="K70" s="23">
        <v>16.309999999999999</v>
      </c>
      <c r="L70" s="30">
        <f t="shared" si="7"/>
        <v>3.262</v>
      </c>
      <c r="O70" s="39" t="s">
        <v>1432</v>
      </c>
      <c r="P70" s="23">
        <v>20</v>
      </c>
      <c r="Q70" s="23">
        <v>0.4</v>
      </c>
      <c r="R70" s="23">
        <v>16.309999999999999</v>
      </c>
      <c r="S70" s="30">
        <f t="shared" si="9"/>
        <v>13.048</v>
      </c>
      <c r="U70" s="817" t="s">
        <v>1433</v>
      </c>
      <c r="V70" s="817"/>
      <c r="W70" s="817"/>
      <c r="X70" s="817"/>
      <c r="Z70" s="84" t="s">
        <v>1434</v>
      </c>
      <c r="AA70" s="85"/>
      <c r="AB70" s="85"/>
      <c r="AC70" s="85"/>
      <c r="AD70" s="85"/>
      <c r="AE70" s="65"/>
      <c r="AF70" s="65"/>
      <c r="AG70" s="65"/>
      <c r="AH70" s="65"/>
      <c r="AI70" s="65"/>
      <c r="AJ70" s="65"/>
    </row>
    <row r="71" spans="1:36" ht="15">
      <c r="A71" s="39" t="s">
        <v>1435</v>
      </c>
      <c r="B71" s="23">
        <v>0.2</v>
      </c>
      <c r="C71" s="23">
        <v>0.4</v>
      </c>
      <c r="D71" s="23">
        <v>6.8</v>
      </c>
      <c r="E71" s="30">
        <f t="shared" si="8"/>
        <v>0.54400000000000004</v>
      </c>
      <c r="H71" s="39" t="s">
        <v>1435</v>
      </c>
      <c r="I71" s="23">
        <v>0.4</v>
      </c>
      <c r="J71" s="23">
        <v>0.5</v>
      </c>
      <c r="K71" s="23">
        <v>6.8</v>
      </c>
      <c r="L71" s="30">
        <f t="shared" si="7"/>
        <v>1.36</v>
      </c>
      <c r="O71" s="39" t="s">
        <v>1435</v>
      </c>
      <c r="P71" s="23">
        <v>20</v>
      </c>
      <c r="Q71" s="23">
        <v>0.4</v>
      </c>
      <c r="R71" s="23">
        <v>6.8</v>
      </c>
      <c r="S71" s="30">
        <f t="shared" si="9"/>
        <v>5.44</v>
      </c>
      <c r="U71" s="62"/>
      <c r="V71" s="62"/>
      <c r="W71" s="62"/>
      <c r="X71" s="62"/>
      <c r="Z71" s="84" t="s">
        <v>1436</v>
      </c>
      <c r="AA71" s="85"/>
      <c r="AB71" s="85"/>
      <c r="AC71" s="85"/>
      <c r="AD71" s="85"/>
      <c r="AE71" s="65"/>
      <c r="AF71" s="65"/>
      <c r="AG71" s="65"/>
      <c r="AH71" s="65"/>
      <c r="AI71" s="65"/>
      <c r="AJ71" s="65"/>
    </row>
    <row r="72" spans="1:36" ht="15">
      <c r="A72" s="39" t="s">
        <v>1437</v>
      </c>
      <c r="B72" s="23">
        <v>0.2</v>
      </c>
      <c r="C72" s="23">
        <v>0.4</v>
      </c>
      <c r="D72" s="23">
        <v>6.78</v>
      </c>
      <c r="E72" s="30">
        <f t="shared" si="8"/>
        <v>0.5424000000000001</v>
      </c>
      <c r="H72" s="39" t="s">
        <v>1437</v>
      </c>
      <c r="I72" s="23">
        <v>0.4</v>
      </c>
      <c r="J72" s="23">
        <v>0.5</v>
      </c>
      <c r="K72" s="23">
        <v>6.78</v>
      </c>
      <c r="L72" s="30">
        <f t="shared" si="7"/>
        <v>1.3560000000000001</v>
      </c>
      <c r="O72" s="39" t="s">
        <v>1437</v>
      </c>
      <c r="P72" s="23">
        <v>20</v>
      </c>
      <c r="Q72" s="23">
        <v>0.4</v>
      </c>
      <c r="R72" s="23">
        <v>6.78</v>
      </c>
      <c r="S72" s="30">
        <f t="shared" si="9"/>
        <v>5.4240000000000004</v>
      </c>
      <c r="U72" s="811" t="s">
        <v>1438</v>
      </c>
      <c r="V72" s="811"/>
      <c r="W72" s="811"/>
      <c r="X72" s="62"/>
      <c r="Z72" s="84" t="s">
        <v>1439</v>
      </c>
      <c r="AA72" s="85"/>
      <c r="AB72" s="85"/>
      <c r="AC72" s="85"/>
      <c r="AD72" s="85"/>
      <c r="AE72" s="65"/>
      <c r="AF72" s="65"/>
      <c r="AG72" s="65"/>
      <c r="AH72" s="65"/>
      <c r="AI72" s="65"/>
      <c r="AJ72" s="65"/>
    </row>
    <row r="73" spans="1:36" ht="15">
      <c r="A73" s="39" t="s">
        <v>1440</v>
      </c>
      <c r="B73" s="23">
        <v>0.2</v>
      </c>
      <c r="C73" s="23">
        <v>0.4</v>
      </c>
      <c r="D73" s="23">
        <v>6.8</v>
      </c>
      <c r="E73" s="30">
        <f t="shared" si="8"/>
        <v>0.54400000000000004</v>
      </c>
      <c r="H73" s="39" t="s">
        <v>1440</v>
      </c>
      <c r="I73" s="23">
        <v>0.4</v>
      </c>
      <c r="J73" s="23">
        <v>0.5</v>
      </c>
      <c r="K73" s="23">
        <v>6.8</v>
      </c>
      <c r="L73" s="30">
        <f t="shared" si="7"/>
        <v>1.36</v>
      </c>
      <c r="O73" s="39" t="s">
        <v>1440</v>
      </c>
      <c r="P73" s="23">
        <v>20</v>
      </c>
      <c r="Q73" s="23">
        <v>0.4</v>
      </c>
      <c r="R73" s="23">
        <v>6.8</v>
      </c>
      <c r="S73" s="30">
        <f t="shared" si="9"/>
        <v>5.44</v>
      </c>
      <c r="U73" s="829" t="s">
        <v>1441</v>
      </c>
      <c r="V73" s="828"/>
      <c r="W73" s="828"/>
      <c r="X73" s="827">
        <f>W50-W56</f>
        <v>65.204550000000012</v>
      </c>
      <c r="Z73" s="84" t="s">
        <v>1442</v>
      </c>
      <c r="AA73" s="23"/>
      <c r="AB73" s="23"/>
      <c r="AC73" s="23"/>
      <c r="AD73" s="23"/>
    </row>
    <row r="74" spans="1:36" ht="15">
      <c r="A74" s="39" t="s">
        <v>1443</v>
      </c>
      <c r="B74" s="23">
        <v>0.2</v>
      </c>
      <c r="C74" s="23">
        <v>0.4</v>
      </c>
      <c r="D74" s="23">
        <v>6.78</v>
      </c>
      <c r="E74" s="30">
        <f t="shared" si="8"/>
        <v>0.5424000000000001</v>
      </c>
      <c r="H74" s="39" t="s">
        <v>1443</v>
      </c>
      <c r="I74" s="23">
        <v>0.4</v>
      </c>
      <c r="J74" s="23">
        <v>0.5</v>
      </c>
      <c r="K74" s="23">
        <v>6.78</v>
      </c>
      <c r="L74" s="30">
        <f t="shared" si="7"/>
        <v>1.3560000000000001</v>
      </c>
      <c r="O74" s="39" t="s">
        <v>1443</v>
      </c>
      <c r="P74" s="23">
        <v>20</v>
      </c>
      <c r="Q74" s="23">
        <v>0.4</v>
      </c>
      <c r="R74" s="23">
        <v>6.78</v>
      </c>
      <c r="S74" s="30">
        <f t="shared" si="9"/>
        <v>5.4240000000000004</v>
      </c>
      <c r="U74" s="828"/>
      <c r="V74" s="828"/>
      <c r="W74" s="828"/>
      <c r="X74" s="828"/>
      <c r="Z74" s="23"/>
      <c r="AA74" s="23"/>
      <c r="AB74" s="23"/>
      <c r="AC74" s="23"/>
      <c r="AD74" s="23"/>
    </row>
    <row r="75" spans="1:36" ht="15">
      <c r="A75" s="39" t="s">
        <v>1444</v>
      </c>
      <c r="B75" s="23">
        <v>0.2</v>
      </c>
      <c r="C75" s="23">
        <v>0.4</v>
      </c>
      <c r="D75" s="23">
        <v>16.309999999999999</v>
      </c>
      <c r="E75" s="30">
        <f t="shared" si="8"/>
        <v>1.3048000000000002</v>
      </c>
      <c r="H75" s="39" t="s">
        <v>1444</v>
      </c>
      <c r="I75" s="23">
        <v>0.4</v>
      </c>
      <c r="J75" s="23">
        <v>0.5</v>
      </c>
      <c r="K75" s="23">
        <v>16.309999999999999</v>
      </c>
      <c r="L75" s="30">
        <f t="shared" si="7"/>
        <v>3.262</v>
      </c>
      <c r="O75" s="39" t="s">
        <v>1444</v>
      </c>
      <c r="P75" s="23">
        <v>20</v>
      </c>
      <c r="Q75" s="23">
        <v>0.4</v>
      </c>
      <c r="R75" s="23">
        <v>16.309999999999999</v>
      </c>
      <c r="S75" s="30">
        <f t="shared" si="9"/>
        <v>13.048</v>
      </c>
      <c r="U75" s="62"/>
      <c r="V75" s="62"/>
      <c r="W75" s="62"/>
      <c r="X75" s="62"/>
      <c r="Z75" s="84" t="s">
        <v>1445</v>
      </c>
      <c r="AA75" s="23"/>
      <c r="AB75" s="86"/>
      <c r="AC75" s="86"/>
      <c r="AD75" s="86"/>
      <c r="AE75" s="40"/>
      <c r="AF75" s="40"/>
      <c r="AG75" s="40"/>
      <c r="AH75" s="40"/>
      <c r="AI75" s="40"/>
      <c r="AJ75" s="40"/>
    </row>
    <row r="76" spans="1:36" ht="15">
      <c r="A76" s="39" t="s">
        <v>1446</v>
      </c>
      <c r="B76" s="23">
        <v>0.2</v>
      </c>
      <c r="C76" s="23">
        <v>0.4</v>
      </c>
      <c r="D76" s="23">
        <v>6.8</v>
      </c>
      <c r="E76" s="30">
        <f t="shared" si="8"/>
        <v>0.54400000000000004</v>
      </c>
      <c r="H76" s="39" t="s">
        <v>1446</v>
      </c>
      <c r="I76" s="23">
        <v>0.4</v>
      </c>
      <c r="J76" s="23">
        <v>0.5</v>
      </c>
      <c r="K76" s="23">
        <v>6.8</v>
      </c>
      <c r="L76" s="30">
        <f t="shared" si="7"/>
        <v>1.36</v>
      </c>
      <c r="O76" s="39" t="s">
        <v>1446</v>
      </c>
      <c r="P76" s="23">
        <v>20</v>
      </c>
      <c r="Q76" s="23">
        <v>0.4</v>
      </c>
      <c r="R76" s="23">
        <v>6.8</v>
      </c>
      <c r="S76" s="30">
        <f t="shared" si="9"/>
        <v>5.44</v>
      </c>
      <c r="U76" s="811" t="s">
        <v>1447</v>
      </c>
      <c r="V76" s="811"/>
      <c r="W76" s="811"/>
      <c r="X76" s="62"/>
      <c r="Z76" s="84" t="s">
        <v>1448</v>
      </c>
      <c r="AA76" s="23"/>
      <c r="AB76" s="86"/>
      <c r="AC76" s="86"/>
      <c r="AD76" s="86"/>
      <c r="AE76" s="40"/>
      <c r="AF76" s="40"/>
      <c r="AG76" s="40"/>
      <c r="AH76" s="40"/>
      <c r="AI76" s="40"/>
      <c r="AJ76" s="40"/>
    </row>
    <row r="77" spans="1:36" ht="15">
      <c r="A77" s="39" t="s">
        <v>1449</v>
      </c>
      <c r="B77" s="23">
        <v>0.2</v>
      </c>
      <c r="C77" s="23">
        <v>0.4</v>
      </c>
      <c r="D77" s="23">
        <v>6.8</v>
      </c>
      <c r="E77" s="30">
        <f t="shared" si="8"/>
        <v>0.54400000000000004</v>
      </c>
      <c r="H77" s="39" t="s">
        <v>1449</v>
      </c>
      <c r="I77" s="23">
        <v>0.4</v>
      </c>
      <c r="J77" s="23">
        <v>0.5</v>
      </c>
      <c r="K77" s="23">
        <v>6.8</v>
      </c>
      <c r="L77" s="30">
        <f t="shared" si="7"/>
        <v>1.36</v>
      </c>
      <c r="O77" s="39" t="s">
        <v>1449</v>
      </c>
      <c r="P77" s="23">
        <v>20</v>
      </c>
      <c r="Q77" s="23">
        <v>0.4</v>
      </c>
      <c r="R77" s="23">
        <v>6.8</v>
      </c>
      <c r="S77" s="30">
        <f t="shared" si="9"/>
        <v>5.44</v>
      </c>
      <c r="U77" s="829" t="s">
        <v>1441</v>
      </c>
      <c r="V77" s="828"/>
      <c r="W77" s="828"/>
      <c r="X77" s="827">
        <f>W51-W57-W58</f>
        <v>63.774581818181787</v>
      </c>
      <c r="Z77" s="23"/>
      <c r="AA77" s="23"/>
      <c r="AB77" s="86"/>
      <c r="AC77" s="86"/>
      <c r="AD77" s="86"/>
      <c r="AE77" s="40"/>
      <c r="AF77" s="40"/>
      <c r="AG77" s="40"/>
      <c r="AH77" s="40"/>
      <c r="AI77" s="40"/>
      <c r="AJ77" s="40"/>
    </row>
    <row r="78" spans="1:36" ht="15">
      <c r="A78" s="39" t="s">
        <v>1450</v>
      </c>
      <c r="B78" s="23">
        <v>0.2</v>
      </c>
      <c r="C78" s="23">
        <v>0.4</v>
      </c>
      <c r="D78" s="23">
        <v>16.3</v>
      </c>
      <c r="E78" s="30">
        <f t="shared" si="8"/>
        <v>1.3040000000000003</v>
      </c>
      <c r="H78" s="39" t="s">
        <v>1450</v>
      </c>
      <c r="I78" s="23">
        <v>0.4</v>
      </c>
      <c r="J78" s="23">
        <v>0.5</v>
      </c>
      <c r="K78" s="23">
        <v>16.3</v>
      </c>
      <c r="L78" s="30">
        <f t="shared" si="7"/>
        <v>3.2600000000000002</v>
      </c>
      <c r="O78" s="39" t="s">
        <v>1450</v>
      </c>
      <c r="P78" s="23">
        <v>20</v>
      </c>
      <c r="Q78" s="23">
        <v>0.4</v>
      </c>
      <c r="R78" s="23">
        <v>16.3</v>
      </c>
      <c r="S78" s="30">
        <f t="shared" si="9"/>
        <v>13.040000000000001</v>
      </c>
      <c r="U78" s="828"/>
      <c r="V78" s="828"/>
      <c r="W78" s="828"/>
      <c r="X78" s="828"/>
      <c r="Z78" s="84" t="s">
        <v>1451</v>
      </c>
      <c r="AA78" s="23"/>
      <c r="AB78" s="86"/>
      <c r="AC78" s="86"/>
      <c r="AD78" s="23"/>
      <c r="AE78" s="40"/>
      <c r="AF78" s="40"/>
      <c r="AG78" s="40"/>
      <c r="AH78" s="40"/>
      <c r="AI78" s="40"/>
      <c r="AJ78" s="40"/>
    </row>
    <row r="79" spans="1:36" ht="15">
      <c r="A79" s="39" t="s">
        <v>1452</v>
      </c>
      <c r="B79" s="23">
        <v>0.2</v>
      </c>
      <c r="C79" s="23">
        <v>0.4</v>
      </c>
      <c r="D79" s="23">
        <v>6.8</v>
      </c>
      <c r="E79" s="30">
        <f t="shared" si="8"/>
        <v>0.54400000000000004</v>
      </c>
      <c r="H79" s="39" t="s">
        <v>1452</v>
      </c>
      <c r="I79" s="23">
        <v>0.4</v>
      </c>
      <c r="J79" s="23">
        <v>0.5</v>
      </c>
      <c r="K79" s="23">
        <v>6.8</v>
      </c>
      <c r="L79" s="30">
        <f t="shared" si="7"/>
        <v>1.36</v>
      </c>
      <c r="O79" s="39" t="s">
        <v>1452</v>
      </c>
      <c r="P79" s="23">
        <v>20</v>
      </c>
      <c r="Q79" s="23">
        <v>0.4</v>
      </c>
      <c r="R79" s="23">
        <v>6.8</v>
      </c>
      <c r="S79" s="30">
        <f t="shared" si="9"/>
        <v>5.44</v>
      </c>
      <c r="U79" s="62"/>
      <c r="V79" s="62"/>
      <c r="W79" s="62"/>
      <c r="X79" s="62"/>
      <c r="Z79" s="23"/>
      <c r="AA79" s="23"/>
      <c r="AB79" s="86"/>
      <c r="AC79" s="86"/>
      <c r="AD79" s="86"/>
      <c r="AE79" s="40"/>
      <c r="AF79" s="40"/>
      <c r="AG79" s="40"/>
      <c r="AH79" s="40"/>
      <c r="AI79" s="40"/>
      <c r="AJ79" s="40"/>
    </row>
    <row r="80" spans="1:36" ht="15">
      <c r="A80" s="39" t="s">
        <v>1453</v>
      </c>
      <c r="B80" s="23">
        <v>0.2</v>
      </c>
      <c r="C80" s="23">
        <v>0.4</v>
      </c>
      <c r="D80" s="23">
        <v>2.75</v>
      </c>
      <c r="E80" s="30">
        <f t="shared" si="8"/>
        <v>0.22000000000000003</v>
      </c>
      <c r="H80" s="39" t="s">
        <v>1453</v>
      </c>
      <c r="I80" s="23">
        <v>0.4</v>
      </c>
      <c r="J80" s="23">
        <v>0.5</v>
      </c>
      <c r="K80" s="23">
        <v>2.75</v>
      </c>
      <c r="L80" s="30">
        <f t="shared" si="7"/>
        <v>0.55000000000000004</v>
      </c>
      <c r="O80" s="39" t="s">
        <v>1453</v>
      </c>
      <c r="P80" s="23">
        <v>20</v>
      </c>
      <c r="Q80" s="23">
        <v>0.4</v>
      </c>
      <c r="R80" s="23">
        <v>2.75</v>
      </c>
      <c r="S80" s="30">
        <f t="shared" si="9"/>
        <v>2.2000000000000002</v>
      </c>
      <c r="U80" s="61" t="s">
        <v>1454</v>
      </c>
      <c r="V80" s="62"/>
      <c r="W80" s="62"/>
      <c r="X80" s="72">
        <f>SUM(X73:X78)</f>
        <v>128.9791318181818</v>
      </c>
      <c r="Z80" s="84" t="s">
        <v>1455</v>
      </c>
      <c r="AA80" s="23"/>
      <c r="AB80" s="23"/>
      <c r="AC80" s="87">
        <f>(0.1*2600)+1942.5</f>
        <v>2202.5</v>
      </c>
      <c r="AD80" s="86"/>
      <c r="AE80" s="40"/>
      <c r="AF80" s="40"/>
      <c r="AG80" s="40"/>
      <c r="AH80" s="40"/>
      <c r="AI80" s="40"/>
      <c r="AJ80" s="40"/>
    </row>
    <row r="81" spans="1:36" ht="15">
      <c r="A81" s="39" t="s">
        <v>1456</v>
      </c>
      <c r="B81" s="23">
        <v>0.2</v>
      </c>
      <c r="C81" s="23">
        <v>0.4</v>
      </c>
      <c r="D81" s="23">
        <v>2.75</v>
      </c>
      <c r="E81" s="30">
        <f t="shared" si="8"/>
        <v>0.22000000000000003</v>
      </c>
      <c r="H81" s="39" t="s">
        <v>1456</v>
      </c>
      <c r="I81" s="23">
        <v>0.4</v>
      </c>
      <c r="J81" s="23">
        <v>0.5</v>
      </c>
      <c r="K81" s="23">
        <v>2.75</v>
      </c>
      <c r="L81" s="30">
        <f t="shared" si="7"/>
        <v>0.55000000000000004</v>
      </c>
      <c r="O81" s="39" t="s">
        <v>1456</v>
      </c>
      <c r="P81" s="23">
        <v>20</v>
      </c>
      <c r="Q81" s="23">
        <v>0.4</v>
      </c>
      <c r="R81" s="23">
        <v>2.75</v>
      </c>
      <c r="S81" s="30">
        <f t="shared" si="9"/>
        <v>2.2000000000000002</v>
      </c>
      <c r="AB81" s="40"/>
      <c r="AC81" s="40"/>
      <c r="AD81" s="40"/>
      <c r="AE81" s="40"/>
      <c r="AF81" s="40"/>
      <c r="AG81" s="40"/>
      <c r="AH81" s="40"/>
      <c r="AI81" s="40"/>
      <c r="AJ81" s="40"/>
    </row>
    <row r="82" spans="1:36" ht="15">
      <c r="A82" s="39" t="s">
        <v>1457</v>
      </c>
      <c r="B82" s="23">
        <v>0.2</v>
      </c>
      <c r="C82" s="23">
        <v>0.4</v>
      </c>
      <c r="D82" s="23">
        <v>36</v>
      </c>
      <c r="E82" s="30">
        <f t="shared" si="8"/>
        <v>2.8800000000000003</v>
      </c>
      <c r="H82" s="39" t="s">
        <v>1457</v>
      </c>
      <c r="I82" s="23">
        <v>0.4</v>
      </c>
      <c r="J82" s="23">
        <v>0.5</v>
      </c>
      <c r="K82" s="23">
        <v>36</v>
      </c>
      <c r="L82" s="30">
        <f t="shared" si="7"/>
        <v>7.2</v>
      </c>
      <c r="O82" s="39" t="s">
        <v>1457</v>
      </c>
      <c r="P82" s="23">
        <v>20</v>
      </c>
      <c r="Q82" s="23">
        <v>0.4</v>
      </c>
      <c r="R82" s="23">
        <v>36</v>
      </c>
      <c r="S82" s="30">
        <f t="shared" si="9"/>
        <v>28.8</v>
      </c>
      <c r="AB82" s="40"/>
      <c r="AC82" s="40"/>
      <c r="AD82" s="88"/>
      <c r="AE82" s="40"/>
      <c r="AF82" s="40"/>
      <c r="AG82" s="40"/>
      <c r="AH82" s="40"/>
      <c r="AI82" s="40"/>
      <c r="AJ82" s="40"/>
    </row>
    <row r="83" spans="1:36" ht="15">
      <c r="A83" s="39" t="s">
        <v>1458</v>
      </c>
      <c r="B83" s="23">
        <v>0.2</v>
      </c>
      <c r="C83" s="23">
        <v>0.4</v>
      </c>
      <c r="D83" s="66">
        <v>15.5</v>
      </c>
      <c r="E83" s="30">
        <f t="shared" si="8"/>
        <v>1.2400000000000002</v>
      </c>
      <c r="H83" s="39" t="s">
        <v>1458</v>
      </c>
      <c r="I83" s="23">
        <v>0.4</v>
      </c>
      <c r="J83" s="23">
        <v>0.5</v>
      </c>
      <c r="K83" s="66">
        <v>15.5</v>
      </c>
      <c r="L83" s="30">
        <f t="shared" si="7"/>
        <v>3.1</v>
      </c>
      <c r="O83" s="39" t="s">
        <v>1458</v>
      </c>
      <c r="P83" s="23">
        <v>20</v>
      </c>
      <c r="Q83" s="23">
        <v>0.4</v>
      </c>
      <c r="R83" s="66">
        <v>15.5</v>
      </c>
      <c r="S83" s="30">
        <f t="shared" si="9"/>
        <v>12.4</v>
      </c>
      <c r="U83" s="817" t="s">
        <v>1459</v>
      </c>
      <c r="V83" s="817"/>
      <c r="W83" s="817"/>
      <c r="X83" s="817"/>
      <c r="AB83" s="40"/>
      <c r="AC83" s="40"/>
      <c r="AD83" s="40"/>
      <c r="AE83" s="40"/>
      <c r="AF83" s="40"/>
      <c r="AG83" s="40"/>
      <c r="AH83" s="40"/>
      <c r="AI83" s="40"/>
      <c r="AJ83" s="40"/>
    </row>
    <row r="84" spans="1:36" ht="15">
      <c r="A84" s="39" t="s">
        <v>1460</v>
      </c>
      <c r="B84" s="23">
        <v>0.2</v>
      </c>
      <c r="C84" s="23">
        <v>0.4</v>
      </c>
      <c r="D84" s="23">
        <v>2.25</v>
      </c>
      <c r="E84" s="30">
        <f t="shared" si="8"/>
        <v>0.18000000000000002</v>
      </c>
      <c r="H84" s="39" t="s">
        <v>1460</v>
      </c>
      <c r="I84" s="23">
        <v>0.4</v>
      </c>
      <c r="J84" s="23">
        <v>0.5</v>
      </c>
      <c r="K84" s="23">
        <v>2.25</v>
      </c>
      <c r="L84" s="30">
        <f t="shared" si="7"/>
        <v>0.45</v>
      </c>
      <c r="O84" s="39" t="s">
        <v>1460</v>
      </c>
      <c r="P84" s="23">
        <v>20</v>
      </c>
      <c r="Q84" s="23">
        <v>0.4</v>
      </c>
      <c r="R84" s="23">
        <v>2.25</v>
      </c>
      <c r="S84" s="30">
        <f t="shared" si="9"/>
        <v>1.8</v>
      </c>
      <c r="U84" s="62"/>
      <c r="V84" s="62"/>
      <c r="W84" s="62"/>
      <c r="X84" s="62"/>
      <c r="AB84" s="40"/>
      <c r="AC84" s="40"/>
      <c r="AD84" s="40"/>
      <c r="AE84" s="40"/>
      <c r="AF84" s="40"/>
      <c r="AG84" s="40"/>
      <c r="AH84" s="40"/>
      <c r="AI84" s="40"/>
      <c r="AJ84" s="40"/>
    </row>
    <row r="85" spans="1:36" ht="15">
      <c r="A85" s="39" t="s">
        <v>1461</v>
      </c>
      <c r="B85" s="23">
        <v>0.2</v>
      </c>
      <c r="C85" s="23">
        <v>0.4</v>
      </c>
      <c r="D85" s="23">
        <v>6.13</v>
      </c>
      <c r="E85" s="30">
        <f t="shared" si="8"/>
        <v>0.4904</v>
      </c>
      <c r="H85" s="39" t="s">
        <v>1461</v>
      </c>
      <c r="I85" s="23">
        <v>0.4</v>
      </c>
      <c r="J85" s="23">
        <v>0.5</v>
      </c>
      <c r="K85" s="23">
        <v>6.13</v>
      </c>
      <c r="L85" s="30">
        <f t="shared" si="7"/>
        <v>1.226</v>
      </c>
      <c r="O85" s="39" t="s">
        <v>1461</v>
      </c>
      <c r="P85" s="23">
        <v>20</v>
      </c>
      <c r="Q85" s="23">
        <v>0.4</v>
      </c>
      <c r="R85" s="23">
        <v>6.13</v>
      </c>
      <c r="S85" s="30">
        <f t="shared" si="9"/>
        <v>4.9039999999999999</v>
      </c>
      <c r="U85" s="811" t="s">
        <v>1462</v>
      </c>
      <c r="V85" s="813"/>
      <c r="W85" s="813"/>
      <c r="X85" s="813"/>
      <c r="AB85" s="40"/>
      <c r="AC85" s="89"/>
      <c r="AD85" s="89"/>
      <c r="AE85" s="89"/>
      <c r="AF85" s="89"/>
      <c r="AG85" s="89"/>
      <c r="AH85" s="89"/>
      <c r="AI85" s="40"/>
      <c r="AJ85" s="40"/>
    </row>
    <row r="86" spans="1:36" ht="15">
      <c r="A86" s="39" t="s">
        <v>1463</v>
      </c>
      <c r="B86" s="23">
        <v>0.2</v>
      </c>
      <c r="C86" s="23">
        <v>0.4</v>
      </c>
      <c r="D86" s="23">
        <v>2.54</v>
      </c>
      <c r="E86" s="30">
        <f t="shared" si="8"/>
        <v>0.20320000000000002</v>
      </c>
      <c r="H86" s="39" t="s">
        <v>1463</v>
      </c>
      <c r="I86" s="23">
        <v>0.4</v>
      </c>
      <c r="J86" s="23">
        <v>0.5</v>
      </c>
      <c r="K86" s="23">
        <v>2.54</v>
      </c>
      <c r="L86" s="30">
        <f t="shared" si="7"/>
        <v>0.50800000000000001</v>
      </c>
      <c r="O86" s="39" t="s">
        <v>1463</v>
      </c>
      <c r="P86" s="23">
        <v>20</v>
      </c>
      <c r="Q86" s="23">
        <v>0.4</v>
      </c>
      <c r="R86" s="23">
        <v>2.54</v>
      </c>
      <c r="S86" s="30">
        <f t="shared" si="9"/>
        <v>2.032</v>
      </c>
      <c r="U86" s="61" t="s">
        <v>1464</v>
      </c>
      <c r="V86" s="62"/>
      <c r="W86" s="62"/>
      <c r="X86" s="73">
        <f>W52-X80</f>
        <v>65.140668181818199</v>
      </c>
      <c r="AB86" s="40"/>
      <c r="AC86" s="90"/>
      <c r="AD86" s="90"/>
      <c r="AE86" s="89"/>
      <c r="AF86" s="89"/>
      <c r="AG86" s="96"/>
      <c r="AH86" s="96"/>
      <c r="AI86" s="40"/>
      <c r="AJ86" s="40"/>
    </row>
    <row r="87" spans="1:36" ht="15" customHeight="1">
      <c r="A87" s="39" t="s">
        <v>1465</v>
      </c>
      <c r="B87" s="23">
        <v>0.2</v>
      </c>
      <c r="C87" s="23">
        <v>0.4</v>
      </c>
      <c r="D87" s="23">
        <v>2.54</v>
      </c>
      <c r="E87" s="30">
        <f t="shared" si="8"/>
        <v>0.20320000000000002</v>
      </c>
      <c r="H87" s="39" t="s">
        <v>1465</v>
      </c>
      <c r="I87" s="23">
        <v>0.4</v>
      </c>
      <c r="J87" s="23">
        <v>0.5</v>
      </c>
      <c r="K87" s="23">
        <v>2.54</v>
      </c>
      <c r="L87" s="30">
        <f t="shared" si="7"/>
        <v>0.50800000000000001</v>
      </c>
      <c r="O87" s="39" t="s">
        <v>1465</v>
      </c>
      <c r="P87" s="23">
        <v>20</v>
      </c>
      <c r="Q87" s="23">
        <v>0.4</v>
      </c>
      <c r="R87" s="23">
        <v>2.54</v>
      </c>
      <c r="S87" s="30">
        <f t="shared" si="9"/>
        <v>2.032</v>
      </c>
      <c r="U87" s="61" t="s">
        <v>1466</v>
      </c>
      <c r="V87" s="62"/>
      <c r="W87" s="62"/>
      <c r="X87" s="62">
        <v>1.3</v>
      </c>
      <c r="AB87" s="40"/>
      <c r="AC87" s="90"/>
      <c r="AD87" s="90"/>
      <c r="AE87" s="40"/>
      <c r="AF87" s="40"/>
      <c r="AG87" s="96"/>
      <c r="AH87" s="96"/>
      <c r="AI87" s="40"/>
      <c r="AJ87" s="40"/>
    </row>
    <row r="88" spans="1:36" ht="15">
      <c r="A88" s="39" t="s">
        <v>1467</v>
      </c>
      <c r="B88" s="23">
        <v>0.2</v>
      </c>
      <c r="C88" s="23">
        <v>0.4</v>
      </c>
      <c r="D88" s="23">
        <v>32.15</v>
      </c>
      <c r="E88" s="30">
        <f t="shared" si="8"/>
        <v>2.5720000000000001</v>
      </c>
      <c r="H88" s="39" t="s">
        <v>1467</v>
      </c>
      <c r="I88" s="23">
        <v>0.4</v>
      </c>
      <c r="J88" s="23">
        <v>0.5</v>
      </c>
      <c r="K88" s="23">
        <v>32.15</v>
      </c>
      <c r="L88" s="30">
        <f t="shared" si="7"/>
        <v>6.43</v>
      </c>
      <c r="O88" s="39" t="s">
        <v>1467</v>
      </c>
      <c r="P88" s="23">
        <v>20</v>
      </c>
      <c r="Q88" s="23">
        <v>0.4</v>
      </c>
      <c r="R88" s="23">
        <v>32.15</v>
      </c>
      <c r="S88" s="30">
        <f t="shared" si="9"/>
        <v>25.72</v>
      </c>
      <c r="U88" s="62"/>
      <c r="V88" s="62"/>
      <c r="W88" s="62"/>
      <c r="X88" s="62"/>
      <c r="AB88" s="40"/>
      <c r="AC88" s="91"/>
      <c r="AD88" s="90"/>
      <c r="AE88" s="40"/>
      <c r="AF88" s="40"/>
      <c r="AG88" s="90"/>
      <c r="AH88" s="90"/>
      <c r="AI88" s="40"/>
      <c r="AJ88" s="40"/>
    </row>
    <row r="89" spans="1:36" ht="15">
      <c r="A89" s="39" t="s">
        <v>1468</v>
      </c>
      <c r="B89" s="23">
        <v>0.2</v>
      </c>
      <c r="C89" s="23">
        <v>0.4</v>
      </c>
      <c r="D89" s="23">
        <v>4.4000000000000004</v>
      </c>
      <c r="E89" s="30">
        <f t="shared" si="8"/>
        <v>0.35200000000000009</v>
      </c>
      <c r="H89" s="39" t="s">
        <v>1468</v>
      </c>
      <c r="I89" s="23">
        <v>0.4</v>
      </c>
      <c r="J89" s="23">
        <v>0.5</v>
      </c>
      <c r="K89" s="23">
        <v>4.4000000000000004</v>
      </c>
      <c r="L89" s="30">
        <f t="shared" si="7"/>
        <v>0.88000000000000012</v>
      </c>
      <c r="O89" s="39" t="s">
        <v>1468</v>
      </c>
      <c r="P89" s="23">
        <v>20</v>
      </c>
      <c r="Q89" s="23">
        <v>0.4</v>
      </c>
      <c r="R89" s="23">
        <v>4.4000000000000004</v>
      </c>
      <c r="S89" s="30">
        <f t="shared" si="9"/>
        <v>3.5200000000000005</v>
      </c>
      <c r="U89" s="61" t="s">
        <v>1411</v>
      </c>
      <c r="V89" s="62"/>
      <c r="W89" s="62"/>
      <c r="X89" s="74">
        <f>X86*X87</f>
        <v>84.682868636363665</v>
      </c>
      <c r="AB89" s="40"/>
      <c r="AC89" s="38"/>
      <c r="AD89" s="38"/>
      <c r="AE89" s="40"/>
      <c r="AF89" s="40"/>
      <c r="AG89" s="97"/>
      <c r="AH89" s="97"/>
      <c r="AI89" s="40"/>
      <c r="AJ89" s="40"/>
    </row>
    <row r="90" spans="1:36" ht="15">
      <c r="A90" s="39" t="s">
        <v>1469</v>
      </c>
      <c r="B90" s="23">
        <v>0.2</v>
      </c>
      <c r="C90" s="23">
        <v>0.4</v>
      </c>
      <c r="D90" s="23">
        <v>4.4000000000000004</v>
      </c>
      <c r="E90" s="30">
        <f t="shared" si="8"/>
        <v>0.35200000000000009</v>
      </c>
      <c r="H90" s="39" t="s">
        <v>1469</v>
      </c>
      <c r="I90" s="23">
        <v>0.4</v>
      </c>
      <c r="J90" s="23">
        <v>0.5</v>
      </c>
      <c r="K90" s="23">
        <v>4.4000000000000004</v>
      </c>
      <c r="L90" s="30">
        <f t="shared" si="7"/>
        <v>0.88000000000000012</v>
      </c>
      <c r="O90" s="39" t="s">
        <v>1469</v>
      </c>
      <c r="P90" s="23">
        <v>20</v>
      </c>
      <c r="Q90" s="23">
        <v>0.4</v>
      </c>
      <c r="R90" s="23">
        <v>4.4000000000000004</v>
      </c>
      <c r="S90" s="30">
        <f t="shared" si="9"/>
        <v>3.5200000000000005</v>
      </c>
      <c r="U90" s="62"/>
      <c r="V90" s="62"/>
      <c r="W90" s="62"/>
      <c r="X90" s="62"/>
      <c r="AB90" s="40"/>
      <c r="AC90" s="40"/>
      <c r="AD90" s="40"/>
      <c r="AE90" s="40"/>
      <c r="AF90" s="40"/>
      <c r="AG90" s="40"/>
      <c r="AH90" s="40"/>
      <c r="AI90" s="40"/>
      <c r="AJ90" s="40"/>
    </row>
    <row r="91" spans="1:36" ht="15">
      <c r="A91" s="39" t="s">
        <v>1470</v>
      </c>
      <c r="B91" s="23">
        <v>0.2</v>
      </c>
      <c r="C91" s="23">
        <v>0.4</v>
      </c>
      <c r="D91" s="23">
        <v>4.4000000000000004</v>
      </c>
      <c r="E91" s="30">
        <f t="shared" si="8"/>
        <v>0.35200000000000009</v>
      </c>
      <c r="H91" s="39" t="s">
        <v>1470</v>
      </c>
      <c r="I91" s="23">
        <v>0.4</v>
      </c>
      <c r="J91" s="23">
        <v>0.5</v>
      </c>
      <c r="K91" s="23">
        <v>4.4000000000000004</v>
      </c>
      <c r="L91" s="30">
        <f t="shared" si="7"/>
        <v>0.88000000000000012</v>
      </c>
      <c r="O91" s="39" t="s">
        <v>1470</v>
      </c>
      <c r="P91" s="23">
        <v>20</v>
      </c>
      <c r="Q91" s="23">
        <v>0.4</v>
      </c>
      <c r="R91" s="23">
        <v>4.4000000000000004</v>
      </c>
      <c r="S91" s="30">
        <f t="shared" si="9"/>
        <v>3.5200000000000005</v>
      </c>
      <c r="AB91" s="40"/>
      <c r="AC91" s="40"/>
      <c r="AD91" s="40"/>
      <c r="AE91" s="40"/>
      <c r="AF91" s="40"/>
      <c r="AG91" s="40"/>
      <c r="AH91" s="40"/>
      <c r="AI91" s="40"/>
      <c r="AJ91" s="40"/>
    </row>
    <row r="92" spans="1:36" ht="15">
      <c r="A92" s="39" t="s">
        <v>1471</v>
      </c>
      <c r="B92" s="23">
        <v>0.2</v>
      </c>
      <c r="C92" s="23">
        <v>0.4</v>
      </c>
      <c r="D92" s="23">
        <v>4.4000000000000004</v>
      </c>
      <c r="E92" s="30">
        <f t="shared" si="8"/>
        <v>0.35200000000000009</v>
      </c>
      <c r="H92" s="39" t="s">
        <v>1471</v>
      </c>
      <c r="I92" s="23">
        <v>0.4</v>
      </c>
      <c r="J92" s="23">
        <v>0.5</v>
      </c>
      <c r="K92" s="23">
        <v>4.4000000000000004</v>
      </c>
      <c r="L92" s="30">
        <f t="shared" si="7"/>
        <v>0.88000000000000012</v>
      </c>
      <c r="O92" s="39" t="s">
        <v>1471</v>
      </c>
      <c r="P92" s="23">
        <v>20</v>
      </c>
      <c r="Q92" s="23">
        <v>0.4</v>
      </c>
      <c r="R92" s="23">
        <v>4.4000000000000004</v>
      </c>
      <c r="S92" s="30">
        <f t="shared" si="9"/>
        <v>3.5200000000000005</v>
      </c>
      <c r="AB92" s="40"/>
      <c r="AC92" s="40"/>
      <c r="AD92" s="40"/>
      <c r="AE92" s="40"/>
      <c r="AF92" s="40"/>
      <c r="AG92" s="40"/>
      <c r="AH92" s="40"/>
      <c r="AI92" s="40"/>
      <c r="AJ92" s="40"/>
    </row>
    <row r="93" spans="1:36" ht="15">
      <c r="A93" s="39" t="s">
        <v>1472</v>
      </c>
      <c r="B93" s="23">
        <v>0.2</v>
      </c>
      <c r="C93" s="23">
        <v>0.4</v>
      </c>
      <c r="D93" s="23">
        <v>2.71</v>
      </c>
      <c r="E93" s="30">
        <f t="shared" si="8"/>
        <v>0.21680000000000002</v>
      </c>
      <c r="H93" s="39" t="s">
        <v>1472</v>
      </c>
      <c r="I93" s="23">
        <v>0.4</v>
      </c>
      <c r="J93" s="23">
        <v>0.5</v>
      </c>
      <c r="K93" s="23">
        <v>2.71</v>
      </c>
      <c r="L93" s="30">
        <f t="shared" si="7"/>
        <v>0.54200000000000004</v>
      </c>
      <c r="O93" s="39" t="s">
        <v>1472</v>
      </c>
      <c r="P93" s="23">
        <v>20</v>
      </c>
      <c r="Q93" s="23">
        <v>0.4</v>
      </c>
      <c r="R93" s="23">
        <v>2.71</v>
      </c>
      <c r="S93" s="30">
        <f t="shared" si="9"/>
        <v>2.1680000000000001</v>
      </c>
      <c r="U93" s="818" t="s">
        <v>1473</v>
      </c>
      <c r="V93" s="818"/>
      <c r="W93" s="818"/>
      <c r="X93" s="818"/>
      <c r="Y93" s="40"/>
      <c r="Z93" s="40"/>
      <c r="AB93" s="40"/>
      <c r="AC93" s="40"/>
      <c r="AD93" s="40"/>
      <c r="AE93" s="40"/>
      <c r="AF93" s="40"/>
      <c r="AG93" s="40"/>
      <c r="AH93" s="40"/>
      <c r="AI93" s="40"/>
      <c r="AJ93" s="40"/>
    </row>
    <row r="94" spans="1:36" ht="15">
      <c r="A94" s="39" t="s">
        <v>1474</v>
      </c>
      <c r="B94" s="23">
        <v>0.2</v>
      </c>
      <c r="C94" s="23">
        <v>0.4</v>
      </c>
      <c r="D94" s="23">
        <v>2.71</v>
      </c>
      <c r="E94" s="30">
        <f t="shared" si="8"/>
        <v>0.21680000000000002</v>
      </c>
      <c r="H94" s="39" t="s">
        <v>1474</v>
      </c>
      <c r="I94" s="23">
        <v>0.4</v>
      </c>
      <c r="J94" s="23">
        <v>0.5</v>
      </c>
      <c r="K94" s="23">
        <v>2.71</v>
      </c>
      <c r="L94" s="30">
        <f t="shared" si="7"/>
        <v>0.54200000000000004</v>
      </c>
      <c r="N94" s="40"/>
      <c r="O94" s="39" t="s">
        <v>1474</v>
      </c>
      <c r="P94" s="23">
        <v>20</v>
      </c>
      <c r="Q94" s="23">
        <v>0.4</v>
      </c>
      <c r="R94" s="23">
        <v>2.71</v>
      </c>
      <c r="S94" s="30">
        <f t="shared" si="9"/>
        <v>2.1680000000000001</v>
      </c>
      <c r="T94" s="40"/>
      <c r="U94" s="62"/>
      <c r="V94" s="62"/>
      <c r="W94" s="62"/>
      <c r="X94" s="62"/>
      <c r="Y94" s="40"/>
      <c r="Z94" s="40"/>
      <c r="AB94" s="40"/>
      <c r="AC94" s="40"/>
      <c r="AD94" s="40"/>
      <c r="AE94" s="40"/>
      <c r="AF94" s="40"/>
      <c r="AG94" s="40"/>
      <c r="AH94" s="40"/>
      <c r="AI94" s="40"/>
      <c r="AJ94" s="40"/>
    </row>
    <row r="95" spans="1:36" ht="15">
      <c r="A95" s="39" t="s">
        <v>1475</v>
      </c>
      <c r="B95" s="23">
        <v>0.2</v>
      </c>
      <c r="C95" s="23">
        <v>0.4</v>
      </c>
      <c r="D95" s="23">
        <v>1.6</v>
      </c>
      <c r="E95" s="30">
        <f t="shared" si="8"/>
        <v>0.12800000000000003</v>
      </c>
      <c r="H95" s="39" t="s">
        <v>1475</v>
      </c>
      <c r="I95" s="23">
        <v>0.4</v>
      </c>
      <c r="J95" s="23">
        <v>0.5</v>
      </c>
      <c r="K95" s="23">
        <v>1.6</v>
      </c>
      <c r="L95" s="30">
        <f t="shared" si="7"/>
        <v>0.32000000000000006</v>
      </c>
      <c r="N95" s="40"/>
      <c r="O95" s="39" t="s">
        <v>1475</v>
      </c>
      <c r="P95" s="23">
        <v>20</v>
      </c>
      <c r="Q95" s="23">
        <v>0.4</v>
      </c>
      <c r="R95" s="23">
        <v>1.6</v>
      </c>
      <c r="S95" s="30">
        <f t="shared" si="9"/>
        <v>1.2800000000000002</v>
      </c>
      <c r="T95" s="40"/>
      <c r="U95" s="75" t="s">
        <v>1476</v>
      </c>
      <c r="V95" s="62"/>
      <c r="W95" s="62"/>
      <c r="X95" s="76">
        <f>SUM(K7:K39)</f>
        <v>58.730000000000004</v>
      </c>
      <c r="Z95" s="40"/>
    </row>
    <row r="96" spans="1:36" ht="15">
      <c r="A96" s="39" t="s">
        <v>1477</v>
      </c>
      <c r="B96" s="23">
        <v>0.2</v>
      </c>
      <c r="C96" s="23">
        <v>0.4</v>
      </c>
      <c r="D96" s="23">
        <v>5.5</v>
      </c>
      <c r="E96" s="30">
        <f t="shared" si="8"/>
        <v>0.44000000000000006</v>
      </c>
      <c r="H96" s="39" t="s">
        <v>1477</v>
      </c>
      <c r="I96" s="23">
        <v>0.4</v>
      </c>
      <c r="J96" s="23">
        <v>0.5</v>
      </c>
      <c r="K96" s="23">
        <v>5.5</v>
      </c>
      <c r="L96" s="30">
        <f t="shared" si="7"/>
        <v>1.1000000000000001</v>
      </c>
      <c r="N96" s="40"/>
      <c r="O96" s="39" t="s">
        <v>1477</v>
      </c>
      <c r="P96" s="23">
        <v>20</v>
      </c>
      <c r="Q96" s="23">
        <v>0.4</v>
      </c>
      <c r="R96" s="23">
        <v>5.5</v>
      </c>
      <c r="S96" s="30">
        <f t="shared" si="9"/>
        <v>4.4000000000000004</v>
      </c>
      <c r="T96" s="40"/>
      <c r="U96" s="75" t="s">
        <v>1478</v>
      </c>
      <c r="V96" s="62"/>
      <c r="W96" s="62"/>
      <c r="X96" s="73">
        <f>D114*B113</f>
        <v>101.59599999999998</v>
      </c>
      <c r="Z96" s="40"/>
    </row>
    <row r="97" spans="1:26" ht="15">
      <c r="A97" s="39" t="s">
        <v>1479</v>
      </c>
      <c r="B97" s="23">
        <v>0.2</v>
      </c>
      <c r="C97" s="23">
        <v>0.4</v>
      </c>
      <c r="D97" s="23">
        <v>1.34</v>
      </c>
      <c r="E97" s="30">
        <f t="shared" si="8"/>
        <v>0.10720000000000002</v>
      </c>
      <c r="H97" s="39" t="s">
        <v>1479</v>
      </c>
      <c r="I97" s="23">
        <v>0.4</v>
      </c>
      <c r="J97" s="23">
        <v>0.5</v>
      </c>
      <c r="K97" s="23">
        <v>1.34</v>
      </c>
      <c r="L97" s="30">
        <f t="shared" si="7"/>
        <v>0.26800000000000002</v>
      </c>
      <c r="N97" s="40"/>
      <c r="O97" s="39" t="s">
        <v>1479</v>
      </c>
      <c r="P97" s="23">
        <v>20</v>
      </c>
      <c r="Q97" s="23">
        <v>0.4</v>
      </c>
      <c r="R97" s="23">
        <v>1.34</v>
      </c>
      <c r="S97" s="30">
        <f t="shared" si="9"/>
        <v>1.0720000000000001</v>
      </c>
      <c r="T97" s="40"/>
      <c r="U97" s="75" t="s">
        <v>1480</v>
      </c>
      <c r="V97" s="62"/>
      <c r="W97" s="62"/>
      <c r="X97" s="74">
        <f>X95+X96</f>
        <v>160.32599999999996</v>
      </c>
      <c r="Z97" s="40"/>
    </row>
    <row r="98" spans="1:26" ht="15">
      <c r="A98" s="39" t="s">
        <v>1481</v>
      </c>
      <c r="B98" s="23">
        <v>0.2</v>
      </c>
      <c r="C98" s="23">
        <v>0.4</v>
      </c>
      <c r="D98" s="23">
        <v>3.65</v>
      </c>
      <c r="E98" s="30">
        <f t="shared" si="8"/>
        <v>0.29199999999999998</v>
      </c>
      <c r="H98" s="39" t="s">
        <v>1481</v>
      </c>
      <c r="I98" s="23">
        <v>0.4</v>
      </c>
      <c r="J98" s="23">
        <v>0.5</v>
      </c>
      <c r="K98" s="23">
        <v>3.65</v>
      </c>
      <c r="L98" s="30">
        <f t="shared" si="7"/>
        <v>0.73</v>
      </c>
      <c r="N98" s="40"/>
      <c r="O98" s="39" t="s">
        <v>1481</v>
      </c>
      <c r="P98" s="23">
        <v>20</v>
      </c>
      <c r="Q98" s="23">
        <v>0.4</v>
      </c>
      <c r="R98" s="23">
        <v>3.65</v>
      </c>
      <c r="S98" s="30">
        <f t="shared" si="9"/>
        <v>2.92</v>
      </c>
      <c r="T98" s="40"/>
      <c r="U98" s="40"/>
      <c r="V98" s="40"/>
      <c r="W98" s="40"/>
      <c r="X98" s="40"/>
      <c r="Y98" s="40"/>
      <c r="Z98" s="40"/>
    </row>
    <row r="99" spans="1:26" ht="15">
      <c r="A99" s="39" t="s">
        <v>1482</v>
      </c>
      <c r="B99" s="23">
        <v>0.2</v>
      </c>
      <c r="C99" s="23">
        <v>0.4</v>
      </c>
      <c r="D99" s="23">
        <v>3.65</v>
      </c>
      <c r="E99" s="30">
        <f t="shared" si="8"/>
        <v>0.29199999999999998</v>
      </c>
      <c r="H99" s="39" t="s">
        <v>1482</v>
      </c>
      <c r="I99" s="23">
        <v>0.4</v>
      </c>
      <c r="J99" s="23">
        <v>0.5</v>
      </c>
      <c r="K99" s="23">
        <v>3.65</v>
      </c>
      <c r="L99" s="30">
        <f t="shared" si="7"/>
        <v>0.73</v>
      </c>
      <c r="N99" s="40"/>
      <c r="O99" s="39" t="s">
        <v>1482</v>
      </c>
      <c r="P99" s="23">
        <v>20</v>
      </c>
      <c r="Q99" s="23">
        <v>0.4</v>
      </c>
      <c r="R99" s="23">
        <v>3.65</v>
      </c>
      <c r="S99" s="30">
        <f t="shared" si="9"/>
        <v>2.92</v>
      </c>
      <c r="T99" s="40"/>
    </row>
    <row r="100" spans="1:26" ht="15">
      <c r="A100" s="39" t="s">
        <v>1483</v>
      </c>
      <c r="B100" s="23">
        <v>0.2</v>
      </c>
      <c r="C100" s="23">
        <v>0.4</v>
      </c>
      <c r="D100" s="23">
        <v>24.4</v>
      </c>
      <c r="E100" s="30">
        <f t="shared" si="8"/>
        <v>1.952</v>
      </c>
      <c r="H100" s="39" t="s">
        <v>1483</v>
      </c>
      <c r="I100" s="23">
        <v>0.4</v>
      </c>
      <c r="J100" s="23">
        <v>0.5</v>
      </c>
      <c r="K100" s="23">
        <v>24.4</v>
      </c>
      <c r="L100" s="30">
        <f t="shared" si="7"/>
        <v>4.88</v>
      </c>
      <c r="N100" s="40"/>
      <c r="O100" s="39" t="s">
        <v>1483</v>
      </c>
      <c r="P100" s="23">
        <v>20</v>
      </c>
      <c r="Q100" s="23">
        <v>0.4</v>
      </c>
      <c r="R100" s="23">
        <v>24.4</v>
      </c>
      <c r="S100" s="30">
        <f t="shared" si="9"/>
        <v>19.52</v>
      </c>
      <c r="T100" s="40"/>
    </row>
    <row r="101" spans="1:26" ht="15">
      <c r="A101" s="39" t="s">
        <v>1484</v>
      </c>
      <c r="B101" s="23">
        <v>0.2</v>
      </c>
      <c r="C101" s="23">
        <v>0.4</v>
      </c>
      <c r="D101" s="23">
        <v>29.34</v>
      </c>
      <c r="E101" s="30">
        <f t="shared" si="8"/>
        <v>2.3472000000000004</v>
      </c>
      <c r="H101" s="39" t="s">
        <v>1484</v>
      </c>
      <c r="I101" s="23">
        <v>0.4</v>
      </c>
      <c r="J101" s="23">
        <v>0.5</v>
      </c>
      <c r="K101" s="23">
        <v>29.34</v>
      </c>
      <c r="L101" s="30">
        <f t="shared" si="7"/>
        <v>5.8680000000000003</v>
      </c>
      <c r="N101" s="40"/>
      <c r="O101" s="39" t="s">
        <v>1484</v>
      </c>
      <c r="P101" s="23">
        <v>20</v>
      </c>
      <c r="Q101" s="23">
        <v>0.4</v>
      </c>
      <c r="R101" s="23">
        <v>29.34</v>
      </c>
      <c r="S101" s="30">
        <f t="shared" si="9"/>
        <v>23.472000000000001</v>
      </c>
      <c r="T101" s="40"/>
      <c r="U101" s="818" t="s">
        <v>1485</v>
      </c>
      <c r="V101" s="818"/>
      <c r="W101" s="818"/>
      <c r="X101" s="818"/>
      <c r="Y101" s="818"/>
      <c r="Z101" s="40"/>
    </row>
    <row r="102" spans="1:26" ht="15">
      <c r="A102" s="39" t="s">
        <v>1486</v>
      </c>
      <c r="B102" s="23">
        <v>0.2</v>
      </c>
      <c r="C102" s="23">
        <v>0.4</v>
      </c>
      <c r="D102" s="23">
        <v>25.85</v>
      </c>
      <c r="E102" s="30">
        <f t="shared" si="8"/>
        <v>2.0680000000000005</v>
      </c>
      <c r="H102" s="39" t="s">
        <v>1486</v>
      </c>
      <c r="I102" s="23">
        <v>0.4</v>
      </c>
      <c r="J102" s="23">
        <v>0.5</v>
      </c>
      <c r="K102" s="23">
        <v>25.85</v>
      </c>
      <c r="L102" s="30">
        <f t="shared" si="7"/>
        <v>5.1700000000000008</v>
      </c>
      <c r="O102" s="39" t="s">
        <v>1486</v>
      </c>
      <c r="P102" s="23">
        <v>20</v>
      </c>
      <c r="Q102" s="23">
        <v>0.4</v>
      </c>
      <c r="R102" s="23">
        <v>25.85</v>
      </c>
      <c r="S102" s="30">
        <f t="shared" si="9"/>
        <v>20.680000000000003</v>
      </c>
      <c r="U102" s="62"/>
      <c r="V102" s="62"/>
      <c r="W102" s="62"/>
      <c r="X102" s="62"/>
      <c r="Y102" s="62"/>
      <c r="Z102" s="40"/>
    </row>
    <row r="103" spans="1:26" ht="15">
      <c r="A103" s="39" t="s">
        <v>1487</v>
      </c>
      <c r="B103" s="23">
        <v>0.2</v>
      </c>
      <c r="C103" s="23">
        <v>0.4</v>
      </c>
      <c r="D103" s="23">
        <v>14.35</v>
      </c>
      <c r="E103" s="30">
        <f t="shared" si="8"/>
        <v>1.1480000000000001</v>
      </c>
      <c r="H103" s="39" t="s">
        <v>1487</v>
      </c>
      <c r="I103" s="23">
        <v>0.4</v>
      </c>
      <c r="J103" s="23">
        <v>0.5</v>
      </c>
      <c r="K103" s="23">
        <v>14.35</v>
      </c>
      <c r="L103" s="30">
        <f t="shared" si="7"/>
        <v>2.87</v>
      </c>
      <c r="O103" s="39" t="s">
        <v>1487</v>
      </c>
      <c r="P103" s="23">
        <v>20</v>
      </c>
      <c r="Q103" s="23">
        <v>0.4</v>
      </c>
      <c r="R103" s="23">
        <v>14.35</v>
      </c>
      <c r="S103" s="30">
        <f t="shared" si="9"/>
        <v>11.48</v>
      </c>
      <c r="U103" s="819" t="s">
        <v>1488</v>
      </c>
      <c r="V103" s="819"/>
      <c r="W103" s="819"/>
      <c r="X103" s="819"/>
      <c r="Y103" s="819"/>
      <c r="Z103" s="40"/>
    </row>
    <row r="104" spans="1:26" ht="15">
      <c r="A104" s="39" t="s">
        <v>1489</v>
      </c>
      <c r="B104" s="23">
        <v>0.2</v>
      </c>
      <c r="C104" s="23">
        <v>0.4</v>
      </c>
      <c r="D104" s="23">
        <v>3.95</v>
      </c>
      <c r="E104" s="30">
        <f t="shared" si="8"/>
        <v>0.31600000000000006</v>
      </c>
      <c r="H104" s="39" t="s">
        <v>1489</v>
      </c>
      <c r="I104" s="23">
        <v>0.4</v>
      </c>
      <c r="J104" s="23">
        <v>0.5</v>
      </c>
      <c r="K104" s="23">
        <v>3.95</v>
      </c>
      <c r="L104" s="30">
        <f t="shared" si="7"/>
        <v>0.79</v>
      </c>
      <c r="O104" s="39" t="s">
        <v>1489</v>
      </c>
      <c r="P104" s="23">
        <v>20</v>
      </c>
      <c r="Q104" s="23">
        <v>0.4</v>
      </c>
      <c r="R104" s="23">
        <v>3.95</v>
      </c>
      <c r="S104" s="30">
        <f t="shared" si="9"/>
        <v>3.16</v>
      </c>
      <c r="U104" s="78" t="s">
        <v>847</v>
      </c>
      <c r="V104" s="77" t="s">
        <v>1490</v>
      </c>
      <c r="W104" s="77" t="s">
        <v>1491</v>
      </c>
      <c r="X104" s="77" t="s">
        <v>1345</v>
      </c>
      <c r="Y104" s="77" t="s">
        <v>1492</v>
      </c>
    </row>
    <row r="105" spans="1:26" ht="15">
      <c r="A105" s="39" t="s">
        <v>1493</v>
      </c>
      <c r="B105" s="23">
        <v>0.2</v>
      </c>
      <c r="C105" s="23">
        <v>0.4</v>
      </c>
      <c r="D105" s="23">
        <v>14.4</v>
      </c>
      <c r="E105" s="30">
        <f t="shared" si="8"/>
        <v>1.1520000000000001</v>
      </c>
      <c r="H105" s="39" t="s">
        <v>1493</v>
      </c>
      <c r="I105" s="23">
        <v>0.4</v>
      </c>
      <c r="J105" s="23">
        <v>0.5</v>
      </c>
      <c r="K105" s="23">
        <v>14.4</v>
      </c>
      <c r="L105" s="30">
        <f t="shared" si="7"/>
        <v>2.8800000000000003</v>
      </c>
      <c r="O105" s="39" t="s">
        <v>1493</v>
      </c>
      <c r="P105" s="23">
        <v>20</v>
      </c>
      <c r="Q105" s="23">
        <v>0.4</v>
      </c>
      <c r="R105" s="23">
        <v>14.4</v>
      </c>
      <c r="S105" s="30">
        <f t="shared" si="9"/>
        <v>11.520000000000001</v>
      </c>
      <c r="U105" s="78" t="s">
        <v>1494</v>
      </c>
      <c r="V105" s="64">
        <f>D114</f>
        <v>507.97999999999985</v>
      </c>
      <c r="W105" s="64">
        <v>0.2</v>
      </c>
      <c r="X105" s="64">
        <v>0.05</v>
      </c>
      <c r="Y105" s="92">
        <f>V105*X105*W105</f>
        <v>5.0797999999999988</v>
      </c>
      <c r="Z105" s="93"/>
    </row>
    <row r="106" spans="1:26" ht="15">
      <c r="A106" s="39" t="s">
        <v>1495</v>
      </c>
      <c r="B106" s="23">
        <v>0.2</v>
      </c>
      <c r="C106" s="23">
        <v>0.4</v>
      </c>
      <c r="D106" s="23">
        <v>2.65</v>
      </c>
      <c r="E106" s="30">
        <f t="shared" si="8"/>
        <v>0.21200000000000002</v>
      </c>
      <c r="H106" s="39" t="s">
        <v>1495</v>
      </c>
      <c r="I106" s="23">
        <v>0.4</v>
      </c>
      <c r="J106" s="23">
        <v>0.5</v>
      </c>
      <c r="K106" s="23">
        <v>2.65</v>
      </c>
      <c r="L106" s="30">
        <f t="shared" si="7"/>
        <v>0.53</v>
      </c>
      <c r="O106" s="39" t="s">
        <v>1495</v>
      </c>
      <c r="P106" s="23">
        <v>20</v>
      </c>
      <c r="Q106" s="23">
        <v>0.4</v>
      </c>
      <c r="R106" s="23">
        <v>2.65</v>
      </c>
      <c r="S106" s="30">
        <f t="shared" si="9"/>
        <v>2.12</v>
      </c>
      <c r="U106" s="79"/>
      <c r="V106" s="80"/>
      <c r="W106" s="80"/>
      <c r="X106" s="80"/>
      <c r="Y106" s="94"/>
      <c r="Z106" s="40"/>
    </row>
    <row r="107" spans="1:26" ht="15">
      <c r="A107" s="39" t="s">
        <v>1496</v>
      </c>
      <c r="B107" s="23">
        <v>0.2</v>
      </c>
      <c r="C107" s="23">
        <v>0.4</v>
      </c>
      <c r="D107" s="23">
        <v>2.65</v>
      </c>
      <c r="E107" s="30">
        <f t="shared" si="8"/>
        <v>0.21200000000000002</v>
      </c>
      <c r="H107" s="39" t="s">
        <v>1496</v>
      </c>
      <c r="I107" s="23">
        <v>0.4</v>
      </c>
      <c r="J107" s="23">
        <v>0.5</v>
      </c>
      <c r="K107" s="23">
        <v>2.65</v>
      </c>
      <c r="L107" s="30">
        <f t="shared" si="7"/>
        <v>0.53</v>
      </c>
      <c r="O107" s="39" t="s">
        <v>1496</v>
      </c>
      <c r="P107" s="23">
        <v>20</v>
      </c>
      <c r="Q107" s="23">
        <v>0.4</v>
      </c>
      <c r="R107" s="23">
        <v>2.65</v>
      </c>
      <c r="S107" s="30">
        <f t="shared" si="9"/>
        <v>2.12</v>
      </c>
      <c r="U107" s="826" t="s">
        <v>1497</v>
      </c>
      <c r="V107" s="75" t="s">
        <v>1498</v>
      </c>
      <c r="W107" s="62"/>
      <c r="X107" s="77" t="s">
        <v>1345</v>
      </c>
      <c r="Y107" s="75" t="s">
        <v>1492</v>
      </c>
      <c r="Z107" s="40"/>
    </row>
    <row r="108" spans="1:26" ht="15">
      <c r="A108" s="39" t="s">
        <v>1499</v>
      </c>
      <c r="B108" s="23">
        <v>0.2</v>
      </c>
      <c r="C108" s="23">
        <v>0.4</v>
      </c>
      <c r="D108" s="23">
        <v>6.25</v>
      </c>
      <c r="E108" s="30">
        <f t="shared" si="8"/>
        <v>0.5</v>
      </c>
      <c r="H108" s="39" t="s">
        <v>1499</v>
      </c>
      <c r="I108" s="23">
        <v>0.4</v>
      </c>
      <c r="J108" s="23">
        <v>0.5</v>
      </c>
      <c r="K108" s="23">
        <v>6.25</v>
      </c>
      <c r="L108" s="30">
        <f t="shared" si="7"/>
        <v>1.25</v>
      </c>
      <c r="O108" s="39" t="s">
        <v>1499</v>
      </c>
      <c r="P108" s="23">
        <v>20</v>
      </c>
      <c r="Q108" s="23">
        <v>0.4</v>
      </c>
      <c r="R108" s="23">
        <v>6.25</v>
      </c>
      <c r="S108" s="30">
        <f t="shared" si="9"/>
        <v>5</v>
      </c>
      <c r="U108" s="826"/>
      <c r="V108" s="812">
        <f>X95</f>
        <v>58.730000000000004</v>
      </c>
      <c r="W108" s="812"/>
      <c r="X108" s="64">
        <v>0.05</v>
      </c>
      <c r="Y108" s="63">
        <f>V108*X108</f>
        <v>2.9365000000000006</v>
      </c>
    </row>
    <row r="109" spans="1:26" ht="15">
      <c r="A109" s="39" t="s">
        <v>1500</v>
      </c>
      <c r="B109" s="23">
        <v>0.2</v>
      </c>
      <c r="C109" s="23">
        <v>0.4</v>
      </c>
      <c r="D109" s="23">
        <v>6.25</v>
      </c>
      <c r="E109" s="30">
        <f t="shared" si="8"/>
        <v>0.5</v>
      </c>
      <c r="H109" s="39" t="s">
        <v>1500</v>
      </c>
      <c r="I109" s="23">
        <v>0.4</v>
      </c>
      <c r="J109" s="23">
        <v>0.5</v>
      </c>
      <c r="K109" s="23">
        <v>6.25</v>
      </c>
      <c r="L109" s="30">
        <f t="shared" si="7"/>
        <v>1.25</v>
      </c>
      <c r="O109" s="39" t="s">
        <v>1500</v>
      </c>
      <c r="P109" s="23">
        <v>20</v>
      </c>
      <c r="Q109" s="23">
        <v>0.4</v>
      </c>
      <c r="R109" s="23">
        <v>6.25</v>
      </c>
      <c r="S109" s="30">
        <f t="shared" si="9"/>
        <v>5</v>
      </c>
      <c r="U109" s="62"/>
      <c r="V109" s="62"/>
      <c r="W109" s="62"/>
      <c r="X109" s="62"/>
      <c r="Y109" s="62"/>
    </row>
    <row r="110" spans="1:26" ht="15">
      <c r="A110" s="39" t="s">
        <v>1501</v>
      </c>
      <c r="B110" s="23">
        <v>0.2</v>
      </c>
      <c r="C110" s="23">
        <v>0.4</v>
      </c>
      <c r="D110" s="23">
        <v>6.25</v>
      </c>
      <c r="E110" s="30">
        <f t="shared" si="8"/>
        <v>0.5</v>
      </c>
      <c r="H110" s="39" t="s">
        <v>1501</v>
      </c>
      <c r="I110" s="23">
        <v>0.4</v>
      </c>
      <c r="J110" s="23">
        <v>0.5</v>
      </c>
      <c r="K110" s="23">
        <v>6.25</v>
      </c>
      <c r="L110" s="30">
        <f t="shared" si="7"/>
        <v>1.25</v>
      </c>
      <c r="O110" s="39" t="s">
        <v>1501</v>
      </c>
      <c r="P110" s="23">
        <v>20</v>
      </c>
      <c r="Q110" s="23">
        <v>0.4</v>
      </c>
      <c r="R110" s="23">
        <v>6.25</v>
      </c>
      <c r="S110" s="30">
        <f t="shared" si="9"/>
        <v>5</v>
      </c>
      <c r="U110" s="820" t="s">
        <v>1454</v>
      </c>
      <c r="V110" s="820"/>
      <c r="W110" s="62"/>
      <c r="X110" s="62"/>
      <c r="Y110" s="95">
        <f>SUM(Y105,Y108)</f>
        <v>8.0162999999999993</v>
      </c>
    </row>
    <row r="111" spans="1:26" ht="15">
      <c r="A111" s="39" t="s">
        <v>1502</v>
      </c>
      <c r="B111" s="23">
        <v>0.2</v>
      </c>
      <c r="C111" s="23">
        <v>0.4</v>
      </c>
      <c r="D111" s="23">
        <v>6.25</v>
      </c>
      <c r="E111" s="30">
        <f t="shared" si="8"/>
        <v>0.5</v>
      </c>
      <c r="H111" s="39" t="s">
        <v>1502</v>
      </c>
      <c r="I111" s="23">
        <v>0.4</v>
      </c>
      <c r="J111" s="23">
        <v>0.5</v>
      </c>
      <c r="K111" s="23">
        <v>6.25</v>
      </c>
      <c r="L111" s="30">
        <f t="shared" si="7"/>
        <v>1.25</v>
      </c>
      <c r="O111" s="39" t="s">
        <v>1502</v>
      </c>
      <c r="P111" s="23">
        <v>20</v>
      </c>
      <c r="Q111" s="23">
        <v>0.4</v>
      </c>
      <c r="R111" s="23">
        <v>6.25</v>
      </c>
      <c r="S111" s="30">
        <f t="shared" si="9"/>
        <v>5</v>
      </c>
      <c r="U111" s="62"/>
      <c r="V111" s="62"/>
      <c r="W111" s="62"/>
      <c r="X111" s="62"/>
      <c r="Y111" s="62"/>
    </row>
    <row r="112" spans="1:26" ht="15">
      <c r="A112" s="39" t="s">
        <v>1503</v>
      </c>
      <c r="B112" s="23">
        <v>0.2</v>
      </c>
      <c r="C112" s="23">
        <v>0.4</v>
      </c>
      <c r="D112" s="23">
        <v>6.25</v>
      </c>
      <c r="E112" s="30">
        <f t="shared" si="8"/>
        <v>0.5</v>
      </c>
      <c r="H112" s="39" t="s">
        <v>1503</v>
      </c>
      <c r="I112" s="23">
        <v>0.4</v>
      </c>
      <c r="J112" s="23">
        <v>0.5</v>
      </c>
      <c r="K112" s="23">
        <v>6.25</v>
      </c>
      <c r="L112" s="30">
        <f t="shared" si="7"/>
        <v>1.25</v>
      </c>
      <c r="O112" s="39" t="s">
        <v>1503</v>
      </c>
      <c r="P112" s="23">
        <v>20</v>
      </c>
      <c r="Q112" s="23">
        <v>0.4</v>
      </c>
      <c r="R112" s="23">
        <v>6.25</v>
      </c>
      <c r="S112" s="30">
        <f t="shared" si="9"/>
        <v>5</v>
      </c>
    </row>
    <row r="113" spans="1:26" ht="15">
      <c r="A113" s="39" t="s">
        <v>1504</v>
      </c>
      <c r="B113" s="23">
        <v>0.2</v>
      </c>
      <c r="C113" s="23">
        <v>0.4</v>
      </c>
      <c r="D113" s="23">
        <v>6.25</v>
      </c>
      <c r="E113" s="30">
        <f t="shared" si="8"/>
        <v>0.5</v>
      </c>
      <c r="H113" s="39" t="s">
        <v>1504</v>
      </c>
      <c r="I113" s="23">
        <v>0.4</v>
      </c>
      <c r="J113" s="23">
        <v>0.5</v>
      </c>
      <c r="K113" s="23">
        <v>6.25</v>
      </c>
      <c r="L113" s="30">
        <f t="shared" si="7"/>
        <v>1.25</v>
      </c>
      <c r="O113" s="39" t="s">
        <v>1504</v>
      </c>
      <c r="P113" s="23">
        <v>20</v>
      </c>
      <c r="Q113" s="23">
        <v>0.4</v>
      </c>
      <c r="R113" s="23">
        <v>6.25</v>
      </c>
      <c r="S113" s="30">
        <f t="shared" si="9"/>
        <v>5</v>
      </c>
    </row>
    <row r="114" spans="1:26" ht="15">
      <c r="A114" s="23"/>
      <c r="B114" s="23"/>
      <c r="C114" s="23"/>
      <c r="D114" s="67">
        <f>SUM(D51:D106)</f>
        <v>507.97999999999985</v>
      </c>
      <c r="E114" s="23"/>
      <c r="H114" s="23"/>
      <c r="I114" s="23"/>
      <c r="J114" s="23"/>
      <c r="K114" s="23"/>
      <c r="L114" s="23"/>
      <c r="O114" s="23"/>
      <c r="P114" s="23"/>
      <c r="Q114" s="23"/>
      <c r="R114" s="23"/>
      <c r="S114" s="23"/>
      <c r="U114" s="818" t="s">
        <v>1505</v>
      </c>
      <c r="V114" s="818"/>
      <c r="W114" s="818"/>
      <c r="X114" s="818"/>
      <c r="Y114" s="65"/>
      <c r="Z114" s="65"/>
    </row>
    <row r="115" spans="1:26" ht="15" customHeight="1">
      <c r="A115" s="830" t="s">
        <v>1506</v>
      </c>
      <c r="B115" s="830"/>
      <c r="C115" s="830"/>
      <c r="D115" s="68"/>
      <c r="E115" s="822">
        <f>SUM(E51:E113)</f>
        <v>43.850400000000015</v>
      </c>
      <c r="F115" s="69"/>
      <c r="H115" s="831" t="s">
        <v>1507</v>
      </c>
      <c r="I115" s="831"/>
      <c r="J115" s="831"/>
      <c r="K115" s="71"/>
      <c r="L115" s="824">
        <f>SUM(L51:L113)</f>
        <v>109.62599999999998</v>
      </c>
      <c r="O115" s="832" t="s">
        <v>1508</v>
      </c>
      <c r="P115" s="831"/>
      <c r="Q115" s="831"/>
      <c r="R115" s="831"/>
      <c r="S115" s="824">
        <f>SUM(S51:S113)</f>
        <v>438.50399999999991</v>
      </c>
      <c r="U115" s="62"/>
      <c r="V115" s="62"/>
      <c r="W115" s="62"/>
      <c r="X115" s="75"/>
      <c r="Y115" s="40"/>
      <c r="Z115" s="40"/>
    </row>
    <row r="116" spans="1:26" ht="15" customHeight="1">
      <c r="A116" s="830"/>
      <c r="B116" s="830"/>
      <c r="C116" s="830"/>
      <c r="D116" s="68"/>
      <c r="E116" s="823"/>
      <c r="F116" s="69"/>
      <c r="H116" s="831"/>
      <c r="I116" s="831"/>
      <c r="J116" s="831"/>
      <c r="K116" s="71"/>
      <c r="L116" s="824"/>
      <c r="O116" s="831"/>
      <c r="P116" s="831"/>
      <c r="Q116" s="831"/>
      <c r="R116" s="831"/>
      <c r="S116" s="825"/>
      <c r="U116" s="819" t="s">
        <v>1509</v>
      </c>
      <c r="V116" s="819"/>
      <c r="W116" s="819"/>
      <c r="X116" s="819"/>
      <c r="Y116" s="65"/>
      <c r="Z116" s="40"/>
    </row>
    <row r="117" spans="1:26" ht="15.75">
      <c r="G117" s="70"/>
      <c r="U117" s="81" t="s">
        <v>1510</v>
      </c>
      <c r="V117" s="62"/>
      <c r="W117" s="82"/>
      <c r="X117" s="62"/>
      <c r="Y117" s="40"/>
      <c r="Z117" s="40"/>
    </row>
    <row r="118" spans="1:26" ht="15">
      <c r="U118" s="77" t="s">
        <v>1511</v>
      </c>
      <c r="V118" s="77" t="s">
        <v>1512</v>
      </c>
      <c r="W118" s="62" t="s">
        <v>1513</v>
      </c>
      <c r="X118" s="77" t="s">
        <v>1514</v>
      </c>
      <c r="Y118" s="40"/>
      <c r="Z118" s="40"/>
    </row>
    <row r="119" spans="1:26" ht="15">
      <c r="U119" s="62">
        <f>V105</f>
        <v>507.97999999999985</v>
      </c>
      <c r="V119" s="64">
        <v>0.2</v>
      </c>
      <c r="W119" s="64">
        <v>0.4</v>
      </c>
      <c r="X119" s="83">
        <f>(U119*W119*2)+(U119*V119)</f>
        <v>507.9799999999999</v>
      </c>
      <c r="Y119" s="40"/>
      <c r="Z119" s="40"/>
    </row>
    <row r="121" spans="1:26">
      <c r="A121" s="821" t="s">
        <v>1515</v>
      </c>
      <c r="B121" s="821"/>
      <c r="C121" s="821"/>
      <c r="E121" t="s">
        <v>1516</v>
      </c>
      <c r="M121" s="40"/>
    </row>
    <row r="122" spans="1:26">
      <c r="A122" t="s">
        <v>1517</v>
      </c>
      <c r="C122">
        <v>3094.93</v>
      </c>
      <c r="E122">
        <v>16.559999999999999</v>
      </c>
    </row>
    <row r="123" spans="1:26">
      <c r="A123" t="s">
        <v>1518</v>
      </c>
      <c r="C123">
        <v>1434.21</v>
      </c>
      <c r="E123">
        <v>2.19</v>
      </c>
    </row>
    <row r="124" spans="1:26">
      <c r="A124" t="s">
        <v>1519</v>
      </c>
      <c r="C124">
        <v>1434.21</v>
      </c>
      <c r="E124">
        <v>11</v>
      </c>
    </row>
    <row r="125" spans="1:26">
      <c r="E125">
        <v>4.41</v>
      </c>
    </row>
    <row r="126" spans="1:26">
      <c r="A126" s="821" t="s">
        <v>1520</v>
      </c>
      <c r="B126" s="821"/>
      <c r="C126" s="821"/>
      <c r="E126">
        <v>10.35</v>
      </c>
    </row>
    <row r="127" spans="1:26">
      <c r="A127">
        <v>42.66</v>
      </c>
      <c r="E127">
        <v>2.84</v>
      </c>
    </row>
    <row r="128" spans="1:26">
      <c r="A128">
        <v>11</v>
      </c>
      <c r="B128">
        <f>A127+A128</f>
        <v>53.66</v>
      </c>
      <c r="E128">
        <v>1.6</v>
      </c>
    </row>
    <row r="129" spans="1:5">
      <c r="E129">
        <v>7.28</v>
      </c>
    </row>
    <row r="130" spans="1:5">
      <c r="A130" s="821" t="s">
        <v>1521</v>
      </c>
      <c r="B130" s="821"/>
      <c r="C130" s="821"/>
      <c r="E130">
        <v>2.8</v>
      </c>
    </row>
    <row r="131" spans="1:5">
      <c r="A131">
        <v>5</v>
      </c>
      <c r="E131">
        <v>0.87</v>
      </c>
    </row>
    <row r="132" spans="1:5">
      <c r="E132">
        <v>29</v>
      </c>
    </row>
    <row r="133" spans="1:5">
      <c r="E133">
        <v>37.89</v>
      </c>
    </row>
    <row r="134" spans="1:5">
      <c r="E134">
        <v>25.84</v>
      </c>
    </row>
    <row r="135" spans="1:5">
      <c r="E135">
        <v>7.88</v>
      </c>
    </row>
    <row r="136" spans="1:5">
      <c r="E136">
        <v>19.93</v>
      </c>
    </row>
  </sheetData>
  <mergeCells count="49">
    <mergeCell ref="U114:X114"/>
    <mergeCell ref="U116:X116"/>
    <mergeCell ref="A121:C121"/>
    <mergeCell ref="A126:C126"/>
    <mergeCell ref="A130:C130"/>
    <mergeCell ref="E115:E116"/>
    <mergeCell ref="L115:L116"/>
    <mergeCell ref="S115:S116"/>
    <mergeCell ref="A115:C116"/>
    <mergeCell ref="H115:J116"/>
    <mergeCell ref="O115:R116"/>
    <mergeCell ref="U93:X93"/>
    <mergeCell ref="U101:Y101"/>
    <mergeCell ref="U103:Y103"/>
    <mergeCell ref="V108:W108"/>
    <mergeCell ref="U110:V110"/>
    <mergeCell ref="U107:U108"/>
    <mergeCell ref="U70:X70"/>
    <mergeCell ref="U72:W72"/>
    <mergeCell ref="U76:W76"/>
    <mergeCell ref="U83:X83"/>
    <mergeCell ref="U85:X85"/>
    <mergeCell ref="X73:X74"/>
    <mergeCell ref="X77:X78"/>
    <mergeCell ref="U77:W78"/>
    <mergeCell ref="U73:W74"/>
    <mergeCell ref="U62:X62"/>
    <mergeCell ref="W63:X63"/>
    <mergeCell ref="W64:X64"/>
    <mergeCell ref="W65:X65"/>
    <mergeCell ref="U66:V66"/>
    <mergeCell ref="W66:X66"/>
    <mergeCell ref="U55:X55"/>
    <mergeCell ref="W56:X56"/>
    <mergeCell ref="W57:X57"/>
    <mergeCell ref="W58:X58"/>
    <mergeCell ref="U59:V59"/>
    <mergeCell ref="W59:X59"/>
    <mergeCell ref="O49:S49"/>
    <mergeCell ref="U49:X49"/>
    <mergeCell ref="W50:X50"/>
    <mergeCell ref="W51:X51"/>
    <mergeCell ref="U52:V52"/>
    <mergeCell ref="W52:X52"/>
    <mergeCell ref="D4:X4"/>
    <mergeCell ref="C6:D6"/>
    <mergeCell ref="E6:F6"/>
    <mergeCell ref="T6:U6"/>
    <mergeCell ref="D47:S47"/>
  </mergeCells>
  <pageMargins left="0.51180555555555596" right="0.51180555555555596" top="0.78680555555555598" bottom="0.78680555555555598" header="0.31388888888888899" footer="0.31388888888888899"/>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112"/>
  <sheetViews>
    <sheetView showZeros="0" topLeftCell="A16" workbookViewId="0">
      <selection activeCell="F37" sqref="F37"/>
    </sheetView>
  </sheetViews>
  <sheetFormatPr defaultColWidth="9.140625" defaultRowHeight="12.75"/>
  <cols>
    <col min="1" max="1" width="13.28515625" style="1" customWidth="1"/>
    <col min="2" max="4" width="9" style="1" customWidth="1"/>
    <col min="5" max="5" width="9.140625" style="1" customWidth="1"/>
    <col min="6" max="6" width="9" style="1" customWidth="1"/>
    <col min="7" max="7" width="11" style="1" customWidth="1"/>
    <col min="8" max="9" width="9" style="1" customWidth="1"/>
    <col min="10" max="10" width="9.85546875" style="1" customWidth="1"/>
    <col min="11" max="11" width="9" style="1" customWidth="1"/>
    <col min="12" max="12" width="14.5703125" style="1" customWidth="1"/>
    <col min="13" max="14" width="9" style="2" customWidth="1"/>
    <col min="15" max="15" width="12.140625" style="2" customWidth="1"/>
    <col min="16" max="17" width="9" style="2" customWidth="1"/>
    <col min="18" max="16384" width="9.140625" style="3"/>
  </cols>
  <sheetData>
    <row r="2" spans="1:14">
      <c r="B2" s="833" t="s">
        <v>1522</v>
      </c>
      <c r="C2" s="833"/>
      <c r="D2" s="833"/>
      <c r="E2" s="833"/>
      <c r="F2" s="833"/>
      <c r="G2" s="833"/>
      <c r="H2" s="833"/>
      <c r="I2" s="833"/>
    </row>
    <row r="4" spans="1:14">
      <c r="B4" s="4" t="s">
        <v>1497</v>
      </c>
      <c r="C4" s="4"/>
      <c r="D4" s="4"/>
      <c r="L4" s="834" t="s">
        <v>1523</v>
      </c>
      <c r="M4" s="834"/>
    </row>
    <row r="5" spans="1:14">
      <c r="B5" s="4" t="s">
        <v>1524</v>
      </c>
      <c r="C5" s="4" t="s">
        <v>1525</v>
      </c>
      <c r="D5" s="4" t="s">
        <v>1526</v>
      </c>
      <c r="L5" s="4"/>
      <c r="M5" s="8" t="s">
        <v>1164</v>
      </c>
    </row>
    <row r="6" spans="1:14">
      <c r="A6" s="1" t="s">
        <v>1527</v>
      </c>
      <c r="B6" s="4" t="s">
        <v>1528</v>
      </c>
      <c r="C6" s="4">
        <v>508.19</v>
      </c>
      <c r="D6" s="4">
        <v>50.32</v>
      </c>
      <c r="L6" s="4" t="s">
        <v>1529</v>
      </c>
      <c r="M6" s="8">
        <f>C8+C16</f>
        <v>546.55999999999995</v>
      </c>
      <c r="N6" s="12"/>
    </row>
    <row r="7" spans="1:14">
      <c r="A7" s="1" t="s">
        <v>1527</v>
      </c>
      <c r="B7" s="4" t="s">
        <v>1530</v>
      </c>
      <c r="C7" s="4">
        <v>24.85</v>
      </c>
      <c r="D7" s="4"/>
      <c r="L7" s="4" t="s">
        <v>1530</v>
      </c>
      <c r="M7" s="8">
        <f>C7+C15</f>
        <v>74.819999999999993</v>
      </c>
      <c r="N7" s="12"/>
    </row>
    <row r="8" spans="1:14">
      <c r="A8" s="1" t="s">
        <v>1527</v>
      </c>
      <c r="B8" s="4" t="s">
        <v>1529</v>
      </c>
      <c r="C8" s="4">
        <v>71.239999999999995</v>
      </c>
      <c r="D8" s="4"/>
      <c r="L8" s="4" t="s">
        <v>1531</v>
      </c>
      <c r="M8" s="8">
        <f>C6+G14+H14</f>
        <v>1378.2199999999998</v>
      </c>
    </row>
    <row r="9" spans="1:14">
      <c r="L9" s="13" t="s">
        <v>1532</v>
      </c>
      <c r="M9" s="13">
        <f>D6+I14</f>
        <v>627.7600000000001</v>
      </c>
    </row>
    <row r="10" spans="1:14">
      <c r="L10" s="4" t="s">
        <v>1533</v>
      </c>
      <c r="M10" s="8">
        <f>C14+D14</f>
        <v>842.67000000000007</v>
      </c>
      <c r="N10" s="12"/>
    </row>
    <row r="11" spans="1:14">
      <c r="B11" s="835" t="s">
        <v>1534</v>
      </c>
      <c r="C11" s="835"/>
      <c r="D11" s="835"/>
      <c r="E11" s="835"/>
      <c r="F11" s="835"/>
      <c r="G11" s="835"/>
      <c r="H11" s="835"/>
      <c r="I11" s="835"/>
    </row>
    <row r="12" spans="1:14">
      <c r="B12" s="4"/>
      <c r="C12" s="4"/>
      <c r="D12" s="4"/>
      <c r="E12" s="4"/>
      <c r="F12" s="4"/>
      <c r="G12" s="4"/>
      <c r="H12" s="4"/>
      <c r="I12" s="4"/>
    </row>
    <row r="13" spans="1:14">
      <c r="B13" s="4" t="s">
        <v>1535</v>
      </c>
      <c r="C13" s="4" t="s">
        <v>1536</v>
      </c>
      <c r="D13" s="4" t="s">
        <v>1537</v>
      </c>
      <c r="E13" s="4"/>
      <c r="F13" s="4" t="s">
        <v>1524</v>
      </c>
      <c r="G13" s="4" t="s">
        <v>1538</v>
      </c>
      <c r="H13" s="4" t="s">
        <v>1525</v>
      </c>
      <c r="I13" s="4" t="s">
        <v>1539</v>
      </c>
    </row>
    <row r="14" spans="1:14">
      <c r="A14" s="1" t="s">
        <v>1527</v>
      </c>
      <c r="B14" s="4" t="s">
        <v>1528</v>
      </c>
      <c r="C14" s="4">
        <v>787.23</v>
      </c>
      <c r="D14" s="4">
        <v>55.44</v>
      </c>
      <c r="E14" s="4"/>
      <c r="F14" s="4"/>
      <c r="G14" s="4">
        <v>423.63</v>
      </c>
      <c r="H14" s="4">
        <v>446.4</v>
      </c>
      <c r="I14" s="4">
        <v>577.44000000000005</v>
      </c>
    </row>
    <row r="15" spans="1:14">
      <c r="A15" s="1" t="s">
        <v>1527</v>
      </c>
      <c r="B15" s="4" t="s">
        <v>1530</v>
      </c>
      <c r="C15" s="4">
        <v>49.97</v>
      </c>
      <c r="D15" s="4"/>
      <c r="E15" s="4"/>
      <c r="F15" s="4"/>
      <c r="G15" s="4"/>
      <c r="H15" s="4"/>
      <c r="I15" s="4"/>
    </row>
    <row r="16" spans="1:14">
      <c r="A16" s="1" t="s">
        <v>1527</v>
      </c>
      <c r="B16" s="4" t="s">
        <v>1529</v>
      </c>
      <c r="C16" s="4">
        <v>475.32</v>
      </c>
      <c r="D16" s="4"/>
      <c r="E16" s="4"/>
      <c r="F16" s="4"/>
      <c r="G16" s="4"/>
      <c r="H16" s="4"/>
      <c r="I16" s="4"/>
    </row>
    <row r="19" spans="1:14">
      <c r="B19" s="833" t="s">
        <v>1540</v>
      </c>
      <c r="C19" s="833"/>
      <c r="D19" s="833"/>
      <c r="E19" s="833"/>
      <c r="F19" s="833"/>
      <c r="G19" s="833"/>
      <c r="H19" s="833"/>
      <c r="I19" s="833"/>
    </row>
    <row r="22" spans="1:14">
      <c r="B22" s="4" t="s">
        <v>1541</v>
      </c>
      <c r="C22" s="4"/>
      <c r="D22" s="4"/>
      <c r="E22" s="4"/>
      <c r="F22" s="4"/>
      <c r="G22" s="4"/>
      <c r="H22" s="4"/>
      <c r="I22" s="4"/>
    </row>
    <row r="23" spans="1:14">
      <c r="B23" s="4"/>
      <c r="C23" s="4"/>
      <c r="D23" s="4"/>
      <c r="E23" s="4"/>
      <c r="F23" s="4"/>
      <c r="G23" s="4"/>
      <c r="H23" s="4"/>
      <c r="I23" s="4"/>
      <c r="L23" s="834" t="s">
        <v>1542</v>
      </c>
      <c r="M23" s="834"/>
    </row>
    <row r="24" spans="1:14">
      <c r="B24" s="4" t="s">
        <v>1535</v>
      </c>
      <c r="C24" s="4" t="s">
        <v>1536</v>
      </c>
      <c r="D24" s="4" t="s">
        <v>1537</v>
      </c>
      <c r="E24" s="4"/>
      <c r="F24" s="4" t="s">
        <v>1524</v>
      </c>
      <c r="G24" s="4" t="s">
        <v>1538</v>
      </c>
      <c r="H24" s="4" t="s">
        <v>1525</v>
      </c>
      <c r="I24" s="4" t="s">
        <v>1539</v>
      </c>
      <c r="L24" s="4"/>
      <c r="M24" s="8" t="s">
        <v>1164</v>
      </c>
    </row>
    <row r="25" spans="1:14">
      <c r="A25" s="1" t="s">
        <v>1527</v>
      </c>
      <c r="B25" s="4" t="s">
        <v>1528</v>
      </c>
      <c r="C25" s="4">
        <v>289.39999999999998</v>
      </c>
      <c r="D25" s="4">
        <v>99.9</v>
      </c>
      <c r="E25" s="4"/>
      <c r="F25" s="4"/>
      <c r="G25" s="4">
        <v>198.2</v>
      </c>
      <c r="H25" s="4">
        <v>385.4</v>
      </c>
      <c r="I25" s="4">
        <v>777.3</v>
      </c>
      <c r="L25" s="4" t="s">
        <v>1529</v>
      </c>
      <c r="M25" s="8">
        <f>C27+C34+C42</f>
        <v>2244.0100000000002</v>
      </c>
      <c r="N25" s="12"/>
    </row>
    <row r="26" spans="1:14">
      <c r="A26" s="1" t="s">
        <v>1527</v>
      </c>
      <c r="B26" s="4" t="s">
        <v>1530</v>
      </c>
      <c r="C26" s="4">
        <v>18.07</v>
      </c>
      <c r="D26" s="4"/>
      <c r="E26" s="4"/>
      <c r="F26" s="4"/>
      <c r="G26" s="4"/>
      <c r="H26" s="4"/>
      <c r="I26" s="4"/>
      <c r="L26" s="4" t="s">
        <v>1530</v>
      </c>
      <c r="M26" s="8">
        <f>C26+C33+C41</f>
        <v>254.262</v>
      </c>
      <c r="N26" s="12"/>
    </row>
    <row r="27" spans="1:14">
      <c r="A27" s="1" t="s">
        <v>1527</v>
      </c>
      <c r="B27" s="4" t="s">
        <v>1529</v>
      </c>
      <c r="C27" s="4">
        <f>475.32+120.18</f>
        <v>595.5</v>
      </c>
      <c r="D27" s="4"/>
      <c r="E27" s="4"/>
      <c r="F27" s="4"/>
      <c r="G27" s="4"/>
      <c r="H27" s="4"/>
      <c r="I27" s="4"/>
      <c r="L27" s="4" t="s">
        <v>1531</v>
      </c>
      <c r="M27" s="14">
        <f>G25+H25+G32+H32+C40+D40</f>
        <v>3677.2348000000002</v>
      </c>
      <c r="N27" s="12"/>
    </row>
    <row r="28" spans="1:14">
      <c r="L28" s="13" t="s">
        <v>1532</v>
      </c>
      <c r="M28" s="15">
        <f>I25+I32+F40+G40+H40+I40</f>
        <v>31149.269999999997</v>
      </c>
      <c r="N28" s="12"/>
    </row>
    <row r="29" spans="1:14">
      <c r="B29" s="4" t="s">
        <v>1543</v>
      </c>
      <c r="C29" s="4"/>
      <c r="D29" s="4"/>
      <c r="E29" s="4"/>
      <c r="F29" s="4"/>
      <c r="G29" s="4"/>
      <c r="H29" s="4"/>
      <c r="I29" s="4"/>
      <c r="L29" s="4" t="s">
        <v>1533</v>
      </c>
      <c r="M29" s="14">
        <f>C25+D25+C32+D32</f>
        <v>723.99216000000001</v>
      </c>
      <c r="N29" s="12"/>
    </row>
    <row r="30" spans="1:14">
      <c r="B30" s="4"/>
      <c r="C30" s="4"/>
      <c r="D30" s="4"/>
      <c r="E30" s="4"/>
      <c r="F30" s="4"/>
      <c r="G30" s="4"/>
      <c r="H30" s="4"/>
      <c r="I30" s="4"/>
      <c r="L30" s="845" t="s">
        <v>1544</v>
      </c>
      <c r="M30" s="841">
        <f>C27+C34</f>
        <v>738.3</v>
      </c>
    </row>
    <row r="31" spans="1:14">
      <c r="B31" s="4" t="s">
        <v>1535</v>
      </c>
      <c r="C31" s="4" t="s">
        <v>1536</v>
      </c>
      <c r="D31" s="4" t="s">
        <v>1537</v>
      </c>
      <c r="E31" s="4"/>
      <c r="F31" s="4" t="s">
        <v>1524</v>
      </c>
      <c r="G31" s="4" t="s">
        <v>1538</v>
      </c>
      <c r="H31" s="4" t="s">
        <v>1525</v>
      </c>
      <c r="I31" s="4" t="s">
        <v>1539</v>
      </c>
      <c r="L31" s="845"/>
      <c r="M31" s="841"/>
    </row>
    <row r="32" spans="1:14">
      <c r="B32" s="4" t="s">
        <v>1528</v>
      </c>
      <c r="C32" s="5">
        <f>B101</f>
        <v>334.69216000000006</v>
      </c>
      <c r="D32" s="4"/>
      <c r="E32" s="4"/>
      <c r="F32" s="4"/>
      <c r="G32" s="4"/>
      <c r="H32" s="5">
        <f>B102</f>
        <v>605.40480000000002</v>
      </c>
      <c r="I32" s="5">
        <f>B103</f>
        <v>256.08000000000004</v>
      </c>
      <c r="J32" s="1">
        <v>0</v>
      </c>
    </row>
    <row r="33" spans="1:19">
      <c r="B33" s="4" t="s">
        <v>1530</v>
      </c>
      <c r="C33" s="4">
        <f>O66</f>
        <v>10.332000000000003</v>
      </c>
      <c r="D33" s="4"/>
      <c r="E33" s="4"/>
      <c r="F33" s="4"/>
      <c r="G33" s="4"/>
      <c r="H33" s="4"/>
      <c r="I33" s="4"/>
    </row>
    <row r="34" spans="1:19">
      <c r="B34" s="4" t="s">
        <v>1529</v>
      </c>
      <c r="C34" s="4">
        <f>O54</f>
        <v>142.80000000000001</v>
      </c>
      <c r="D34" s="4"/>
      <c r="E34" s="4"/>
      <c r="F34" s="4"/>
      <c r="G34" s="4"/>
      <c r="H34" s="4"/>
      <c r="I34" s="4"/>
      <c r="L34" s="836" t="s">
        <v>1545</v>
      </c>
      <c r="M34" s="837"/>
      <c r="N34" s="837"/>
      <c r="O34" s="837"/>
      <c r="P34" s="837"/>
      <c r="Q34" s="837"/>
      <c r="R34" s="837"/>
      <c r="S34" s="838"/>
    </row>
    <row r="35" spans="1:19">
      <c r="L35" s="4" t="s">
        <v>1524</v>
      </c>
      <c r="M35" s="4" t="s">
        <v>1546</v>
      </c>
      <c r="N35" s="4" t="s">
        <v>1538</v>
      </c>
      <c r="O35" s="4" t="s">
        <v>1525</v>
      </c>
      <c r="P35" s="4" t="s">
        <v>1539</v>
      </c>
      <c r="Q35" s="4" t="s">
        <v>1547</v>
      </c>
      <c r="R35" s="4" t="s">
        <v>1548</v>
      </c>
      <c r="S35" s="4" t="s">
        <v>1526</v>
      </c>
    </row>
    <row r="36" spans="1:19">
      <c r="L36" s="4" t="s">
        <v>1528</v>
      </c>
      <c r="M36" s="8">
        <f t="shared" ref="M36:S36" si="0">C40/2</f>
        <v>773.23500000000001</v>
      </c>
      <c r="N36" s="8">
        <f t="shared" si="0"/>
        <v>470.88</v>
      </c>
      <c r="O36" s="8">
        <f t="shared" si="0"/>
        <v>1389.69</v>
      </c>
      <c r="P36" s="8">
        <f t="shared" si="0"/>
        <v>3020.31</v>
      </c>
      <c r="Q36" s="8">
        <f t="shared" si="0"/>
        <v>4701.1499999999996</v>
      </c>
      <c r="R36" s="13">
        <f t="shared" si="0"/>
        <v>5321.88</v>
      </c>
      <c r="S36" s="13">
        <f t="shared" si="0"/>
        <v>2014.605</v>
      </c>
    </row>
    <row r="37" spans="1:19">
      <c r="B37" s="4" t="s">
        <v>1549</v>
      </c>
      <c r="C37" s="4"/>
      <c r="D37" s="4"/>
      <c r="E37" s="4"/>
      <c r="F37" s="4"/>
      <c r="G37" s="4"/>
      <c r="H37" s="4"/>
      <c r="I37" s="4"/>
      <c r="L37" s="4" t="s">
        <v>1530</v>
      </c>
      <c r="M37" s="8">
        <f>C41/2</f>
        <v>112.93</v>
      </c>
      <c r="N37" s="8"/>
      <c r="O37" s="8"/>
      <c r="P37" s="8"/>
      <c r="Q37" s="8"/>
      <c r="R37" s="13"/>
      <c r="S37" s="13"/>
    </row>
    <row r="38" spans="1:19">
      <c r="B38" s="4"/>
      <c r="C38" s="4"/>
      <c r="D38" s="4"/>
      <c r="E38" s="4"/>
      <c r="F38" s="4"/>
      <c r="G38" s="4"/>
      <c r="H38" s="4"/>
      <c r="I38" s="4"/>
      <c r="L38" s="4" t="s">
        <v>1529</v>
      </c>
      <c r="M38" s="13">
        <f>C42/2</f>
        <v>752.85500000000002</v>
      </c>
      <c r="N38" s="8"/>
      <c r="O38" s="8"/>
      <c r="P38" s="8"/>
      <c r="Q38" s="8"/>
      <c r="R38" s="13"/>
      <c r="S38" s="13"/>
    </row>
    <row r="39" spans="1:19">
      <c r="B39" s="4" t="s">
        <v>1524</v>
      </c>
      <c r="C39" s="4" t="s">
        <v>1546</v>
      </c>
      <c r="D39" s="4" t="s">
        <v>1538</v>
      </c>
      <c r="E39" s="4" t="s">
        <v>1525</v>
      </c>
      <c r="F39" s="4" t="s">
        <v>1539</v>
      </c>
      <c r="G39" s="4" t="s">
        <v>1547</v>
      </c>
      <c r="H39" s="4" t="s">
        <v>1548</v>
      </c>
      <c r="I39" s="4" t="s">
        <v>1526</v>
      </c>
      <c r="J39" s="3"/>
      <c r="K39" s="3"/>
    </row>
    <row r="40" spans="1:19">
      <c r="B40" s="4" t="s">
        <v>1528</v>
      </c>
      <c r="C40" s="4">
        <v>1546.47</v>
      </c>
      <c r="D40" s="4">
        <v>941.76</v>
      </c>
      <c r="E40" s="4">
        <v>2779.38</v>
      </c>
      <c r="F40" s="4">
        <v>6040.62</v>
      </c>
      <c r="G40" s="4">
        <v>9402.2999999999993</v>
      </c>
      <c r="H40" s="4">
        <v>10643.76</v>
      </c>
      <c r="I40" s="8">
        <v>4029.21</v>
      </c>
      <c r="J40" s="3"/>
      <c r="K40" s="3"/>
      <c r="L40" s="4" t="s">
        <v>1531</v>
      </c>
      <c r="M40" s="14">
        <f>SUM(M36:O36)</f>
        <v>2633.8050000000003</v>
      </c>
    </row>
    <row r="41" spans="1:19">
      <c r="B41" s="4" t="s">
        <v>1530</v>
      </c>
      <c r="C41" s="4">
        <f>ROUND(C42*0.15,2)</f>
        <v>225.86</v>
      </c>
      <c r="D41" s="4"/>
      <c r="E41" s="4"/>
      <c r="F41" s="4"/>
      <c r="G41" s="4"/>
      <c r="H41" s="4"/>
      <c r="I41" s="4"/>
      <c r="L41" s="13" t="s">
        <v>1532</v>
      </c>
      <c r="M41" s="15">
        <f>SUM(P36,Q36,R36,S36)</f>
        <v>15057.945</v>
      </c>
    </row>
    <row r="42" spans="1:19">
      <c r="B42" s="4" t="s">
        <v>1529</v>
      </c>
      <c r="C42" s="4">
        <v>1505.71</v>
      </c>
      <c r="D42" s="4"/>
      <c r="E42" s="4"/>
      <c r="F42" s="4"/>
      <c r="G42" s="4"/>
      <c r="H42" s="4"/>
      <c r="I42" s="4"/>
      <c r="L42" s="4" t="s">
        <v>1533</v>
      </c>
      <c r="M42" s="14">
        <v>0</v>
      </c>
    </row>
    <row r="44" spans="1:19">
      <c r="A44" s="839" t="s">
        <v>1550</v>
      </c>
      <c r="B44" s="839"/>
      <c r="C44" s="839"/>
      <c r="D44" s="839"/>
      <c r="E44" s="839"/>
      <c r="F44" s="839"/>
      <c r="G44" s="839"/>
      <c r="H44" s="839"/>
      <c r="I44" s="839"/>
      <c r="J44" s="839"/>
      <c r="K44" s="839"/>
      <c r="L44" s="839"/>
      <c r="M44" s="839"/>
    </row>
    <row r="46" spans="1:19">
      <c r="A46" s="834" t="s">
        <v>1551</v>
      </c>
      <c r="B46" s="834"/>
      <c r="C46" s="834"/>
      <c r="D46" s="834"/>
      <c r="E46" s="834"/>
      <c r="F46" s="834"/>
      <c r="G46" s="834"/>
      <c r="I46" s="834" t="s">
        <v>1552</v>
      </c>
      <c r="J46" s="834"/>
      <c r="K46" s="834"/>
      <c r="L46" s="834"/>
      <c r="M46" s="834"/>
      <c r="N46" s="834"/>
      <c r="O46" s="834"/>
    </row>
    <row r="47" spans="1:19">
      <c r="A47" s="843" t="s">
        <v>1528</v>
      </c>
      <c r="B47" s="843" t="s">
        <v>1553</v>
      </c>
      <c r="C47" s="843" t="s">
        <v>1554</v>
      </c>
      <c r="D47" s="840" t="s">
        <v>1555</v>
      </c>
      <c r="E47" s="840"/>
      <c r="F47" s="840"/>
      <c r="G47" s="845" t="s">
        <v>1556</v>
      </c>
      <c r="I47" s="4"/>
      <c r="J47" s="4"/>
      <c r="K47" s="4"/>
      <c r="L47" s="4"/>
      <c r="M47" s="8"/>
      <c r="N47" s="8"/>
      <c r="O47" s="8"/>
    </row>
    <row r="48" spans="1:19">
      <c r="A48" s="843"/>
      <c r="B48" s="843"/>
      <c r="C48" s="843"/>
      <c r="D48" s="7" t="s">
        <v>1557</v>
      </c>
      <c r="E48" s="7" t="s">
        <v>1558</v>
      </c>
      <c r="F48" s="4" t="s">
        <v>1559</v>
      </c>
      <c r="G48" s="845"/>
      <c r="I48" s="834" t="s">
        <v>847</v>
      </c>
      <c r="J48" s="834"/>
      <c r="K48" s="4" t="s">
        <v>1554</v>
      </c>
      <c r="L48" s="841" t="s">
        <v>1560</v>
      </c>
      <c r="M48" s="841"/>
      <c r="N48" s="8" t="s">
        <v>1561</v>
      </c>
      <c r="O48" s="8" t="s">
        <v>1552</v>
      </c>
    </row>
    <row r="49" spans="1:15" ht="38.25" customHeight="1">
      <c r="A49" s="844" t="s">
        <v>1562</v>
      </c>
      <c r="B49" s="6">
        <v>10</v>
      </c>
      <c r="C49" s="6">
        <f>6*8</f>
        <v>48</v>
      </c>
      <c r="D49" s="6">
        <v>440</v>
      </c>
      <c r="E49" s="6">
        <f t="shared" ref="E49:E80" si="1">C49*D49</f>
        <v>21120</v>
      </c>
      <c r="F49" s="8">
        <f>E49/100</f>
        <v>211.2</v>
      </c>
      <c r="G49" s="5">
        <f>(F49*0.63)*1.1</f>
        <v>146.36159999999998</v>
      </c>
      <c r="I49" s="842" t="s">
        <v>1563</v>
      </c>
      <c r="J49" s="842"/>
      <c r="K49" s="16">
        <v>21</v>
      </c>
      <c r="L49" s="16">
        <v>0.2</v>
      </c>
      <c r="M49" s="16">
        <v>0.4</v>
      </c>
      <c r="N49" s="16">
        <v>3</v>
      </c>
      <c r="O49" s="16">
        <f>((L49*N49*2)+(M49*N49*2))*K49</f>
        <v>75.600000000000009</v>
      </c>
    </row>
    <row r="50" spans="1:15" ht="31.5" customHeight="1">
      <c r="A50" s="844"/>
      <c r="B50" s="6">
        <v>5</v>
      </c>
      <c r="C50" s="6">
        <v>8</v>
      </c>
      <c r="D50" s="6">
        <v>4263</v>
      </c>
      <c r="E50" s="6">
        <f t="shared" si="1"/>
        <v>34104</v>
      </c>
      <c r="F50" s="8">
        <f t="shared" ref="F50:F97" si="2">E50/100</f>
        <v>341.04</v>
      </c>
      <c r="G50" s="5">
        <f>(F50*0.16)*1.1</f>
        <v>60.023040000000009</v>
      </c>
      <c r="I50" s="849" t="s">
        <v>1564</v>
      </c>
      <c r="J50" s="849"/>
      <c r="K50" s="841">
        <v>16</v>
      </c>
      <c r="L50" s="841">
        <v>0.2</v>
      </c>
      <c r="M50" s="841">
        <v>0.5</v>
      </c>
      <c r="N50" s="841">
        <v>3</v>
      </c>
      <c r="O50" s="841">
        <f>((L50*N50*2)+(M50*N50*2))*K50</f>
        <v>67.2</v>
      </c>
    </row>
    <row r="51" spans="1:15">
      <c r="A51" s="843" t="s">
        <v>1565</v>
      </c>
      <c r="B51" s="6">
        <v>10</v>
      </c>
      <c r="C51" s="6">
        <v>24</v>
      </c>
      <c r="D51" s="6">
        <v>440</v>
      </c>
      <c r="E51" s="9">
        <f t="shared" si="1"/>
        <v>10560</v>
      </c>
      <c r="F51" s="4">
        <f t="shared" si="2"/>
        <v>105.6</v>
      </c>
      <c r="G51" s="5">
        <f>(F51*0.63)*1.1</f>
        <v>73.180799999999991</v>
      </c>
      <c r="I51" s="849"/>
      <c r="J51" s="849"/>
      <c r="K51" s="841"/>
      <c r="L51" s="841"/>
      <c r="M51" s="841"/>
      <c r="N51" s="841"/>
      <c r="O51" s="841"/>
    </row>
    <row r="52" spans="1:15">
      <c r="A52" s="843"/>
      <c r="B52" s="6">
        <v>5</v>
      </c>
      <c r="C52" s="6">
        <v>4</v>
      </c>
      <c r="D52" s="6">
        <v>4263</v>
      </c>
      <c r="E52" s="9">
        <f t="shared" si="1"/>
        <v>17052</v>
      </c>
      <c r="F52" s="4">
        <f t="shared" si="2"/>
        <v>170.52</v>
      </c>
      <c r="G52" s="5">
        <f>(F52*0.16)*1.1</f>
        <v>30.011520000000004</v>
      </c>
      <c r="I52" s="849"/>
      <c r="J52" s="849"/>
      <c r="K52" s="841"/>
      <c r="L52" s="841"/>
      <c r="M52" s="841"/>
      <c r="N52" s="841"/>
      <c r="O52" s="841"/>
    </row>
    <row r="53" spans="1:15">
      <c r="A53" s="843" t="s">
        <v>1566</v>
      </c>
      <c r="B53" s="6">
        <v>10</v>
      </c>
      <c r="C53" s="6">
        <v>8</v>
      </c>
      <c r="D53" s="6">
        <v>340</v>
      </c>
      <c r="E53" s="9">
        <f t="shared" si="1"/>
        <v>2720</v>
      </c>
      <c r="F53" s="4">
        <f t="shared" si="2"/>
        <v>27.2</v>
      </c>
      <c r="G53" s="5">
        <f>(F53*0.63)*1.1</f>
        <v>18.849600000000002</v>
      </c>
      <c r="I53" s="849"/>
      <c r="J53" s="849"/>
      <c r="K53" s="841"/>
      <c r="L53" s="841"/>
      <c r="M53" s="841"/>
      <c r="N53" s="841"/>
      <c r="O53" s="841"/>
    </row>
    <row r="54" spans="1:15">
      <c r="A54" s="843"/>
      <c r="B54" s="6">
        <v>5</v>
      </c>
      <c r="C54" s="6">
        <v>1</v>
      </c>
      <c r="D54" s="6">
        <v>4263</v>
      </c>
      <c r="E54" s="9">
        <f t="shared" si="1"/>
        <v>4263</v>
      </c>
      <c r="F54" s="4">
        <f t="shared" si="2"/>
        <v>42.63</v>
      </c>
      <c r="G54" s="5">
        <f>(F54*0.16)*1.1</f>
        <v>7.5028800000000011</v>
      </c>
      <c r="I54" s="841" t="s">
        <v>833</v>
      </c>
      <c r="J54" s="841"/>
      <c r="K54" s="16"/>
      <c r="L54" s="16"/>
      <c r="M54" s="8"/>
      <c r="N54" s="8"/>
      <c r="O54" s="8">
        <f>O50+O49</f>
        <v>142.80000000000001</v>
      </c>
    </row>
    <row r="55" spans="1:15">
      <c r="A55" s="843" t="s">
        <v>1567</v>
      </c>
      <c r="B55" s="6">
        <v>10</v>
      </c>
      <c r="C55" s="6">
        <v>6</v>
      </c>
      <c r="D55" s="6">
        <v>340</v>
      </c>
      <c r="E55" s="9">
        <f t="shared" si="1"/>
        <v>2040</v>
      </c>
      <c r="F55" s="4">
        <f t="shared" si="2"/>
        <v>20.399999999999999</v>
      </c>
      <c r="G55" s="5">
        <f>(F55*0.63)*1.1</f>
        <v>14.1372</v>
      </c>
      <c r="I55" s="17"/>
      <c r="J55" s="17"/>
      <c r="K55" s="17"/>
      <c r="L55" s="17"/>
    </row>
    <row r="56" spans="1:15">
      <c r="A56" s="843"/>
      <c r="B56" s="6">
        <v>5</v>
      </c>
      <c r="C56" s="6">
        <v>1</v>
      </c>
      <c r="D56" s="6">
        <v>4263</v>
      </c>
      <c r="E56" s="9">
        <f t="shared" si="1"/>
        <v>4263</v>
      </c>
      <c r="F56" s="4">
        <f t="shared" si="2"/>
        <v>42.63</v>
      </c>
      <c r="G56" s="5">
        <f>(F56*0.16)*1.1</f>
        <v>7.5028800000000011</v>
      </c>
      <c r="I56" s="17"/>
      <c r="J56" s="17"/>
      <c r="K56" s="17"/>
      <c r="L56" s="17"/>
    </row>
    <row r="57" spans="1:15">
      <c r="A57" s="843" t="s">
        <v>1568</v>
      </c>
      <c r="B57" s="6">
        <v>10</v>
      </c>
      <c r="C57" s="6">
        <v>8</v>
      </c>
      <c r="D57" s="6">
        <v>440</v>
      </c>
      <c r="E57" s="9">
        <f t="shared" si="1"/>
        <v>3520</v>
      </c>
      <c r="F57" s="4">
        <f t="shared" si="2"/>
        <v>35.200000000000003</v>
      </c>
      <c r="G57" s="5">
        <f>(F57*0.63)*1.1</f>
        <v>24.393600000000003</v>
      </c>
      <c r="I57" s="17"/>
      <c r="J57" s="17"/>
      <c r="K57" s="17"/>
      <c r="L57" s="17"/>
    </row>
    <row r="58" spans="1:15">
      <c r="A58" s="843"/>
      <c r="B58" s="10">
        <v>5</v>
      </c>
      <c r="C58" s="10">
        <v>1</v>
      </c>
      <c r="D58" s="10">
        <v>5336</v>
      </c>
      <c r="E58" s="11">
        <f t="shared" si="1"/>
        <v>5336</v>
      </c>
      <c r="F58" s="4">
        <f t="shared" si="2"/>
        <v>53.36</v>
      </c>
      <c r="G58" s="5">
        <f>(F58*0.16)*1.1</f>
        <v>9.3913600000000006</v>
      </c>
      <c r="I58" s="834" t="s">
        <v>1569</v>
      </c>
      <c r="J58" s="834"/>
      <c r="K58" s="834"/>
      <c r="L58" s="834"/>
      <c r="M58" s="834"/>
      <c r="N58" s="834"/>
      <c r="O58" s="834"/>
    </row>
    <row r="59" spans="1:15">
      <c r="A59" s="843" t="s">
        <v>1570</v>
      </c>
      <c r="B59" s="6">
        <v>10</v>
      </c>
      <c r="C59" s="6">
        <v>12</v>
      </c>
      <c r="D59" s="6">
        <v>440</v>
      </c>
      <c r="E59" s="9">
        <f t="shared" si="1"/>
        <v>5280</v>
      </c>
      <c r="F59" s="4">
        <f t="shared" si="2"/>
        <v>52.8</v>
      </c>
      <c r="G59" s="5">
        <f>(F59*0.63)*1.1</f>
        <v>36.590399999999995</v>
      </c>
      <c r="I59" s="4"/>
      <c r="J59" s="4"/>
      <c r="K59" s="4"/>
      <c r="L59" s="4"/>
      <c r="M59" s="8"/>
      <c r="N59" s="8"/>
      <c r="O59" s="8"/>
    </row>
    <row r="60" spans="1:15">
      <c r="A60" s="843"/>
      <c r="B60" s="6">
        <v>5</v>
      </c>
      <c r="C60" s="6">
        <v>2</v>
      </c>
      <c r="D60" s="6">
        <v>4263</v>
      </c>
      <c r="E60" s="9">
        <f t="shared" si="1"/>
        <v>8526</v>
      </c>
      <c r="F60" s="4">
        <f t="shared" si="2"/>
        <v>85.26</v>
      </c>
      <c r="G60" s="5">
        <f>(F60*0.16)*1.1</f>
        <v>15.005760000000002</v>
      </c>
      <c r="I60" s="834" t="s">
        <v>847</v>
      </c>
      <c r="J60" s="834"/>
      <c r="K60" s="4" t="s">
        <v>1554</v>
      </c>
      <c r="L60" s="841" t="s">
        <v>1560</v>
      </c>
      <c r="M60" s="841"/>
      <c r="N60" s="8" t="s">
        <v>1561</v>
      </c>
      <c r="O60" s="8" t="s">
        <v>1571</v>
      </c>
    </row>
    <row r="61" spans="1:15">
      <c r="A61" s="843" t="s">
        <v>1572</v>
      </c>
      <c r="B61" s="6">
        <v>10</v>
      </c>
      <c r="C61" s="6">
        <v>12</v>
      </c>
      <c r="D61" s="6">
        <v>340</v>
      </c>
      <c r="E61" s="9">
        <f t="shared" si="1"/>
        <v>4080</v>
      </c>
      <c r="F61" s="4">
        <f t="shared" si="2"/>
        <v>40.799999999999997</v>
      </c>
      <c r="G61" s="5">
        <f>(F61*0.63)*1.1</f>
        <v>28.2744</v>
      </c>
      <c r="I61" s="842" t="s">
        <v>1563</v>
      </c>
      <c r="J61" s="842"/>
      <c r="K61" s="16">
        <v>21</v>
      </c>
      <c r="L61" s="16">
        <v>0.2</v>
      </c>
      <c r="M61" s="16">
        <v>0.4</v>
      </c>
      <c r="N61" s="16">
        <v>3</v>
      </c>
      <c r="O61" s="16">
        <f>((L61*M61*N61))*K61</f>
        <v>5.0400000000000009</v>
      </c>
    </row>
    <row r="62" spans="1:15">
      <c r="A62" s="843"/>
      <c r="B62" s="6">
        <v>5</v>
      </c>
      <c r="C62" s="6">
        <v>2</v>
      </c>
      <c r="D62" s="6">
        <v>4263</v>
      </c>
      <c r="E62" s="9">
        <f t="shared" si="1"/>
        <v>8526</v>
      </c>
      <c r="F62" s="4">
        <f t="shared" si="2"/>
        <v>85.26</v>
      </c>
      <c r="G62" s="5">
        <v>15.00576</v>
      </c>
      <c r="I62" s="849" t="s">
        <v>1564</v>
      </c>
      <c r="J62" s="849"/>
      <c r="K62" s="841">
        <v>16</v>
      </c>
      <c r="L62" s="841">
        <v>0.2</v>
      </c>
      <c r="M62" s="841">
        <v>0.5</v>
      </c>
      <c r="N62" s="841">
        <v>3</v>
      </c>
      <c r="O62" s="846">
        <f>((L62*M62*N62))*K62</f>
        <v>4.8000000000000007</v>
      </c>
    </row>
    <row r="63" spans="1:15">
      <c r="A63" s="843" t="s">
        <v>1573</v>
      </c>
      <c r="B63" s="6">
        <v>10</v>
      </c>
      <c r="C63" s="6">
        <v>10</v>
      </c>
      <c r="D63" s="6">
        <v>440</v>
      </c>
      <c r="E63" s="9">
        <f t="shared" si="1"/>
        <v>4400</v>
      </c>
      <c r="F63" s="4">
        <f t="shared" si="2"/>
        <v>44</v>
      </c>
      <c r="G63" s="5">
        <f>(F63*0.63)*1.1</f>
        <v>30.492000000000001</v>
      </c>
      <c r="I63" s="849"/>
      <c r="J63" s="849"/>
      <c r="K63" s="841"/>
      <c r="L63" s="841"/>
      <c r="M63" s="841"/>
      <c r="N63" s="841"/>
      <c r="O63" s="847"/>
    </row>
    <row r="64" spans="1:15">
      <c r="A64" s="843"/>
      <c r="B64" s="6">
        <v>5</v>
      </c>
      <c r="C64" s="6">
        <v>1</v>
      </c>
      <c r="D64" s="6">
        <v>4263</v>
      </c>
      <c r="E64" s="9">
        <f t="shared" si="1"/>
        <v>4263</v>
      </c>
      <c r="F64" s="4">
        <f t="shared" si="2"/>
        <v>42.63</v>
      </c>
      <c r="G64" s="5">
        <f>(F64*0.16)*1.1</f>
        <v>7.5028800000000011</v>
      </c>
      <c r="I64" s="849"/>
      <c r="J64" s="849"/>
      <c r="K64" s="841"/>
      <c r="L64" s="841"/>
      <c r="M64" s="841"/>
      <c r="N64" s="841"/>
      <c r="O64" s="847"/>
    </row>
    <row r="65" spans="1:15">
      <c r="A65" s="843" t="s">
        <v>1574</v>
      </c>
      <c r="B65" s="6">
        <v>10</v>
      </c>
      <c r="C65" s="6">
        <v>8</v>
      </c>
      <c r="D65" s="6">
        <v>440</v>
      </c>
      <c r="E65" s="9">
        <f t="shared" si="1"/>
        <v>3520</v>
      </c>
      <c r="F65" s="4">
        <f t="shared" si="2"/>
        <v>35.200000000000003</v>
      </c>
      <c r="G65" s="5">
        <f>(F65*0.63)*1.1</f>
        <v>24.393600000000003</v>
      </c>
      <c r="I65" s="849"/>
      <c r="J65" s="849"/>
      <c r="K65" s="841"/>
      <c r="L65" s="841"/>
      <c r="M65" s="841"/>
      <c r="N65" s="841"/>
      <c r="O65" s="848"/>
    </row>
    <row r="66" spans="1:15">
      <c r="A66" s="843"/>
      <c r="B66" s="6">
        <v>5</v>
      </c>
      <c r="C66" s="6">
        <v>1</v>
      </c>
      <c r="D66" s="6">
        <v>4922</v>
      </c>
      <c r="E66" s="9">
        <f t="shared" si="1"/>
        <v>4922</v>
      </c>
      <c r="F66" s="4">
        <f t="shared" si="2"/>
        <v>49.22</v>
      </c>
      <c r="G66" s="5">
        <f>(F66*0.16)*1.1</f>
        <v>8.662720000000002</v>
      </c>
      <c r="I66" s="841" t="s">
        <v>833</v>
      </c>
      <c r="J66" s="841"/>
      <c r="K66" s="16"/>
      <c r="L66" s="16"/>
      <c r="M66" s="8"/>
      <c r="N66" s="8"/>
      <c r="O66" s="14">
        <f>(O62+O61)*1.05</f>
        <v>10.332000000000003</v>
      </c>
    </row>
    <row r="67" spans="1:15">
      <c r="A67" s="843" t="s">
        <v>1575</v>
      </c>
      <c r="B67" s="6">
        <v>10</v>
      </c>
      <c r="C67" s="6">
        <v>18</v>
      </c>
      <c r="D67" s="6">
        <v>340</v>
      </c>
      <c r="E67" s="9">
        <f t="shared" si="1"/>
        <v>6120</v>
      </c>
      <c r="F67" s="4">
        <f t="shared" si="2"/>
        <v>61.2</v>
      </c>
      <c r="G67" s="5">
        <f>(F67*0.63)*1.1</f>
        <v>42.411600000000007</v>
      </c>
      <c r="I67" s="19"/>
      <c r="J67" s="19"/>
      <c r="K67" s="19"/>
      <c r="L67" s="19"/>
    </row>
    <row r="68" spans="1:15">
      <c r="A68" s="843"/>
      <c r="B68" s="6">
        <v>5</v>
      </c>
      <c r="C68" s="6">
        <v>3</v>
      </c>
      <c r="D68" s="6">
        <v>6095</v>
      </c>
      <c r="E68" s="9">
        <f t="shared" si="1"/>
        <v>18285</v>
      </c>
      <c r="F68" s="4">
        <f t="shared" si="2"/>
        <v>182.85</v>
      </c>
      <c r="G68" s="5">
        <f>(F68*0.16)*1.1</f>
        <v>32.181600000000003</v>
      </c>
      <c r="I68" s="19"/>
      <c r="J68" s="19"/>
      <c r="K68" s="19"/>
      <c r="L68" s="19"/>
    </row>
    <row r="69" spans="1:15">
      <c r="A69" s="843" t="s">
        <v>1576</v>
      </c>
      <c r="B69" s="6">
        <v>12.5</v>
      </c>
      <c r="C69" s="6">
        <v>4</v>
      </c>
      <c r="D69" s="6">
        <v>340</v>
      </c>
      <c r="E69" s="9">
        <f t="shared" si="1"/>
        <v>1360</v>
      </c>
      <c r="F69" s="4">
        <f t="shared" si="2"/>
        <v>13.6</v>
      </c>
      <c r="G69" s="5">
        <f>(F69*1)*1.1</f>
        <v>14.96</v>
      </c>
      <c r="I69" s="19"/>
      <c r="J69" s="19"/>
      <c r="K69" s="19"/>
      <c r="L69" s="19"/>
    </row>
    <row r="70" spans="1:15">
      <c r="A70" s="843"/>
      <c r="B70" s="6">
        <v>10</v>
      </c>
      <c r="C70" s="6">
        <v>10</v>
      </c>
      <c r="D70" s="6">
        <v>340</v>
      </c>
      <c r="E70" s="9">
        <f t="shared" si="1"/>
        <v>3400</v>
      </c>
      <c r="F70" s="4">
        <f t="shared" si="2"/>
        <v>34</v>
      </c>
      <c r="G70" s="5">
        <f>(F70*0.63)*1.1</f>
        <v>23.562000000000005</v>
      </c>
      <c r="I70" s="19"/>
      <c r="J70" s="19"/>
      <c r="K70" s="19"/>
      <c r="L70" s="19"/>
    </row>
    <row r="71" spans="1:15">
      <c r="A71" s="843"/>
      <c r="B71" s="6">
        <v>5</v>
      </c>
      <c r="C71" s="6">
        <v>1</v>
      </c>
      <c r="D71" s="6">
        <v>7627</v>
      </c>
      <c r="E71" s="9">
        <f t="shared" si="1"/>
        <v>7627</v>
      </c>
      <c r="F71" s="4">
        <f t="shared" si="2"/>
        <v>76.27</v>
      </c>
      <c r="G71" s="5">
        <f>(F71*0.16)*1.1</f>
        <v>13.42352</v>
      </c>
      <c r="I71" s="19"/>
      <c r="J71" s="19"/>
      <c r="K71" s="19"/>
      <c r="L71" s="19"/>
    </row>
    <row r="72" spans="1:15">
      <c r="A72" s="843" t="s">
        <v>1577</v>
      </c>
      <c r="B72" s="6">
        <v>12.5</v>
      </c>
      <c r="C72" s="6">
        <v>8</v>
      </c>
      <c r="D72" s="6">
        <v>340</v>
      </c>
      <c r="E72" s="9">
        <f t="shared" si="1"/>
        <v>2720</v>
      </c>
      <c r="F72" s="4">
        <f t="shared" si="2"/>
        <v>27.2</v>
      </c>
      <c r="G72" s="5">
        <f>(F72*1)*1.1</f>
        <v>29.92</v>
      </c>
      <c r="I72" s="19"/>
      <c r="J72" s="19"/>
      <c r="K72" s="19"/>
      <c r="L72" s="19"/>
    </row>
    <row r="73" spans="1:15">
      <c r="A73" s="843"/>
      <c r="B73" s="6">
        <v>10</v>
      </c>
      <c r="C73" s="6">
        <v>6</v>
      </c>
      <c r="D73" s="6">
        <v>440</v>
      </c>
      <c r="E73" s="9">
        <f t="shared" si="1"/>
        <v>2640</v>
      </c>
      <c r="F73" s="4">
        <f t="shared" si="2"/>
        <v>26.4</v>
      </c>
      <c r="G73" s="5">
        <f>(F73*0.63)*1.1</f>
        <v>18.295199999999998</v>
      </c>
      <c r="I73" s="19"/>
      <c r="J73" s="19"/>
      <c r="K73" s="19"/>
      <c r="L73" s="19"/>
    </row>
    <row r="74" spans="1:15">
      <c r="A74" s="843"/>
      <c r="B74" s="6">
        <v>5</v>
      </c>
      <c r="C74" s="6">
        <v>2</v>
      </c>
      <c r="D74" s="6">
        <v>7627</v>
      </c>
      <c r="E74" s="9">
        <f t="shared" si="1"/>
        <v>15254</v>
      </c>
      <c r="F74" s="4">
        <f t="shared" si="2"/>
        <v>152.54</v>
      </c>
      <c r="G74" s="5">
        <f>(F74*0.16)*1.1</f>
        <v>26.84704</v>
      </c>
      <c r="I74" s="19"/>
      <c r="J74" s="19"/>
      <c r="K74" s="19"/>
      <c r="L74" s="19"/>
    </row>
    <row r="75" spans="1:15">
      <c r="A75" s="843" t="s">
        <v>1578</v>
      </c>
      <c r="B75" s="6">
        <v>12.5</v>
      </c>
      <c r="C75" s="6">
        <v>14</v>
      </c>
      <c r="D75" s="6">
        <v>440</v>
      </c>
      <c r="E75" s="9">
        <f t="shared" si="1"/>
        <v>6160</v>
      </c>
      <c r="F75" s="4">
        <f t="shared" si="2"/>
        <v>61.6</v>
      </c>
      <c r="G75" s="5">
        <f>(F75*1)*1.1</f>
        <v>67.760000000000005</v>
      </c>
      <c r="I75" s="19"/>
      <c r="J75" s="19"/>
      <c r="K75" s="19"/>
      <c r="L75" s="19"/>
    </row>
    <row r="76" spans="1:15">
      <c r="A76" s="843"/>
      <c r="B76" s="6">
        <v>5</v>
      </c>
      <c r="C76" s="6">
        <v>3</v>
      </c>
      <c r="D76" s="6">
        <v>6095</v>
      </c>
      <c r="E76" s="9">
        <f t="shared" si="1"/>
        <v>18285</v>
      </c>
      <c r="F76" s="4">
        <f t="shared" si="2"/>
        <v>182.85</v>
      </c>
      <c r="G76" s="5">
        <f>(F76*0.16)*1.1</f>
        <v>32.181600000000003</v>
      </c>
      <c r="I76" s="19"/>
      <c r="J76" s="19"/>
      <c r="K76" s="19"/>
      <c r="L76" s="19"/>
    </row>
    <row r="77" spans="1:15">
      <c r="A77" s="843" t="s">
        <v>1579</v>
      </c>
      <c r="B77" s="6">
        <v>10</v>
      </c>
      <c r="C77" s="6">
        <v>6</v>
      </c>
      <c r="D77" s="6">
        <v>340</v>
      </c>
      <c r="E77" s="9">
        <f t="shared" si="1"/>
        <v>2040</v>
      </c>
      <c r="F77" s="4">
        <f t="shared" si="2"/>
        <v>20.399999999999999</v>
      </c>
      <c r="G77" s="5">
        <f>(F77*0.63)*1.1</f>
        <v>14.1372</v>
      </c>
      <c r="I77" s="19"/>
      <c r="J77" s="19"/>
      <c r="K77" s="19"/>
      <c r="L77" s="19"/>
    </row>
    <row r="78" spans="1:15">
      <c r="A78" s="843"/>
      <c r="B78" s="6">
        <v>5</v>
      </c>
      <c r="C78" s="6">
        <v>1</v>
      </c>
      <c r="D78" s="6">
        <v>4263</v>
      </c>
      <c r="E78" s="9">
        <f t="shared" si="1"/>
        <v>4263</v>
      </c>
      <c r="F78" s="4">
        <f t="shared" si="2"/>
        <v>42.63</v>
      </c>
      <c r="G78" s="5">
        <f>(F78*0.16)*1.1</f>
        <v>7.5028800000000011</v>
      </c>
      <c r="I78" s="19"/>
      <c r="J78" s="19"/>
      <c r="K78" s="19"/>
      <c r="L78" s="19"/>
    </row>
    <row r="79" spans="1:15">
      <c r="A79" s="843" t="s">
        <v>1580</v>
      </c>
      <c r="B79" s="6">
        <v>10</v>
      </c>
      <c r="C79" s="6">
        <v>8</v>
      </c>
      <c r="D79" s="6">
        <v>440</v>
      </c>
      <c r="E79" s="9">
        <f t="shared" si="1"/>
        <v>3520</v>
      </c>
      <c r="F79" s="4">
        <f t="shared" si="2"/>
        <v>35.200000000000003</v>
      </c>
      <c r="G79" s="5">
        <f>(F79*0.63)*1.1</f>
        <v>24.393600000000003</v>
      </c>
      <c r="I79" s="19"/>
      <c r="J79" s="19"/>
      <c r="K79" s="19"/>
      <c r="L79" s="19"/>
    </row>
    <row r="80" spans="1:15">
      <c r="A80" s="843"/>
      <c r="B80" s="6">
        <v>5</v>
      </c>
      <c r="C80" s="6">
        <v>1</v>
      </c>
      <c r="D80" s="6">
        <v>5336</v>
      </c>
      <c r="E80" s="9">
        <f t="shared" si="1"/>
        <v>5336</v>
      </c>
      <c r="F80" s="4">
        <f t="shared" si="2"/>
        <v>53.36</v>
      </c>
      <c r="G80" s="5">
        <f>(F80*0.16)*1.1</f>
        <v>9.3913600000000006</v>
      </c>
      <c r="I80" s="19"/>
      <c r="J80" s="19"/>
      <c r="K80" s="19"/>
      <c r="L80" s="19"/>
    </row>
    <row r="81" spans="1:12">
      <c r="A81" s="843" t="s">
        <v>1581</v>
      </c>
      <c r="B81" s="6">
        <v>12.5</v>
      </c>
      <c r="C81" s="6">
        <v>4</v>
      </c>
      <c r="D81" s="6">
        <v>340</v>
      </c>
      <c r="E81" s="9">
        <f t="shared" ref="E81:E97" si="3">C81*D81</f>
        <v>1360</v>
      </c>
      <c r="F81" s="4">
        <f t="shared" si="2"/>
        <v>13.6</v>
      </c>
      <c r="G81" s="5">
        <f>(F81*1)*1.1</f>
        <v>14.96</v>
      </c>
      <c r="I81" s="19"/>
      <c r="J81" s="19"/>
      <c r="K81" s="20"/>
      <c r="L81" s="19"/>
    </row>
    <row r="82" spans="1:12">
      <c r="A82" s="843"/>
      <c r="B82" s="6">
        <v>10</v>
      </c>
      <c r="C82" s="6">
        <v>10</v>
      </c>
      <c r="D82" s="6">
        <v>440</v>
      </c>
      <c r="E82" s="9">
        <f t="shared" si="3"/>
        <v>4400</v>
      </c>
      <c r="F82" s="4">
        <f t="shared" si="2"/>
        <v>44</v>
      </c>
      <c r="G82" s="5">
        <f>(F82*0.63)*1.1</f>
        <v>30.492000000000001</v>
      </c>
      <c r="I82" s="19"/>
      <c r="J82" s="19"/>
      <c r="K82" s="19"/>
      <c r="L82" s="19"/>
    </row>
    <row r="83" spans="1:12">
      <c r="A83" s="843"/>
      <c r="B83" s="6">
        <v>5</v>
      </c>
      <c r="C83" s="6">
        <v>1</v>
      </c>
      <c r="D83" s="6">
        <v>4292</v>
      </c>
      <c r="E83" s="9">
        <f t="shared" si="3"/>
        <v>4292</v>
      </c>
      <c r="F83" s="4">
        <f t="shared" si="2"/>
        <v>42.92</v>
      </c>
      <c r="G83" s="5">
        <f>(F83*0.16)*1.1</f>
        <v>7.5539200000000006</v>
      </c>
      <c r="I83" s="19"/>
      <c r="J83" s="19"/>
      <c r="K83" s="19"/>
      <c r="L83" s="19"/>
    </row>
    <row r="84" spans="1:12">
      <c r="A84" s="843" t="s">
        <v>1582</v>
      </c>
      <c r="B84" s="6">
        <v>12.5</v>
      </c>
      <c r="C84" s="6">
        <v>8</v>
      </c>
      <c r="D84" s="6">
        <v>340</v>
      </c>
      <c r="E84" s="9">
        <f t="shared" si="3"/>
        <v>2720</v>
      </c>
      <c r="F84" s="4">
        <f t="shared" si="2"/>
        <v>27.2</v>
      </c>
      <c r="G84" s="5">
        <f>(F84*1)*1.1</f>
        <v>29.92</v>
      </c>
      <c r="I84" s="19"/>
      <c r="J84" s="19"/>
      <c r="K84" s="19"/>
      <c r="L84" s="19"/>
    </row>
    <row r="85" spans="1:12">
      <c r="A85" s="843"/>
      <c r="B85" s="6">
        <v>10</v>
      </c>
      <c r="C85" s="6">
        <v>6</v>
      </c>
      <c r="D85" s="6">
        <v>340</v>
      </c>
      <c r="E85" s="9">
        <f t="shared" si="3"/>
        <v>2040</v>
      </c>
      <c r="F85" s="4">
        <f t="shared" si="2"/>
        <v>20.399999999999999</v>
      </c>
      <c r="G85" s="5">
        <f>(F85*0.63)*1.1</f>
        <v>14.1372</v>
      </c>
      <c r="I85" s="19"/>
      <c r="J85" s="19"/>
      <c r="K85" s="19"/>
      <c r="L85" s="19"/>
    </row>
    <row r="86" spans="1:12">
      <c r="A86" s="843"/>
      <c r="B86" s="6">
        <v>5</v>
      </c>
      <c r="C86" s="6">
        <v>1</v>
      </c>
      <c r="D86" s="6">
        <v>7627</v>
      </c>
      <c r="E86" s="9">
        <f t="shared" si="3"/>
        <v>7627</v>
      </c>
      <c r="F86" s="4">
        <f t="shared" si="2"/>
        <v>76.27</v>
      </c>
      <c r="G86" s="5">
        <f>(F86*0.16)*1.1</f>
        <v>13.42352</v>
      </c>
      <c r="I86" s="19"/>
      <c r="J86" s="19"/>
      <c r="K86" s="19"/>
      <c r="L86" s="19"/>
    </row>
    <row r="87" spans="1:12">
      <c r="A87" s="843" t="s">
        <v>1583</v>
      </c>
      <c r="B87" s="6">
        <v>12.5</v>
      </c>
      <c r="C87" s="6">
        <v>6</v>
      </c>
      <c r="D87" s="6">
        <v>340</v>
      </c>
      <c r="E87" s="9">
        <f t="shared" si="3"/>
        <v>2040</v>
      </c>
      <c r="F87" s="4">
        <f t="shared" si="2"/>
        <v>20.399999999999999</v>
      </c>
      <c r="G87" s="5">
        <f>(F87*1)*1.1</f>
        <v>22.44</v>
      </c>
      <c r="I87" s="19"/>
      <c r="J87" s="19"/>
      <c r="K87" s="19"/>
      <c r="L87" s="19"/>
    </row>
    <row r="88" spans="1:12">
      <c r="A88" s="843"/>
      <c r="B88" s="6">
        <v>10</v>
      </c>
      <c r="C88" s="6">
        <v>2</v>
      </c>
      <c r="D88" s="6">
        <v>340</v>
      </c>
      <c r="E88" s="9">
        <f t="shared" si="3"/>
        <v>680</v>
      </c>
      <c r="F88" s="4">
        <f t="shared" si="2"/>
        <v>6.8</v>
      </c>
      <c r="G88" s="5">
        <f>(F88*0.63)*1.1</f>
        <v>4.7124000000000006</v>
      </c>
      <c r="I88" s="19"/>
      <c r="J88" s="19"/>
      <c r="K88" s="19"/>
      <c r="L88" s="19"/>
    </row>
    <row r="89" spans="1:12">
      <c r="A89" s="843"/>
      <c r="B89" s="6">
        <v>5</v>
      </c>
      <c r="C89" s="6">
        <v>1</v>
      </c>
      <c r="D89" s="6">
        <v>4930</v>
      </c>
      <c r="E89" s="9">
        <f t="shared" si="3"/>
        <v>4930</v>
      </c>
      <c r="F89" s="4">
        <f t="shared" si="2"/>
        <v>49.3</v>
      </c>
      <c r="G89" s="5">
        <f>(F89*0.16)*1.1</f>
        <v>8.6768000000000001</v>
      </c>
      <c r="I89" s="19"/>
      <c r="J89" s="19"/>
      <c r="K89" s="19"/>
      <c r="L89" s="19"/>
    </row>
    <row r="90" spans="1:12">
      <c r="A90" s="843" t="s">
        <v>1584</v>
      </c>
      <c r="B90" s="6">
        <v>12.5</v>
      </c>
      <c r="C90" s="6">
        <v>8</v>
      </c>
      <c r="D90" s="6">
        <v>440</v>
      </c>
      <c r="E90" s="9">
        <f t="shared" si="3"/>
        <v>3520</v>
      </c>
      <c r="F90" s="4">
        <f t="shared" si="2"/>
        <v>35.200000000000003</v>
      </c>
      <c r="G90" s="5">
        <f>(F90*1)*1.1</f>
        <v>38.720000000000006</v>
      </c>
      <c r="I90" s="19"/>
      <c r="J90" s="19"/>
      <c r="K90" s="19"/>
      <c r="L90" s="19"/>
    </row>
    <row r="91" spans="1:12">
      <c r="A91" s="843"/>
      <c r="B91" s="6">
        <v>5</v>
      </c>
      <c r="C91" s="6">
        <v>1</v>
      </c>
      <c r="D91" s="6">
        <v>4370</v>
      </c>
      <c r="E91" s="9">
        <f t="shared" si="3"/>
        <v>4370</v>
      </c>
      <c r="F91" s="4">
        <f t="shared" si="2"/>
        <v>43.7</v>
      </c>
      <c r="G91" s="5">
        <f>(F91*0.16)*1.1</f>
        <v>7.6912000000000011</v>
      </c>
      <c r="I91" s="19"/>
      <c r="J91" s="19"/>
      <c r="K91" s="19"/>
      <c r="L91" s="19"/>
    </row>
    <row r="92" spans="1:12">
      <c r="A92" s="843" t="s">
        <v>1585</v>
      </c>
      <c r="B92" s="6">
        <v>12.5</v>
      </c>
      <c r="C92" s="6">
        <v>6</v>
      </c>
      <c r="D92" s="6">
        <v>340</v>
      </c>
      <c r="E92" s="9">
        <f t="shared" si="3"/>
        <v>2040</v>
      </c>
      <c r="F92" s="4">
        <f t="shared" si="2"/>
        <v>20.399999999999999</v>
      </c>
      <c r="G92" s="5">
        <f>(F92*1)*1.1</f>
        <v>22.44</v>
      </c>
      <c r="I92" s="19"/>
      <c r="J92" s="19"/>
      <c r="K92" s="19"/>
      <c r="L92" s="19"/>
    </row>
    <row r="93" spans="1:12">
      <c r="A93" s="843"/>
      <c r="B93" s="6">
        <v>10</v>
      </c>
      <c r="C93" s="6">
        <v>2</v>
      </c>
      <c r="D93" s="6">
        <v>440</v>
      </c>
      <c r="E93" s="9">
        <f t="shared" si="3"/>
        <v>880</v>
      </c>
      <c r="F93" s="4">
        <f t="shared" si="2"/>
        <v>8.8000000000000007</v>
      </c>
      <c r="G93" s="5">
        <f>(F93*0.63)*1.1</f>
        <v>6.0984000000000007</v>
      </c>
      <c r="I93" s="19"/>
      <c r="J93" s="19"/>
      <c r="K93" s="19"/>
      <c r="L93" s="19"/>
    </row>
    <row r="94" spans="1:12">
      <c r="A94" s="843"/>
      <c r="B94" s="6">
        <v>5</v>
      </c>
      <c r="C94" s="6">
        <v>1</v>
      </c>
      <c r="D94" s="6">
        <v>4350</v>
      </c>
      <c r="E94" s="9">
        <f t="shared" si="3"/>
        <v>4350</v>
      </c>
      <c r="F94" s="4">
        <f t="shared" si="2"/>
        <v>43.5</v>
      </c>
      <c r="G94" s="5">
        <f>(F94*0.16)*1.1</f>
        <v>7.6560000000000006</v>
      </c>
      <c r="I94" s="19"/>
      <c r="J94" s="19"/>
      <c r="K94" s="19"/>
      <c r="L94" s="19"/>
    </row>
    <row r="95" spans="1:12">
      <c r="A95" s="843" t="s">
        <v>1586</v>
      </c>
      <c r="B95" s="6">
        <v>12.5</v>
      </c>
      <c r="C95" s="6">
        <v>4</v>
      </c>
      <c r="D95" s="6">
        <v>340</v>
      </c>
      <c r="E95" s="9">
        <f t="shared" si="3"/>
        <v>1360</v>
      </c>
      <c r="F95" s="4">
        <f t="shared" si="2"/>
        <v>13.6</v>
      </c>
      <c r="G95" s="5">
        <f>(F95*1)*1.1</f>
        <v>14.96</v>
      </c>
      <c r="I95" s="19"/>
      <c r="J95" s="19"/>
      <c r="K95" s="19"/>
      <c r="L95" s="19"/>
    </row>
    <row r="96" spans="1:12">
      <c r="A96" s="843"/>
      <c r="B96" s="6">
        <v>10</v>
      </c>
      <c r="C96" s="6">
        <v>10</v>
      </c>
      <c r="D96" s="6">
        <v>440</v>
      </c>
      <c r="E96" s="9">
        <f t="shared" si="3"/>
        <v>4400</v>
      </c>
      <c r="F96" s="4">
        <f t="shared" si="2"/>
        <v>44</v>
      </c>
      <c r="G96" s="5">
        <f>(F96*0.63)*1.1</f>
        <v>30.492000000000001</v>
      </c>
      <c r="I96" s="19"/>
      <c r="J96" s="19"/>
      <c r="K96" s="19"/>
      <c r="L96" s="19"/>
    </row>
    <row r="97" spans="1:12">
      <c r="A97" s="843"/>
      <c r="B97" s="6">
        <v>5</v>
      </c>
      <c r="C97" s="6">
        <v>1</v>
      </c>
      <c r="D97" s="6">
        <v>4292</v>
      </c>
      <c r="E97" s="9">
        <f t="shared" si="3"/>
        <v>4292</v>
      </c>
      <c r="F97" s="4">
        <f t="shared" si="2"/>
        <v>42.92</v>
      </c>
      <c r="G97" s="5">
        <f>(F97*0.16)*1.1</f>
        <v>7.5539200000000006</v>
      </c>
      <c r="I97" s="19"/>
      <c r="J97" s="19"/>
      <c r="K97" s="19"/>
      <c r="L97" s="19"/>
    </row>
    <row r="98" spans="1:12">
      <c r="B98" s="17"/>
      <c r="C98" s="17"/>
      <c r="D98" s="17"/>
      <c r="E98" s="17"/>
      <c r="I98" s="19"/>
      <c r="J98" s="19"/>
      <c r="K98" s="19"/>
      <c r="L98" s="19"/>
    </row>
    <row r="99" spans="1:12">
      <c r="A99" s="845" t="s">
        <v>1587</v>
      </c>
      <c r="B99" s="842" t="s">
        <v>1588</v>
      </c>
      <c r="C99" s="17"/>
      <c r="D99" s="17"/>
      <c r="E99" s="17"/>
      <c r="I99" s="19"/>
      <c r="J99" s="19"/>
      <c r="K99" s="19"/>
      <c r="L99" s="19"/>
    </row>
    <row r="100" spans="1:12">
      <c r="A100" s="845"/>
      <c r="B100" s="842"/>
      <c r="C100" s="17"/>
      <c r="D100" s="17"/>
      <c r="E100" s="17"/>
      <c r="I100" s="19"/>
      <c r="J100" s="19"/>
      <c r="K100" s="19"/>
      <c r="L100" s="19"/>
    </row>
    <row r="101" spans="1:12">
      <c r="A101" s="4" t="s">
        <v>1589</v>
      </c>
      <c r="B101" s="18">
        <f>SUM(G97,G94,G91,G89,G86,G83,G80,G78,G76,G74,G71,G68,G66,G64,G62,G60,G58,G56,G54,G52,G50)</f>
        <v>334.69216000000006</v>
      </c>
      <c r="C101" s="17"/>
      <c r="D101" s="17"/>
      <c r="E101" s="17"/>
      <c r="I101" s="19"/>
      <c r="J101" s="19"/>
      <c r="K101" s="19"/>
      <c r="L101" s="19"/>
    </row>
    <row r="102" spans="1:12">
      <c r="A102" s="4" t="s">
        <v>1590</v>
      </c>
      <c r="B102" s="18">
        <f>SUM(G96,G93,G88,G85,G82,G79,G77,G73,G70,G67,G65,G63,G61,G59,G57,G55,G53,G51,G49)</f>
        <v>605.40480000000002</v>
      </c>
      <c r="C102" s="17"/>
      <c r="D102" s="17"/>
      <c r="E102" s="17"/>
      <c r="I102" s="19"/>
      <c r="J102" s="19"/>
      <c r="K102" s="19"/>
      <c r="L102" s="19"/>
    </row>
    <row r="103" spans="1:12">
      <c r="A103" s="4" t="s">
        <v>1591</v>
      </c>
      <c r="B103" s="18">
        <f>SUM(G95,,G92,G90,G87,G84,G81,G75,G72,G69)</f>
        <v>256.08000000000004</v>
      </c>
      <c r="C103" s="17"/>
      <c r="D103" s="17"/>
      <c r="E103" s="17"/>
      <c r="I103" s="19"/>
      <c r="J103" s="19"/>
      <c r="K103" s="19"/>
      <c r="L103" s="19"/>
    </row>
    <row r="104" spans="1:12">
      <c r="B104" s="17"/>
      <c r="C104" s="17"/>
      <c r="D104" s="17"/>
      <c r="E104" s="17"/>
      <c r="I104" s="19"/>
      <c r="J104" s="19"/>
      <c r="K104" s="19"/>
      <c r="L104" s="19"/>
    </row>
    <row r="105" spans="1:12">
      <c r="B105" s="17"/>
      <c r="C105" s="17"/>
      <c r="D105" s="17"/>
      <c r="E105" s="17"/>
      <c r="I105" s="19"/>
      <c r="J105" s="19"/>
      <c r="K105" s="19"/>
      <c r="L105" s="19"/>
    </row>
    <row r="106" spans="1:12">
      <c r="B106" s="17"/>
      <c r="C106" s="17"/>
      <c r="D106" s="17"/>
      <c r="E106" s="17"/>
      <c r="I106" s="19"/>
      <c r="J106" s="19"/>
      <c r="K106" s="19"/>
      <c r="L106" s="19"/>
    </row>
    <row r="107" spans="1:12">
      <c r="B107" s="17"/>
      <c r="C107" s="17"/>
      <c r="D107" s="17"/>
      <c r="E107" s="17"/>
    </row>
    <row r="108" spans="1:12">
      <c r="B108" s="17"/>
      <c r="C108" s="17"/>
      <c r="D108" s="17"/>
      <c r="E108" s="17"/>
    </row>
    <row r="109" spans="1:12">
      <c r="B109" s="17"/>
      <c r="C109" s="17"/>
      <c r="D109" s="17"/>
      <c r="E109" s="17"/>
    </row>
    <row r="110" spans="1:12">
      <c r="B110" s="17"/>
      <c r="C110" s="17"/>
      <c r="D110" s="17"/>
      <c r="E110" s="17"/>
    </row>
    <row r="111" spans="1:12">
      <c r="B111" s="17"/>
      <c r="C111" s="17"/>
      <c r="D111" s="17"/>
      <c r="E111" s="17"/>
    </row>
    <row r="112" spans="1:12">
      <c r="B112" s="17"/>
      <c r="C112" s="17"/>
      <c r="D112" s="17"/>
      <c r="E112" s="17"/>
    </row>
  </sheetData>
  <mergeCells count="60">
    <mergeCell ref="N62:N65"/>
    <mergeCell ref="O50:O53"/>
    <mergeCell ref="O62:O65"/>
    <mergeCell ref="I50:J53"/>
    <mergeCell ref="I62:J65"/>
    <mergeCell ref="K62:K65"/>
    <mergeCell ref="L30:L31"/>
    <mergeCell ref="L50:L53"/>
    <mergeCell ref="L62:L65"/>
    <mergeCell ref="M30:M31"/>
    <mergeCell ref="M50:M53"/>
    <mergeCell ref="M62:M65"/>
    <mergeCell ref="A92:A94"/>
    <mergeCell ref="A95:A97"/>
    <mergeCell ref="A99:A100"/>
    <mergeCell ref="B47:B48"/>
    <mergeCell ref="B99:B100"/>
    <mergeCell ref="A79:A80"/>
    <mergeCell ref="A81:A83"/>
    <mergeCell ref="A84:A86"/>
    <mergeCell ref="A87:A89"/>
    <mergeCell ref="A90:A91"/>
    <mergeCell ref="A67:A68"/>
    <mergeCell ref="A69:A71"/>
    <mergeCell ref="A72:A74"/>
    <mergeCell ref="A75:A76"/>
    <mergeCell ref="A77:A78"/>
    <mergeCell ref="I60:J60"/>
    <mergeCell ref="L60:M60"/>
    <mergeCell ref="I61:J61"/>
    <mergeCell ref="I66:J66"/>
    <mergeCell ref="A47:A48"/>
    <mergeCell ref="A49:A50"/>
    <mergeCell ref="A51:A52"/>
    <mergeCell ref="A53:A54"/>
    <mergeCell ref="A55:A56"/>
    <mergeCell ref="A57:A58"/>
    <mergeCell ref="A59:A60"/>
    <mergeCell ref="A61:A62"/>
    <mergeCell ref="A63:A64"/>
    <mergeCell ref="A65:A66"/>
    <mergeCell ref="C47:C48"/>
    <mergeCell ref="G47:G48"/>
    <mergeCell ref="I48:J48"/>
    <mergeCell ref="L48:M48"/>
    <mergeCell ref="I49:J49"/>
    <mergeCell ref="I54:J54"/>
    <mergeCell ref="I58:O58"/>
    <mergeCell ref="K50:K53"/>
    <mergeCell ref="N50:N53"/>
    <mergeCell ref="L34:S34"/>
    <mergeCell ref="A44:M44"/>
    <mergeCell ref="A46:G46"/>
    <mergeCell ref="I46:O46"/>
    <mergeCell ref="D47:F47"/>
    <mergeCell ref="B2:I2"/>
    <mergeCell ref="L4:M4"/>
    <mergeCell ref="B11:I11"/>
    <mergeCell ref="B19:I19"/>
    <mergeCell ref="L23:M23"/>
  </mergeCells>
  <pageMargins left="0.75" right="0.75" top="1" bottom="1" header="0.51041666666666696" footer="0.51041666666666696"/>
  <pageSetup paperSize="9" scale="51" firstPageNumber="0" orientation="portrait" useFirstPageNumber="1"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7</vt:i4>
      </vt:variant>
      <vt:variant>
        <vt:lpstr>Intervalos nomeados</vt:lpstr>
      </vt:variant>
      <vt:variant>
        <vt:i4>20</vt:i4>
      </vt:variant>
    </vt:vector>
  </HeadingPairs>
  <TitlesOfParts>
    <vt:vector size="27" baseType="lpstr">
      <vt:lpstr>orçamento</vt:lpstr>
      <vt:lpstr>Cronograma Fís-Financ </vt:lpstr>
      <vt:lpstr>Curva ABC</vt:lpstr>
      <vt:lpstr>composiçoes</vt:lpstr>
      <vt:lpstr>MEDIÇÃO 01</vt:lpstr>
      <vt:lpstr>INFRA</vt:lpstr>
      <vt:lpstr>SUPER</vt:lpstr>
      <vt:lpstr>'Cronograma Fís-Financ '!Area_de_impressao</vt:lpstr>
      <vt:lpstr>orçamento!Area_de_impressao</vt:lpstr>
      <vt:lpstr>'MEDIÇÃO 01'!dsadsd</vt:lpstr>
      <vt:lpstr>orçamento!dsadsd</vt:lpstr>
      <vt:lpstr>'MEDIÇÃO 01'!DSFSFSD</vt:lpstr>
      <vt:lpstr>orçamento!DSFSFSD</vt:lpstr>
      <vt:lpstr>'MEDIÇÃO 01'!eqwewqewqeqwe</vt:lpstr>
      <vt:lpstr>orçamento!eqwewqewqeqwe</vt:lpstr>
      <vt:lpstr>'MEDIÇÃO 01'!fdsdsfadsfadsf</vt:lpstr>
      <vt:lpstr>orçamento!fdsdsfadsfadsf</vt:lpstr>
      <vt:lpstr>'MEDIÇÃO 01'!gghfdgds</vt:lpstr>
      <vt:lpstr>orçamento!gghfdgds</vt:lpstr>
      <vt:lpstr>'MEDIÇÃO 01'!jkljj</vt:lpstr>
      <vt:lpstr>orçamento!jkljj</vt:lpstr>
      <vt:lpstr>'MEDIÇÃO 01'!reqferff</vt:lpstr>
      <vt:lpstr>orçamento!reqferff</vt:lpstr>
      <vt:lpstr>'MEDIÇÃO 01'!Titulos_de_impressao</vt:lpstr>
      <vt:lpstr>orçamento!Titulos_de_impressao</vt:lpstr>
      <vt:lpstr>'MEDIÇÃO 01'!wqeqwe</vt:lpstr>
      <vt:lpstr>orçamento!wqeqwe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Thalita Baptista Pinto Pereira</dc:creator>
  <cp:lastModifiedBy>Thalita Baptista Pinto Pereira</cp:lastModifiedBy>
  <cp:revision>9</cp:revision>
  <cp:lastPrinted>2021-05-26T12:51:56Z</cp:lastPrinted>
  <dcterms:created xsi:type="dcterms:W3CDTF">2013-07-01T12:13:00Z</dcterms:created>
  <dcterms:modified xsi:type="dcterms:W3CDTF">2021-05-26T12:52:01Z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1046-11.2.0.10114</vt:lpwstr>
  </property>
  <property fmtid="{D5CDD505-2E9C-101B-9397-08002B2CF9AE}" pid="3" name="KSOReadingLayout">
    <vt:bool>false</vt:bool>
  </property>
</Properties>
</file>