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PROJETOS\URBANISMO\PRAÇAS PÚBLICAS\PRAÇA GILDA ALVES DOS SANTOS - BOM DE BOLA - SANTA MÔNICA\FINAL\PRAÇA GILDA ALVES DOS SANTOS\"/>
    </mc:Choice>
  </mc:AlternateContent>
  <bookViews>
    <workbookView xWindow="0" yWindow="0" windowWidth="16380" windowHeight="8190" tabRatio="500"/>
  </bookViews>
  <sheets>
    <sheet name="Planilha4_2" sheetId="1" r:id="rId1"/>
    <sheet name="cronograma" sheetId="2" r:id="rId2"/>
  </sheets>
  <definedNames>
    <definedName name="_xlnm.Print_Area" localSheetId="1">cronograma!$A$1:$P$29</definedName>
    <definedName name="Print_Titles_0" localSheetId="0">Planilha4_2!$1:$7</definedName>
    <definedName name="Print_Titles_0_0" localSheetId="0">Planilha4_2!$1:$7</definedName>
    <definedName name="Print_Titles_0_0_0" localSheetId="0">Planilha4_2!$1:$7</definedName>
    <definedName name="Print_Titles_0_0_0_0" localSheetId="0">Planilha4_2!$1:$7</definedName>
    <definedName name="Print_Titles_0_0_0_0_0" localSheetId="0">Planilha4_2!$1:$7</definedName>
    <definedName name="Print_Titles_0_0_0_0_0_0" localSheetId="0">Planilha4_2!$1:$7</definedName>
    <definedName name="Print_Titles_0_0_0_0_0_0_0" localSheetId="0">Planilha4_2!$1:$7</definedName>
    <definedName name="Print_Titles_0_0_0_0_0_0_0_0" localSheetId="0">Planilha4_2!$1:$7</definedName>
    <definedName name="Print_Titles_0_0_0_0_0_0_0_0_0" localSheetId="0">Planilha4_2!$1:$7</definedName>
    <definedName name="Print_Titles_0_0_0_0_0_0_0_0_0_0" localSheetId="0">Planilha4_2!$1:$7</definedName>
    <definedName name="Print_Titles_0_0_0_0_0_0_0_0_0_0_0" localSheetId="0">Planilha4_2!$1:$7</definedName>
    <definedName name="Print_Titles_0_0_0_0_0_0_0_0_0_0_0_0" localSheetId="0">Planilha4_2!$1:$7</definedName>
    <definedName name="Print_Titles_0_0_0_0_0_0_0_0_0_0_0_0_0" localSheetId="0">Planilha4_2!$1:$7</definedName>
    <definedName name="Print_Titles_0_0_0_0_0_0_0_0_0_0_0_0_0_0" localSheetId="0">Planilha4_2!$1:$7</definedName>
    <definedName name="Print_Titles_0_0_0_0_0_0_0_0_0_0_0_0_0_0_0" localSheetId="0">Planilha4_2!$1:$7</definedName>
    <definedName name="Print_Titles_0_0_0_0_0_0_0_0_0_0_0_0_0_0_0_0" localSheetId="0">Planilha4_2!$1:$7</definedName>
    <definedName name="Print_Titles_0_0_0_0_0_0_0_0_0_0_0_0_0_0_0_0_0" localSheetId="0">Planilha4_2!$1:$7</definedName>
    <definedName name="Print_Titles_0_0_0_0_0_0_0_0_0_0_0_0_0_0_0_0_0_0" localSheetId="0">Planilha4_2!$1:$7</definedName>
    <definedName name="Print_Titles_0_0_0_0_0_0_0_0_0_0_0_0_0_0_0_0_0_0_0" localSheetId="0">Planilha4_2!$1:$7</definedName>
    <definedName name="_xlnm.Print_Titles" localSheetId="0">Planilha4_2!$1:$7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27" i="2" l="1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C13" i="2"/>
  <c r="B13" i="2"/>
  <c r="R12" i="2"/>
  <c r="B12" i="2"/>
  <c r="R11" i="2"/>
  <c r="C11" i="2"/>
  <c r="E11" i="2" s="1"/>
  <c r="B11" i="2"/>
  <c r="R10" i="2"/>
  <c r="C10" i="2"/>
  <c r="E10" i="2" s="1"/>
  <c r="B10" i="2"/>
  <c r="R9" i="2"/>
  <c r="C9" i="2"/>
  <c r="E9" i="2" s="1"/>
  <c r="B9" i="2"/>
  <c r="F39" i="1"/>
  <c r="F37" i="1"/>
  <c r="F36" i="1"/>
  <c r="F35" i="1"/>
  <c r="F34" i="1"/>
  <c r="F33" i="1"/>
  <c r="F32" i="1"/>
  <c r="C12" i="2" s="1"/>
  <c r="F31" i="1"/>
  <c r="F30" i="1"/>
  <c r="F29" i="1"/>
  <c r="F28" i="1"/>
  <c r="F26" i="1"/>
  <c r="F25" i="1"/>
  <c r="F24" i="1"/>
  <c r="F22" i="1"/>
  <c r="F21" i="1"/>
  <c r="F20" i="1"/>
  <c r="F19" i="1"/>
  <c r="F18" i="1"/>
  <c r="F17" i="1"/>
  <c r="F16" i="1"/>
  <c r="F14" i="1"/>
  <c r="F13" i="1"/>
  <c r="F12" i="1"/>
  <c r="F11" i="1"/>
  <c r="F41" i="1" s="1"/>
  <c r="F10" i="1"/>
  <c r="F9" i="1"/>
  <c r="D13" i="2" l="1"/>
  <c r="E12" i="2"/>
  <c r="K12" i="2"/>
  <c r="I12" i="2"/>
  <c r="G12" i="2"/>
  <c r="F13" i="2"/>
  <c r="G9" i="2"/>
  <c r="G10" i="2"/>
  <c r="G11" i="2"/>
  <c r="I9" i="2"/>
  <c r="I10" i="2"/>
  <c r="I11" i="2"/>
  <c r="K9" i="2"/>
  <c r="K10" i="2"/>
  <c r="K11" i="2"/>
  <c r="C28" i="2"/>
  <c r="D9" i="2" s="1"/>
  <c r="E13" i="2" l="1"/>
  <c r="E28" i="2" s="1"/>
  <c r="L13" i="2"/>
  <c r="K13" i="2" s="1"/>
  <c r="K28" i="2" s="1"/>
  <c r="D11" i="2"/>
  <c r="J13" i="2"/>
  <c r="I13" i="2" s="1"/>
  <c r="I28" i="2" s="1"/>
  <c r="D10" i="2"/>
  <c r="D28" i="2" s="1"/>
  <c r="D12" i="2"/>
  <c r="H13" i="2"/>
  <c r="G13" i="2" s="1"/>
  <c r="G28" i="2" s="1"/>
  <c r="H28" i="2" l="1"/>
  <c r="H29" i="2" s="1"/>
  <c r="J28" i="2"/>
  <c r="L28" i="2"/>
  <c r="F28" i="2"/>
  <c r="F29" i="2" s="1"/>
  <c r="E29" i="2"/>
  <c r="G29" i="2" s="1"/>
  <c r="I29" i="2" s="1"/>
  <c r="K29" i="2" s="1"/>
  <c r="R13" i="2"/>
  <c r="L29" i="2" l="1"/>
  <c r="J29" i="2"/>
</calcChain>
</file>

<file path=xl/sharedStrings.xml><?xml version="1.0" encoding="utf-8"?>
<sst xmlns="http://schemas.openxmlformats.org/spreadsheetml/2006/main" count="109" uniqueCount="83">
  <si>
    <t>PREFEITURA MUNICIPAL DE GUARAPARI</t>
  </si>
  <si>
    <t>SECRETARIA MUNICIPAL DE OBRAS PÚBLICAS E SERVIÇOS URBANOS - SEMOP</t>
  </si>
  <si>
    <t xml:space="preserve">OBRA: </t>
  </si>
  <si>
    <t>PRAÇA GILDA ALVES DOS SANTOS - BAIRRO: SANTA MÔNICA</t>
  </si>
  <si>
    <t> TABELA CUSTOS LABOR/CT-UFES PADRÃO DER NOVEMBRO/2019(LS=157,27; BDI=0%)</t>
  </si>
  <si>
    <t>BDI: </t>
  </si>
  <si>
    <t>Item</t>
  </si>
  <si>
    <t>Especificação do Serviço</t>
  </si>
  <si>
    <t>Und.</t>
  </si>
  <si>
    <t>Quant.</t>
  </si>
  <si>
    <t>Preço Unitário</t>
  </si>
  <si>
    <t>Preço Total</t>
  </si>
  <si>
    <t xml:space="preserve"> SERVIÇOS PRELIMINARES </t>
  </si>
  <si>
    <t>Demolição  (hora de máquina - pá carregadeira)</t>
  </si>
  <si>
    <t>h</t>
  </si>
  <si>
    <t xml:space="preserve">020305 </t>
  </si>
  <si>
    <t>Placa de obra nas dimensões de 2.0 x 4.0 m, padrão IOPES</t>
  </si>
  <si>
    <t>m²</t>
  </si>
  <si>
    <t>Tapume Telha Metálica Ondulada 0,50mm Branca h=2,20m, incl. montagem estr. mad. 8"x8", c/adesivo "IOPES" 60x60cm a cada 10m, incl. faixas pint. esmalte sint. cores azul c/ h=30cm e rosa c/ h=10cm (Reaproveitamento 2x)</t>
  </si>
  <si>
    <t>m</t>
  </si>
  <si>
    <t>020344</t>
  </si>
  <si>
    <t xml:space="preserve">Mobilização e desmobilização de conteiner locado para barracão de obra  </t>
  </si>
  <si>
    <t>020352</t>
  </si>
  <si>
    <t>Aluguel mensal container para escritório, dim. 6.00x2.40m, c/ banheiro (vaso+lavat+chuveiro e básc), incl. porta, 2 janelas, abert p/ ar cond., 2 pt iluminação, 2 tom. elét. e 1 tom.telef. Isolam.térmico(teto e paredes), piso em comp. Naval, cert. NR18, incl. laudo descontaminação.</t>
  </si>
  <si>
    <t>ms</t>
  </si>
  <si>
    <t>030304</t>
  </si>
  <si>
    <t>Índice de preço para remoção de entulho decorrente da execução de obras  (Classe A CONAMA - NBR 10.004 - Classe II-B), incluindo aluguel da caçamba, carga, transporte e descarga em área licenciada</t>
  </si>
  <si>
    <t>m³</t>
  </si>
  <si>
    <t>PISOS</t>
  </si>
  <si>
    <t>100577 / SINAPI</t>
  </si>
  <si>
    <t>REGULARIZAÇÃO E COMPACTAÇÃO DE SUBLEITO DE SOLO PREDOMINANTEMENTE ARENOSO. AF_11/2019</t>
  </si>
  <si>
    <t>94992/SINAPI</t>
  </si>
  <si>
    <t>EXECUÇÃO DE PASSEIO (CALÇADA) OU PISO DE CONCRETO COM CONCRETO MOLDADO IN LOCO, FEITO EM OBRA, ACABAMENTO CONVENCIONAL, ESPESSURA 6 CM, ARMADO. AF_07/2016</t>
  </si>
  <si>
    <t>130234</t>
  </si>
  <si>
    <t>Porcelanato polido, acabamento comforme projeto utilizando dupla colagem de argamassa colante para porcelanato tipo ACIII e rejunte 1mm para porcelanato</t>
  </si>
  <si>
    <t>130233</t>
  </si>
  <si>
    <t xml:space="preserve">Porcelanato polido, acabamento comforme projeto utilizando dupla colagem de argamassa colante para porcelanato tipo ACIII e rejunte 1mm para porcelanato  </t>
  </si>
  <si>
    <t>130308</t>
  </si>
  <si>
    <t xml:space="preserve">Tabeira de granito esp. 2 cm e largura de 15 cm </t>
  </si>
  <si>
    <t xml:space="preserve">Fornecimento e assentamento de ladrilho hidráulico pastilhado, vermelho, dim. 20x20 cm, esp. 1.5cm, assentado com pasta de cimento colante, exclusive regularização e lastro  </t>
  </si>
  <si>
    <t>07675/ORSE</t>
  </si>
  <si>
    <t>Piso de borracha reciclada, granulada, tipo"S", da marca HAIAH ou similar, fornecimento e instalação, exclusive lastro de brita e areia</t>
  </si>
  <si>
    <t>ILUMINAÇÃO</t>
  </si>
  <si>
    <t>mercado</t>
  </si>
  <si>
    <t>PONTO DE ILUMINAÇÃO, CAIXA ELÉTRICA, ELETRODUTO, CABO, (EXCLUINDO LUMINÁRIA E LÂMPADA)</t>
  </si>
  <si>
    <t>Balizador Luminária Led 5w Chão</t>
  </si>
  <si>
    <t>Refletor Led 50W Prova D ́água</t>
  </si>
  <si>
    <t>SERVIÇOS COMPLEMENTARES</t>
  </si>
  <si>
    <t>95956/SINAPI</t>
  </si>
  <si>
    <t>EXECUÇÃO DE ESTRUTURAS DE CONCRETO ARMADO, (base do pergolado)FCK = 25 MPA.</t>
  </si>
  <si>
    <t>Estrut. metálica p/ pergolado constituída por perfis formados a frio, aço estrutural  c/ o sistema de trat. e pint epox</t>
  </si>
  <si>
    <t>03657/ORSE</t>
  </si>
  <si>
    <t>Vidro laminado 8mm (4+4 mm), para cobertura do pergolado</t>
  </si>
  <si>
    <t>Banco com jardineira de 2,3x2,3m com estrutura em alvenaria de bloco e concreto armado, acabamento em porcelanato e chapas em inox conforme projeto</t>
  </si>
  <si>
    <t>bancos lineares com estrutura em blocos de concreto e concreto armado, acabamento em porcelanato e chapas em inox conforme projeto</t>
  </si>
  <si>
    <t>Fornecimento e espalhamento de terra vegetal</t>
  </si>
  <si>
    <t>m3</t>
  </si>
  <si>
    <t>98504/SINAPI</t>
  </si>
  <si>
    <t>PLANTIO DE GRAMA EM PLACAS. AF_05/2018</t>
  </si>
  <si>
    <t>12151/ORSE</t>
  </si>
  <si>
    <t xml:space="preserve">Fornecimento e plantio de arbustos ornamentais, Alamanda, Crucias, Casuarina, Ixória, Mini ixória, Boguevilha, Vinagreiro, h&gt; = 0,70m </t>
  </si>
  <si>
    <t>03322/ORSE</t>
  </si>
  <si>
    <t xml:space="preserve">Fornecimento e plantio de herbáceas ornamentais (minixória) </t>
  </si>
  <si>
    <t>98516/ SINAPI</t>
  </si>
  <si>
    <t xml:space="preserve">PLANTIO DE PALMEIRA COM ALTURA DE MUDA MENOR OU IGUAL A 2,00 M. </t>
  </si>
  <si>
    <t>Administração Local</t>
  </si>
  <si>
    <t>Administração local</t>
  </si>
  <si>
    <t>und</t>
  </si>
  <si>
    <t>Total Geral</t>
  </si>
  <si>
    <t>ESTADO DO ESPÍRITO SANTO</t>
  </si>
  <si>
    <t xml:space="preserve"> PREFEITURA MUNICIPAL DE GUARAPARI</t>
  </si>
  <si>
    <t>SEMOP - SECRETARIA MUNICIPAL DE OBRAS PÚBLICAS</t>
  </si>
  <si>
    <t xml:space="preserve">cronograma físico financeiro da obra </t>
  </si>
  <si>
    <t>serviços</t>
  </si>
  <si>
    <t>TOTAL  dos serviços R$</t>
  </si>
  <si>
    <t>% dos serviços R$</t>
  </si>
  <si>
    <t>serviços a executar</t>
  </si>
  <si>
    <t>Mês 1</t>
  </si>
  <si>
    <t>Mês 2</t>
  </si>
  <si>
    <t>Mês 3</t>
  </si>
  <si>
    <t>Mês 4</t>
  </si>
  <si>
    <t>TOTAL R$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</si>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</sst>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\-??_ ;_ @_ "/>
    <numFmt numFmtId="165" formatCode="[$R$-416]\ #,##0.00;[Red]\-[$R$-416]\ #,##0.00"/>
    <numFmt numFmtId="166" formatCode="0.0%"/>
  </numFmts>
  <fonts count="12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2"/>
      <name val="Arial"/>
      <family val="2"/>
      <charset val="1"/>
    </font>
    <font>
      <b/>
      <sz val="11"/>
      <name val="Calibri"/>
      <family val="2"/>
      <charset val="1"/>
    </font>
    <font>
      <b/>
      <sz val="9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FCFCF"/>
        <bgColor rgb="FFD6DCE5"/>
      </patternFill>
    </fill>
    <fill>
      <patternFill patternType="solid">
        <fgColor rgb="FFFFF200"/>
        <bgColor rgb="FFFFFF00"/>
      </patternFill>
    </fill>
    <fill>
      <patternFill patternType="solid">
        <fgColor rgb="FFD6DCE5"/>
        <bgColor rgb="FFCFCFCF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1" fillId="0" borderId="0" applyBorder="0" applyProtection="0"/>
  </cellStyleXfs>
  <cellXfs count="73">
    <xf numFmtId="0" fontId="0" fillId="0" borderId="0" xfId="0"/>
    <xf numFmtId="17" fontId="10" fillId="0" borderId="16" xfId="0" applyNumberFormat="1" applyFont="1" applyBorder="1" applyAlignment="1">
      <alignment horizontal="center"/>
    </xf>
    <xf numFmtId="17" fontId="10" fillId="0" borderId="15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9" fillId="0" borderId="11" xfId="0" applyFont="1" applyBorder="1" applyAlignment="1">
      <alignment horizontal="center" wrapText="1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Border="1" applyAlignment="1"/>
    <xf numFmtId="17" fontId="1" fillId="0" borderId="0" xfId="0" applyNumberFormat="1" applyFont="1" applyBorder="1" applyAlignme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10" fontId="0" fillId="0" borderId="0" xfId="0" applyNumberFormat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2" fontId="2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0" fillId="3" borderId="0" xfId="0" applyFill="1"/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1" applyFont="1" applyBorder="1" applyAlignment="1" applyProtection="1">
      <alignment horizontal="center" vertical="center" wrapText="1"/>
    </xf>
    <xf numFmtId="164" fontId="3" fillId="0" borderId="1" xfId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2" fillId="0" borderId="0" xfId="0" applyFont="1"/>
    <xf numFmtId="165" fontId="2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Border="1" applyAlignment="1">
      <alignment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7" fillId="0" borderId="5" xfId="0" applyFont="1" applyBorder="1" applyAlignment="1"/>
    <xf numFmtId="0" fontId="7" fillId="0" borderId="6" xfId="0" applyFont="1" applyBorder="1" applyAlignment="1"/>
    <xf numFmtId="0" fontId="8" fillId="0" borderId="7" xfId="0" applyFont="1" applyBorder="1" applyAlignment="1"/>
    <xf numFmtId="0" fontId="7" fillId="0" borderId="0" xfId="0" applyFont="1" applyBorder="1" applyAlignment="1"/>
    <xf numFmtId="0" fontId="7" fillId="0" borderId="0" xfId="0" applyFont="1" applyBorder="1" applyAlignment="1">
      <alignment horizontal="center"/>
    </xf>
    <xf numFmtId="0" fontId="7" fillId="0" borderId="8" xfId="0" applyFont="1" applyBorder="1" applyAlignment="1"/>
    <xf numFmtId="0" fontId="10" fillId="0" borderId="13" xfId="0" applyFont="1" applyBorder="1" applyAlignment="1"/>
    <xf numFmtId="0" fontId="10" fillId="0" borderId="14" xfId="0" applyFont="1" applyBorder="1" applyAlignment="1"/>
    <xf numFmtId="0" fontId="9" fillId="0" borderId="17" xfId="0" applyFont="1" applyBorder="1" applyAlignment="1"/>
    <xf numFmtId="0" fontId="9" fillId="0" borderId="1" xfId="0" applyFont="1" applyBorder="1" applyAlignment="1">
      <alignment horizontal="left" wrapText="1"/>
    </xf>
    <xf numFmtId="4" fontId="9" fillId="0" borderId="1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right" vertical="center"/>
    </xf>
    <xf numFmtId="10" fontId="10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7" xfId="0" applyFont="1" applyBorder="1" applyAlignment="1">
      <alignment horizontal="right"/>
    </xf>
    <xf numFmtId="0" fontId="10" fillId="0" borderId="1" xfId="0" applyFont="1" applyBorder="1" applyAlignment="1"/>
    <xf numFmtId="0" fontId="10" fillId="4" borderId="18" xfId="0" applyFont="1" applyFill="1" applyBorder="1" applyAlignment="1"/>
    <xf numFmtId="0" fontId="9" fillId="4" borderId="19" xfId="0" applyFont="1" applyFill="1" applyBorder="1" applyAlignment="1">
      <alignment horizontal="right"/>
    </xf>
    <xf numFmtId="4" fontId="9" fillId="4" borderId="19" xfId="0" applyNumberFormat="1" applyFont="1" applyFill="1" applyBorder="1" applyAlignment="1">
      <alignment horizontal="center"/>
    </xf>
    <xf numFmtId="10" fontId="9" fillId="4" borderId="19" xfId="0" applyNumberFormat="1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center" vertical="center"/>
    </xf>
    <xf numFmtId="10" fontId="9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/>
    <xf numFmtId="0" fontId="9" fillId="4" borderId="1" xfId="0" applyFont="1" applyFill="1" applyBorder="1" applyAlignment="1">
      <alignment horizontal="right"/>
    </xf>
    <xf numFmtId="4" fontId="9" fillId="4" borderId="1" xfId="0" applyNumberFormat="1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FCFC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724680</xdr:colOff>
      <xdr:row>0</xdr:row>
      <xdr:rowOff>76320</xdr:rowOff>
    </xdr:from>
    <xdr:to>
      <xdr:col>5</xdr:col>
      <xdr:colOff>712080</xdr:colOff>
      <xdr:row>3</xdr:row>
      <xdr:rowOff>168840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7352640" y="76320"/>
          <a:ext cx="800280" cy="66384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87120</xdr:colOff>
      <xdr:row>0</xdr:row>
      <xdr:rowOff>114480</xdr:rowOff>
    </xdr:from>
    <xdr:to>
      <xdr:col>1</xdr:col>
      <xdr:colOff>798840</xdr:colOff>
      <xdr:row>2</xdr:row>
      <xdr:rowOff>168840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9040" y="114480"/>
          <a:ext cx="711720" cy="43524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tabSelected="1" view="pageBreakPreview" zoomScale="85" zoomScaleNormal="100" zoomScalePageLayoutView="85" workbookViewId="0">
      <selection activeCell="K30" sqref="K30"/>
    </sheetView>
  </sheetViews>
  <sheetFormatPr defaultRowHeight="15" x14ac:dyDescent="0.25"/>
  <cols>
    <col min="1" max="1" width="8.7109375" customWidth="1"/>
    <col min="2" max="2" width="68" customWidth="1"/>
    <col min="3" max="4" width="8.7109375" customWidth="1"/>
    <col min="5" max="5" width="11.5703125"/>
    <col min="6" max="6" width="15.85546875" customWidth="1"/>
    <col min="7" max="1025" width="8.7109375" customWidth="1"/>
  </cols>
  <sheetData>
    <row r="1" spans="1:6" ht="15.75" x14ac:dyDescent="0.25">
      <c r="A1" s="10" t="s">
        <v>0</v>
      </c>
      <c r="B1" s="10"/>
      <c r="C1" s="10"/>
      <c r="D1" s="10"/>
      <c r="E1" s="10"/>
      <c r="F1" s="10"/>
    </row>
    <row r="2" spans="1:6" ht="15.75" x14ac:dyDescent="0.25">
      <c r="A2" s="10" t="s">
        <v>1</v>
      </c>
      <c r="B2" s="10"/>
      <c r="C2" s="10"/>
      <c r="D2" s="10"/>
      <c r="E2" s="10"/>
      <c r="F2" s="10"/>
    </row>
    <row r="3" spans="1:6" ht="15.75" x14ac:dyDescent="0.25">
      <c r="A3" s="11" t="s">
        <v>2</v>
      </c>
      <c r="B3" s="11" t="s">
        <v>3</v>
      </c>
      <c r="C3" s="11"/>
      <c r="D3" s="11"/>
      <c r="E3" s="11"/>
      <c r="F3" s="12"/>
    </row>
    <row r="4" spans="1:6" x14ac:dyDescent="0.25">
      <c r="A4" s="13"/>
      <c r="B4" s="13"/>
      <c r="C4" s="13"/>
      <c r="D4" s="13"/>
      <c r="E4" s="13"/>
      <c r="F4" s="13"/>
    </row>
    <row r="5" spans="1:6" ht="13.9" customHeight="1" x14ac:dyDescent="0.25">
      <c r="A5" s="9" t="s">
        <v>4</v>
      </c>
      <c r="B5" s="9"/>
      <c r="C5" s="9"/>
      <c r="D5" s="9"/>
      <c r="E5" s="9"/>
      <c r="F5" s="9"/>
    </row>
    <row r="6" spans="1:6" ht="13.9" customHeight="1" x14ac:dyDescent="0.25">
      <c r="A6" s="9"/>
      <c r="B6" s="9"/>
      <c r="C6" s="9"/>
      <c r="D6" s="9"/>
      <c r="E6" s="14" t="s">
        <v>5</v>
      </c>
      <c r="F6" s="15">
        <v>0.2641</v>
      </c>
    </row>
    <row r="7" spans="1:6" ht="30" x14ac:dyDescent="0.25">
      <c r="A7" s="16" t="s">
        <v>6</v>
      </c>
      <c r="B7" s="16" t="s">
        <v>7</v>
      </c>
      <c r="C7" s="17" t="s">
        <v>8</v>
      </c>
      <c r="D7" s="17" t="s">
        <v>9</v>
      </c>
      <c r="E7" s="18" t="s">
        <v>10</v>
      </c>
      <c r="F7" s="18" t="s">
        <v>11</v>
      </c>
    </row>
    <row r="8" spans="1:6" x14ac:dyDescent="0.25">
      <c r="A8" s="19">
        <v>1</v>
      </c>
      <c r="B8" s="19" t="s">
        <v>12</v>
      </c>
      <c r="C8" s="20"/>
      <c r="D8" s="20"/>
      <c r="E8" s="21"/>
      <c r="F8" s="22"/>
    </row>
    <row r="9" spans="1:6" x14ac:dyDescent="0.25">
      <c r="A9" s="23"/>
      <c r="B9" s="24" t="s">
        <v>13</v>
      </c>
      <c r="C9" s="25" t="s">
        <v>14</v>
      </c>
      <c r="D9" s="26">
        <v>2</v>
      </c>
      <c r="E9" s="26">
        <v>172.27</v>
      </c>
      <c r="F9" s="26">
        <f t="shared" ref="F9:F14" si="0">E9*D9</f>
        <v>344.54</v>
      </c>
    </row>
    <row r="10" spans="1:6" x14ac:dyDescent="0.25">
      <c r="A10" s="23" t="s">
        <v>15</v>
      </c>
      <c r="B10" s="24" t="s">
        <v>16</v>
      </c>
      <c r="C10" s="25" t="s">
        <v>17</v>
      </c>
      <c r="D10" s="26">
        <v>8</v>
      </c>
      <c r="E10" s="26">
        <v>239.69</v>
      </c>
      <c r="F10" s="26">
        <f t="shared" si="0"/>
        <v>1917.52</v>
      </c>
    </row>
    <row r="11" spans="1:6" ht="60" x14ac:dyDescent="0.25">
      <c r="A11" s="23">
        <v>20350</v>
      </c>
      <c r="B11" s="24" t="s">
        <v>18</v>
      </c>
      <c r="C11" s="25" t="s">
        <v>19</v>
      </c>
      <c r="D11" s="26">
        <v>129</v>
      </c>
      <c r="E11" s="26">
        <v>149.05000000000001</v>
      </c>
      <c r="F11" s="26">
        <f t="shared" si="0"/>
        <v>19227.45</v>
      </c>
    </row>
    <row r="12" spans="1:6" x14ac:dyDescent="0.25">
      <c r="A12" s="23" t="s">
        <v>20</v>
      </c>
      <c r="B12" s="24" t="s">
        <v>21</v>
      </c>
      <c r="C12" s="25" t="s">
        <v>8</v>
      </c>
      <c r="D12" s="26">
        <v>1</v>
      </c>
      <c r="E12" s="26">
        <v>1106.0899999999999</v>
      </c>
      <c r="F12" s="26">
        <f t="shared" si="0"/>
        <v>1106.0899999999999</v>
      </c>
    </row>
    <row r="13" spans="1:6" ht="60" x14ac:dyDescent="0.25">
      <c r="A13" s="23" t="s">
        <v>22</v>
      </c>
      <c r="B13" s="24" t="s">
        <v>23</v>
      </c>
      <c r="C13" s="25" t="s">
        <v>24</v>
      </c>
      <c r="D13" s="26">
        <v>4</v>
      </c>
      <c r="E13" s="26">
        <v>893.3</v>
      </c>
      <c r="F13" s="26">
        <f t="shared" si="0"/>
        <v>3573.2</v>
      </c>
    </row>
    <row r="14" spans="1:6" ht="45" x14ac:dyDescent="0.25">
      <c r="A14" s="23" t="s">
        <v>25</v>
      </c>
      <c r="B14" s="24" t="s">
        <v>26</v>
      </c>
      <c r="C14" s="25" t="s">
        <v>27</v>
      </c>
      <c r="D14" s="26">
        <v>27.4</v>
      </c>
      <c r="E14" s="26">
        <v>60.69</v>
      </c>
      <c r="F14" s="26">
        <f t="shared" si="0"/>
        <v>1662.9059999999999</v>
      </c>
    </row>
    <row r="15" spans="1:6" x14ac:dyDescent="0.25">
      <c r="A15" s="19">
        <v>2</v>
      </c>
      <c r="B15" s="19" t="s">
        <v>28</v>
      </c>
      <c r="C15" s="25"/>
      <c r="D15" s="26"/>
      <c r="E15" s="26"/>
      <c r="F15" s="26"/>
    </row>
    <row r="16" spans="1:6" ht="30" x14ac:dyDescent="0.25">
      <c r="A16" s="23" t="s">
        <v>29</v>
      </c>
      <c r="B16" s="24" t="s">
        <v>30</v>
      </c>
      <c r="C16" s="25" t="s">
        <v>17</v>
      </c>
      <c r="D16" s="26">
        <v>1168.7</v>
      </c>
      <c r="E16" s="26">
        <v>0.81</v>
      </c>
      <c r="F16" s="26">
        <f t="shared" ref="F16:F22" si="1">E16*D16</f>
        <v>946.64700000000005</v>
      </c>
    </row>
    <row r="17" spans="1:6" ht="45" x14ac:dyDescent="0.25">
      <c r="A17" s="23" t="s">
        <v>31</v>
      </c>
      <c r="B17" s="24" t="s">
        <v>32</v>
      </c>
      <c r="C17" s="25" t="s">
        <v>17</v>
      </c>
      <c r="D17" s="26">
        <v>1168.7</v>
      </c>
      <c r="E17" s="26">
        <v>71.260000000000005</v>
      </c>
      <c r="F17" s="26">
        <f t="shared" si="1"/>
        <v>83281.562000000005</v>
      </c>
    </row>
    <row r="18" spans="1:6" ht="45" x14ac:dyDescent="0.25">
      <c r="A18" s="23" t="s">
        <v>33</v>
      </c>
      <c r="B18" s="24" t="s">
        <v>34</v>
      </c>
      <c r="C18" s="25" t="s">
        <v>17</v>
      </c>
      <c r="D18" s="26">
        <v>1098.9000000000001</v>
      </c>
      <c r="E18" s="26">
        <v>183.88</v>
      </c>
      <c r="F18" s="26">
        <f t="shared" si="1"/>
        <v>202065.73200000002</v>
      </c>
    </row>
    <row r="19" spans="1:6" ht="45" x14ac:dyDescent="0.25">
      <c r="A19" s="23" t="s">
        <v>35</v>
      </c>
      <c r="B19" s="24" t="s">
        <v>36</v>
      </c>
      <c r="C19" s="25" t="s">
        <v>17</v>
      </c>
      <c r="D19" s="26">
        <v>222.03</v>
      </c>
      <c r="E19" s="26">
        <v>103.97</v>
      </c>
      <c r="F19" s="26">
        <f t="shared" si="1"/>
        <v>23084.4591</v>
      </c>
    </row>
    <row r="20" spans="1:6" x14ac:dyDescent="0.25">
      <c r="A20" s="23" t="s">
        <v>37</v>
      </c>
      <c r="B20" s="24" t="s">
        <v>38</v>
      </c>
      <c r="C20" s="25" t="s">
        <v>19</v>
      </c>
      <c r="D20" s="27">
        <v>330.9</v>
      </c>
      <c r="E20" s="26">
        <v>48.86</v>
      </c>
      <c r="F20" s="26">
        <f t="shared" si="1"/>
        <v>16167.773999999999</v>
      </c>
    </row>
    <row r="21" spans="1:6" ht="45" x14ac:dyDescent="0.25">
      <c r="A21" s="23">
        <v>200253</v>
      </c>
      <c r="B21" s="24" t="s">
        <v>39</v>
      </c>
      <c r="C21" s="25" t="s">
        <v>17</v>
      </c>
      <c r="D21" s="26">
        <v>57.62</v>
      </c>
      <c r="E21" s="26">
        <v>64.41</v>
      </c>
      <c r="F21" s="26">
        <f t="shared" si="1"/>
        <v>3711.3041999999996</v>
      </c>
    </row>
    <row r="22" spans="1:6" ht="30" x14ac:dyDescent="0.25">
      <c r="A22" s="23" t="s">
        <v>40</v>
      </c>
      <c r="B22" s="24" t="s">
        <v>41</v>
      </c>
      <c r="C22" s="25" t="s">
        <v>17</v>
      </c>
      <c r="D22" s="26">
        <v>156.49</v>
      </c>
      <c r="E22" s="26">
        <v>210.32</v>
      </c>
      <c r="F22" s="26">
        <f t="shared" si="1"/>
        <v>32912.976800000004</v>
      </c>
    </row>
    <row r="23" spans="1:6" s="28" customFormat="1" x14ac:dyDescent="0.25">
      <c r="A23" s="19">
        <v>3</v>
      </c>
      <c r="B23" s="19" t="s">
        <v>42</v>
      </c>
      <c r="C23" s="25"/>
      <c r="D23" s="26"/>
      <c r="E23" s="26"/>
      <c r="F23" s="26"/>
    </row>
    <row r="24" spans="1:6" s="28" customFormat="1" ht="30" x14ac:dyDescent="0.25">
      <c r="A24" s="23" t="s">
        <v>43</v>
      </c>
      <c r="B24" s="24" t="s">
        <v>44</v>
      </c>
      <c r="C24" s="25" t="s">
        <v>8</v>
      </c>
      <c r="D24" s="26">
        <v>65</v>
      </c>
      <c r="E24" s="26">
        <v>44.46</v>
      </c>
      <c r="F24" s="26">
        <f>E24*D24</f>
        <v>2889.9</v>
      </c>
    </row>
    <row r="25" spans="1:6" s="28" customFormat="1" x14ac:dyDescent="0.25">
      <c r="A25" s="23" t="s">
        <v>43</v>
      </c>
      <c r="B25" s="29" t="s">
        <v>45</v>
      </c>
      <c r="C25" s="25" t="s">
        <v>8</v>
      </c>
      <c r="D25" s="26">
        <v>47</v>
      </c>
      <c r="E25" s="26">
        <v>74.13</v>
      </c>
      <c r="F25" s="26">
        <f>E25*D25</f>
        <v>3484.1099999999997</v>
      </c>
    </row>
    <row r="26" spans="1:6" s="28" customFormat="1" x14ac:dyDescent="0.25">
      <c r="A26" s="23" t="s">
        <v>43</v>
      </c>
      <c r="B26" s="29" t="s">
        <v>46</v>
      </c>
      <c r="C26" s="25" t="s">
        <v>8</v>
      </c>
      <c r="D26" s="26">
        <v>11</v>
      </c>
      <c r="E26" s="26">
        <v>87.22</v>
      </c>
      <c r="F26" s="26">
        <f>E26*D26</f>
        <v>959.42</v>
      </c>
    </row>
    <row r="27" spans="1:6" x14ac:dyDescent="0.25">
      <c r="A27" s="19">
        <v>4</v>
      </c>
      <c r="B27" s="30" t="s">
        <v>47</v>
      </c>
      <c r="C27" s="31"/>
      <c r="D27" s="27"/>
      <c r="E27" s="27"/>
      <c r="F27" s="27"/>
    </row>
    <row r="28" spans="1:6" ht="30" x14ac:dyDescent="0.25">
      <c r="A28" s="23" t="s">
        <v>48</v>
      </c>
      <c r="B28" s="32" t="s">
        <v>49</v>
      </c>
      <c r="C28" s="25" t="s">
        <v>27</v>
      </c>
      <c r="D28" s="26">
        <v>0.43</v>
      </c>
      <c r="E28" s="26">
        <v>1960.15</v>
      </c>
      <c r="F28" s="26">
        <f t="shared" ref="F28:F37" si="2">E28*D28</f>
        <v>842.86450000000002</v>
      </c>
    </row>
    <row r="29" spans="1:6" ht="30" x14ac:dyDescent="0.25">
      <c r="A29" s="23" t="s">
        <v>43</v>
      </c>
      <c r="B29" s="32" t="s">
        <v>50</v>
      </c>
      <c r="C29" s="25" t="s">
        <v>17</v>
      </c>
      <c r="D29" s="26">
        <v>56.06</v>
      </c>
      <c r="E29" s="26">
        <v>347.62</v>
      </c>
      <c r="F29" s="26">
        <f t="shared" si="2"/>
        <v>19487.5772</v>
      </c>
    </row>
    <row r="30" spans="1:6" ht="30" x14ac:dyDescent="0.25">
      <c r="A30" s="23" t="s">
        <v>51</v>
      </c>
      <c r="B30" s="32" t="s">
        <v>52</v>
      </c>
      <c r="C30" s="25" t="s">
        <v>17</v>
      </c>
      <c r="D30" s="26">
        <v>56.06</v>
      </c>
      <c r="E30" s="26">
        <v>806.76</v>
      </c>
      <c r="F30" s="26">
        <f t="shared" si="2"/>
        <v>45226.965600000003</v>
      </c>
    </row>
    <row r="31" spans="1:6" ht="45" x14ac:dyDescent="0.25">
      <c r="A31" s="23" t="s">
        <v>43</v>
      </c>
      <c r="B31" s="32" t="s">
        <v>53</v>
      </c>
      <c r="C31" s="31" t="s">
        <v>8</v>
      </c>
      <c r="D31" s="27">
        <v>3</v>
      </c>
      <c r="E31" s="27">
        <v>3826.81</v>
      </c>
      <c r="F31" s="27">
        <f t="shared" si="2"/>
        <v>11480.43</v>
      </c>
    </row>
    <row r="32" spans="1:6" ht="30" x14ac:dyDescent="0.25">
      <c r="A32" s="23" t="s">
        <v>43</v>
      </c>
      <c r="B32" s="24" t="s">
        <v>54</v>
      </c>
      <c r="C32" s="25" t="s">
        <v>19</v>
      </c>
      <c r="D32" s="26">
        <v>45.24</v>
      </c>
      <c r="E32" s="26">
        <v>519.11</v>
      </c>
      <c r="F32" s="26">
        <f t="shared" si="2"/>
        <v>23484.536400000001</v>
      </c>
    </row>
    <row r="33" spans="1:6" x14ac:dyDescent="0.25">
      <c r="A33" s="23">
        <v>200307</v>
      </c>
      <c r="B33" s="24" t="s">
        <v>55</v>
      </c>
      <c r="C33" s="25" t="s">
        <v>56</v>
      </c>
      <c r="D33" s="26">
        <v>15.12</v>
      </c>
      <c r="E33" s="26">
        <v>132.38</v>
      </c>
      <c r="F33" s="26">
        <f t="shared" si="2"/>
        <v>2001.5855999999999</v>
      </c>
    </row>
    <row r="34" spans="1:6" ht="30" x14ac:dyDescent="0.25">
      <c r="A34" s="23" t="s">
        <v>57</v>
      </c>
      <c r="B34" s="24" t="s">
        <v>58</v>
      </c>
      <c r="C34" s="25" t="s">
        <v>17</v>
      </c>
      <c r="D34" s="26">
        <v>120.95</v>
      </c>
      <c r="E34" s="26">
        <v>10.18</v>
      </c>
      <c r="F34" s="26">
        <f t="shared" si="2"/>
        <v>1231.271</v>
      </c>
    </row>
    <row r="35" spans="1:6" ht="30" x14ac:dyDescent="0.25">
      <c r="A35" s="23" t="s">
        <v>59</v>
      </c>
      <c r="B35" s="24" t="s">
        <v>60</v>
      </c>
      <c r="C35" s="25" t="s">
        <v>8</v>
      </c>
      <c r="D35" s="26">
        <v>120</v>
      </c>
      <c r="E35" s="26">
        <v>16.43</v>
      </c>
      <c r="F35" s="26">
        <f t="shared" si="2"/>
        <v>1971.6</v>
      </c>
    </row>
    <row r="36" spans="1:6" ht="30" x14ac:dyDescent="0.25">
      <c r="A36" s="23" t="s">
        <v>61</v>
      </c>
      <c r="B36" s="24" t="s">
        <v>62</v>
      </c>
      <c r="C36" s="25" t="s">
        <v>8</v>
      </c>
      <c r="D36" s="26">
        <v>900</v>
      </c>
      <c r="E36" s="26">
        <v>3.79</v>
      </c>
      <c r="F36" s="26">
        <f t="shared" si="2"/>
        <v>3411</v>
      </c>
    </row>
    <row r="37" spans="1:6" ht="30" x14ac:dyDescent="0.25">
      <c r="A37" s="23" t="s">
        <v>63</v>
      </c>
      <c r="B37" s="24" t="s">
        <v>64</v>
      </c>
      <c r="C37" s="25" t="s">
        <v>8</v>
      </c>
      <c r="D37" s="26">
        <v>3</v>
      </c>
      <c r="E37" s="26">
        <v>291.12</v>
      </c>
      <c r="F37" s="26">
        <f t="shared" si="2"/>
        <v>873.36</v>
      </c>
    </row>
    <row r="38" spans="1:6" x14ac:dyDescent="0.25">
      <c r="A38" s="33">
        <v>5</v>
      </c>
      <c r="B38" s="34" t="s">
        <v>65</v>
      </c>
      <c r="C38" s="35"/>
      <c r="D38" s="36"/>
      <c r="E38" s="26"/>
      <c r="F38" s="26"/>
    </row>
    <row r="39" spans="1:6" x14ac:dyDescent="0.25">
      <c r="A39" s="37"/>
      <c r="B39" s="38" t="s">
        <v>66</v>
      </c>
      <c r="C39" s="35" t="s">
        <v>67</v>
      </c>
      <c r="D39" s="36">
        <v>1</v>
      </c>
      <c r="E39" s="26">
        <v>25367.35</v>
      </c>
      <c r="F39" s="26">
        <f>E39*D39</f>
        <v>25367.35</v>
      </c>
    </row>
    <row r="40" spans="1:6" x14ac:dyDescent="0.25">
      <c r="A40" s="37"/>
      <c r="B40" s="38"/>
      <c r="C40" s="35"/>
      <c r="D40" s="36"/>
      <c r="E40" s="26"/>
      <c r="F40" s="26"/>
    </row>
    <row r="41" spans="1:6" x14ac:dyDescent="0.25">
      <c r="B41" s="39" t="s">
        <v>68</v>
      </c>
      <c r="F41" s="40">
        <f>SUM(F8:F40)</f>
        <v>532714.13139999995</v>
      </c>
    </row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</sheetData>
  <mergeCells count="3">
    <mergeCell ref="A5:D5"/>
    <mergeCell ref="E5:F5"/>
    <mergeCell ref="A6:D6"/>
  </mergeCells>
  <pageMargins left="0.78749999999999998" right="0.78749999999999998" top="0.78749999999999998" bottom="0.78749999999999998" header="0.51180555555555496" footer="0.51180555555555496"/>
  <pageSetup paperSize="9" scale="6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view="pageBreakPreview" zoomScale="85" zoomScaleNormal="100" zoomScalePageLayoutView="85" workbookViewId="0">
      <selection activeCell="I35" sqref="I35"/>
    </sheetView>
  </sheetViews>
  <sheetFormatPr defaultRowHeight="15" x14ac:dyDescent="0.25"/>
  <cols>
    <col min="1" max="1" width="4.7109375" customWidth="1"/>
    <col min="2" max="2" width="45" customWidth="1"/>
    <col min="3" max="3" width="13.42578125" customWidth="1"/>
    <col min="4" max="5" width="13.140625" customWidth="1"/>
    <col min="6" max="6" width="9.85546875" customWidth="1"/>
    <col min="7" max="7" width="13.7109375" customWidth="1"/>
    <col min="8" max="8" width="8.7109375" customWidth="1"/>
    <col min="9" max="9" width="12.85546875" customWidth="1"/>
    <col min="10" max="10" width="8.7109375" customWidth="1"/>
    <col min="11" max="11" width="13.140625" customWidth="1"/>
    <col min="12" max="12" width="8.7109375" customWidth="1"/>
    <col min="13" max="13" width="13.140625" customWidth="1"/>
    <col min="14" max="14" width="8.7109375" customWidth="1"/>
    <col min="15" max="15" width="13.140625" customWidth="1"/>
    <col min="16" max="1025" width="8.7109375" customWidth="1"/>
  </cols>
  <sheetData>
    <row r="1" spans="1:18" ht="15" customHeight="1" x14ac:dyDescent="0.25">
      <c r="A1" s="41"/>
      <c r="B1" s="41"/>
      <c r="C1" s="41"/>
      <c r="D1" s="41"/>
      <c r="E1" s="8" t="s">
        <v>69</v>
      </c>
      <c r="F1" s="8"/>
      <c r="G1" s="8"/>
      <c r="H1" s="8"/>
      <c r="I1" s="8"/>
      <c r="J1" s="8"/>
      <c r="K1" s="8"/>
      <c r="L1" s="41"/>
      <c r="M1" s="41"/>
      <c r="N1" s="41"/>
      <c r="O1" s="42"/>
      <c r="P1" s="42"/>
    </row>
    <row r="2" spans="1:18" ht="15" customHeight="1" x14ac:dyDescent="0.25">
      <c r="A2" s="41"/>
      <c r="B2" s="41"/>
      <c r="C2" s="41"/>
      <c r="D2" s="41"/>
      <c r="E2" s="8" t="s">
        <v>70</v>
      </c>
      <c r="F2" s="8"/>
      <c r="G2" s="8"/>
      <c r="H2" s="8"/>
      <c r="I2" s="8"/>
      <c r="J2" s="8"/>
      <c r="K2" s="8"/>
      <c r="L2" s="41"/>
      <c r="M2" s="41"/>
      <c r="N2" s="41"/>
      <c r="O2" s="42"/>
      <c r="P2" s="42"/>
    </row>
    <row r="3" spans="1:18" ht="15" customHeight="1" x14ac:dyDescent="0.25">
      <c r="A3" s="41"/>
      <c r="B3" s="41"/>
      <c r="C3" s="41"/>
      <c r="D3" s="41"/>
      <c r="E3" s="8" t="s">
        <v>71</v>
      </c>
      <c r="F3" s="8"/>
      <c r="G3" s="8"/>
      <c r="H3" s="8"/>
      <c r="I3" s="8"/>
      <c r="J3" s="8"/>
      <c r="K3" s="8"/>
      <c r="L3" s="41"/>
      <c r="M3" s="41"/>
      <c r="N3" s="41"/>
      <c r="O3" s="42"/>
      <c r="P3" s="42"/>
    </row>
    <row r="4" spans="1:18" x14ac:dyDescent="0.25">
      <c r="A4" s="43"/>
      <c r="B4" s="43"/>
      <c r="C4" s="43"/>
      <c r="D4" s="4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8" ht="15.75" x14ac:dyDescent="0.25">
      <c r="A5" s="44" t="s">
        <v>72</v>
      </c>
      <c r="B5" s="45"/>
      <c r="C5" s="46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1:18" x14ac:dyDescent="0.25">
      <c r="A6" s="49"/>
      <c r="B6" s="50"/>
      <c r="C6" s="51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2"/>
    </row>
    <row r="7" spans="1:18" ht="15" customHeight="1" x14ac:dyDescent="0.25">
      <c r="A7" s="6" t="s">
        <v>6</v>
      </c>
      <c r="B7" s="5" t="s">
        <v>73</v>
      </c>
      <c r="C7" s="4" t="s">
        <v>74</v>
      </c>
      <c r="D7" s="4" t="s">
        <v>75</v>
      </c>
      <c r="E7" s="3" t="s">
        <v>76</v>
      </c>
      <c r="F7" s="3"/>
      <c r="G7" s="3"/>
      <c r="H7" s="3"/>
      <c r="I7" s="3"/>
      <c r="J7" s="3"/>
      <c r="K7" s="3"/>
      <c r="L7" s="3"/>
      <c r="M7" s="3"/>
      <c r="N7" s="53"/>
      <c r="O7" s="53"/>
      <c r="P7" s="54"/>
    </row>
    <row r="8" spans="1:18" x14ac:dyDescent="0.25">
      <c r="A8" s="6"/>
      <c r="B8" s="5"/>
      <c r="C8" s="4"/>
      <c r="D8" s="4"/>
      <c r="E8" s="2" t="s">
        <v>77</v>
      </c>
      <c r="F8" s="2"/>
      <c r="G8" s="2" t="s">
        <v>78</v>
      </c>
      <c r="H8" s="2"/>
      <c r="I8" s="2" t="s">
        <v>79</v>
      </c>
      <c r="J8" s="2"/>
      <c r="K8" s="2" t="s">
        <v>80</v>
      </c>
      <c r="L8" s="2"/>
      <c r="M8" s="2"/>
      <c r="N8" s="2"/>
      <c r="O8" s="1"/>
      <c r="P8" s="1"/>
    </row>
    <row r="9" spans="1:18" x14ac:dyDescent="0.25">
      <c r="A9" s="55">
        <v>1</v>
      </c>
      <c r="B9" s="56" t="str">
        <f>Planilha4_2!B8</f>
        <v xml:space="preserve"> SERVIÇOS PRELIMINARES </v>
      </c>
      <c r="C9" s="57">
        <f>SUM(Planilha4_2!F9:F14)</f>
        <v>27831.706000000002</v>
      </c>
      <c r="D9" s="58">
        <f>C9/$C$28</f>
        <v>5.2245105506882009E-2</v>
      </c>
      <c r="E9" s="59">
        <f>F9*C9</f>
        <v>19482.194200000002</v>
      </c>
      <c r="F9" s="60">
        <v>0.7</v>
      </c>
      <c r="G9" s="59">
        <f>H9*C9</f>
        <v>2783.1706000000004</v>
      </c>
      <c r="H9" s="60">
        <v>0.1</v>
      </c>
      <c r="I9" s="59">
        <f>J9*C9</f>
        <v>2783.1706000000004</v>
      </c>
      <c r="J9" s="60">
        <v>0.1</v>
      </c>
      <c r="K9" s="59">
        <f>L9*C9</f>
        <v>2783.1706000000004</v>
      </c>
      <c r="L9" s="60">
        <v>0.1</v>
      </c>
      <c r="M9" s="59"/>
      <c r="N9" s="60"/>
      <c r="O9" s="59"/>
      <c r="P9" s="60"/>
      <c r="R9" s="15">
        <f t="shared" ref="R9:R27" si="0">F9+H9+J9+L9+N9+P9</f>
        <v>0.99999999999999989</v>
      </c>
    </row>
    <row r="10" spans="1:18" x14ac:dyDescent="0.25">
      <c r="A10" s="55">
        <v>2</v>
      </c>
      <c r="B10" s="56" t="str">
        <f>Planilha4_2!B15</f>
        <v>PISOS</v>
      </c>
      <c r="C10" s="57">
        <f>SUM(Planilha4_2!F16:F22)</f>
        <v>362170.45509999996</v>
      </c>
      <c r="D10" s="58">
        <f>C10/$C$28</f>
        <v>0.67985892198541364</v>
      </c>
      <c r="E10" s="59">
        <f>F10*C10</f>
        <v>72434.091019999993</v>
      </c>
      <c r="F10" s="60">
        <v>0.2</v>
      </c>
      <c r="G10" s="59">
        <f>H10*C10</f>
        <v>181085.22754999998</v>
      </c>
      <c r="H10" s="60">
        <v>0.5</v>
      </c>
      <c r="I10" s="59">
        <f>J10*C10</f>
        <v>108651.13652999999</v>
      </c>
      <c r="J10" s="60">
        <v>0.3</v>
      </c>
      <c r="K10" s="59">
        <f>L10*C10</f>
        <v>0</v>
      </c>
      <c r="L10" s="60"/>
      <c r="M10" s="59"/>
      <c r="N10" s="60"/>
      <c r="O10" s="59"/>
      <c r="P10" s="60"/>
      <c r="R10" s="15">
        <f t="shared" si="0"/>
        <v>1</v>
      </c>
    </row>
    <row r="11" spans="1:18" x14ac:dyDescent="0.25">
      <c r="A11" s="55">
        <v>3</v>
      </c>
      <c r="B11" s="56" t="str">
        <f>Planilha4_2!B23</f>
        <v>ILUMINAÇÃO</v>
      </c>
      <c r="C11" s="57">
        <f>SUM(Planilha4_2!F24:F26)</f>
        <v>7333.43</v>
      </c>
      <c r="D11" s="58">
        <f>C11/$C$28</f>
        <v>1.376616381609283E-2</v>
      </c>
      <c r="E11" s="59">
        <f>F11*C11</f>
        <v>0</v>
      </c>
      <c r="F11" s="60"/>
      <c r="G11" s="59">
        <f>H11*C11</f>
        <v>2200.029</v>
      </c>
      <c r="H11" s="60">
        <v>0.3</v>
      </c>
      <c r="I11" s="59">
        <f>J11*C11</f>
        <v>3666.7150000000001</v>
      </c>
      <c r="J11" s="60">
        <v>0.5</v>
      </c>
      <c r="K11" s="59">
        <f>L11*C11</f>
        <v>1466.6860000000001</v>
      </c>
      <c r="L11" s="60">
        <v>0.2</v>
      </c>
      <c r="M11" s="59"/>
      <c r="N11" s="60"/>
      <c r="O11" s="59"/>
      <c r="P11" s="60"/>
      <c r="R11" s="15">
        <f t="shared" si="0"/>
        <v>1</v>
      </c>
    </row>
    <row r="12" spans="1:18" x14ac:dyDescent="0.25">
      <c r="A12" s="55">
        <v>4</v>
      </c>
      <c r="B12" s="61" t="str">
        <f>Planilha4_2!B27</f>
        <v>SERVIÇOS COMPLEMENTARES</v>
      </c>
      <c r="C12" s="57">
        <f>SUM(Planilha4_2!F28:F37)</f>
        <v>110011.19030000002</v>
      </c>
      <c r="D12" s="58">
        <f>C12/$C$28</f>
        <v>0.20651074153202018</v>
      </c>
      <c r="E12" s="59">
        <f>F12*C12</f>
        <v>0</v>
      </c>
      <c r="F12" s="60"/>
      <c r="G12" s="59">
        <f>H12*C12</f>
        <v>44004.476120000007</v>
      </c>
      <c r="H12" s="60">
        <v>0.4</v>
      </c>
      <c r="I12" s="59">
        <f>J12*C12</f>
        <v>44004.476120000007</v>
      </c>
      <c r="J12" s="60">
        <v>0.4</v>
      </c>
      <c r="K12" s="59">
        <f>L12*C12</f>
        <v>22002.238060000003</v>
      </c>
      <c r="L12" s="60">
        <v>0.2</v>
      </c>
      <c r="M12" s="59"/>
      <c r="N12" s="60"/>
      <c r="O12" s="59"/>
      <c r="P12" s="60"/>
      <c r="R12" s="15">
        <f t="shared" si="0"/>
        <v>1</v>
      </c>
    </row>
    <row r="13" spans="1:18" x14ac:dyDescent="0.25">
      <c r="A13" s="62">
        <v>5</v>
      </c>
      <c r="B13" s="56" t="str">
        <f>Planilha4_2!B38</f>
        <v>Administração Local</v>
      </c>
      <c r="C13" s="57">
        <f>Planilha4_2!F39</f>
        <v>25367.35</v>
      </c>
      <c r="D13" s="58">
        <f>C13/$C$28</f>
        <v>4.7619067159591404E-2</v>
      </c>
      <c r="E13" s="59">
        <f>F13*C13</f>
        <v>4595.8162411938911</v>
      </c>
      <c r="F13" s="60">
        <f>SUM(E9:E12)/SUM($C$9:$C$12)</f>
        <v>0.18117052988167434</v>
      </c>
      <c r="G13" s="59">
        <f>H13*C13</f>
        <v>11503.650120064081</v>
      </c>
      <c r="H13" s="60">
        <f>SUM(G9:G12)/SUM($C$9:$C$12)</f>
        <v>0.45348253247044257</v>
      </c>
      <c r="I13" s="59">
        <f>J13*C13</f>
        <v>7955.2783401813404</v>
      </c>
      <c r="J13" s="60">
        <f>SUM(I9:I12)/SUM($C$9:$C$12)</f>
        <v>0.31360305038489794</v>
      </c>
      <c r="K13" s="59">
        <f>L13*C13</f>
        <v>1312.6052985606877</v>
      </c>
      <c r="L13" s="60">
        <f>SUM(K9:K12)/SUM($C$9:$C$12)</f>
        <v>5.1743887262985212E-2</v>
      </c>
      <c r="M13" s="59"/>
      <c r="N13" s="60"/>
      <c r="O13" s="59"/>
      <c r="P13" s="60"/>
      <c r="R13" s="15">
        <f t="shared" si="0"/>
        <v>1</v>
      </c>
    </row>
    <row r="14" spans="1:18" x14ac:dyDescent="0.25">
      <c r="A14" s="55"/>
      <c r="B14" s="61"/>
      <c r="C14" s="57"/>
      <c r="D14" s="58"/>
      <c r="E14" s="59"/>
      <c r="F14" s="60"/>
      <c r="G14" s="59"/>
      <c r="H14" s="60"/>
      <c r="I14" s="59"/>
      <c r="J14" s="60"/>
      <c r="K14" s="59"/>
      <c r="L14" s="60"/>
      <c r="M14" s="59"/>
      <c r="N14" s="60"/>
      <c r="O14" s="59"/>
      <c r="P14" s="60"/>
      <c r="R14" s="15">
        <f t="shared" si="0"/>
        <v>0</v>
      </c>
    </row>
    <row r="15" spans="1:18" x14ac:dyDescent="0.25">
      <c r="A15" s="55"/>
      <c r="B15" s="56"/>
      <c r="C15" s="57"/>
      <c r="D15" s="58"/>
      <c r="E15" s="59"/>
      <c r="F15" s="60"/>
      <c r="G15" s="63"/>
      <c r="H15" s="60"/>
      <c r="I15" s="59"/>
      <c r="J15" s="60"/>
      <c r="K15" s="59"/>
      <c r="L15" s="60"/>
      <c r="M15" s="59"/>
      <c r="N15" s="60"/>
      <c r="O15" s="59"/>
      <c r="P15" s="60"/>
      <c r="R15" s="15">
        <f t="shared" si="0"/>
        <v>0</v>
      </c>
    </row>
    <row r="16" spans="1:18" x14ac:dyDescent="0.25">
      <c r="A16" s="55"/>
      <c r="B16" s="56"/>
      <c r="C16" s="57"/>
      <c r="D16" s="58"/>
      <c r="E16" s="59"/>
      <c r="F16" s="60"/>
      <c r="G16" s="63"/>
      <c r="H16" s="60"/>
      <c r="I16" s="59"/>
      <c r="J16" s="60"/>
      <c r="K16" s="59"/>
      <c r="L16" s="60"/>
      <c r="M16" s="59"/>
      <c r="N16" s="60"/>
      <c r="O16" s="59"/>
      <c r="P16" s="60"/>
      <c r="R16" s="15">
        <f t="shared" si="0"/>
        <v>0</v>
      </c>
    </row>
    <row r="17" spans="1:18" x14ac:dyDescent="0.25">
      <c r="A17" s="55"/>
      <c r="B17" s="56"/>
      <c r="C17" s="57"/>
      <c r="D17" s="58"/>
      <c r="E17" s="59"/>
      <c r="F17" s="60"/>
      <c r="G17" s="63"/>
      <c r="H17" s="60"/>
      <c r="I17" s="59"/>
      <c r="J17" s="60"/>
      <c r="K17" s="59"/>
      <c r="L17" s="60"/>
      <c r="M17" s="59"/>
      <c r="N17" s="60"/>
      <c r="O17" s="59"/>
      <c r="P17" s="60"/>
      <c r="R17" s="15">
        <f t="shared" si="0"/>
        <v>0</v>
      </c>
    </row>
    <row r="18" spans="1:18" x14ac:dyDescent="0.25">
      <c r="A18" s="55"/>
      <c r="B18" s="56"/>
      <c r="C18" s="57"/>
      <c r="D18" s="58"/>
      <c r="E18" s="59"/>
      <c r="F18" s="60"/>
      <c r="G18" s="63"/>
      <c r="H18" s="60"/>
      <c r="I18" s="59"/>
      <c r="J18" s="60"/>
      <c r="K18" s="59"/>
      <c r="L18" s="60"/>
      <c r="M18" s="59"/>
      <c r="N18" s="60"/>
      <c r="O18" s="59"/>
      <c r="P18" s="60"/>
      <c r="R18" s="15">
        <f t="shared" si="0"/>
        <v>0</v>
      </c>
    </row>
    <row r="19" spans="1:18" x14ac:dyDescent="0.25">
      <c r="A19" s="55"/>
      <c r="B19" s="56"/>
      <c r="C19" s="57"/>
      <c r="D19" s="58"/>
      <c r="E19" s="59"/>
      <c r="F19" s="60"/>
      <c r="G19" s="63"/>
      <c r="H19" s="60"/>
      <c r="I19" s="59"/>
      <c r="J19" s="60"/>
      <c r="K19" s="59"/>
      <c r="L19" s="60"/>
      <c r="M19" s="59"/>
      <c r="N19" s="60"/>
      <c r="O19" s="59"/>
      <c r="P19" s="60"/>
      <c r="R19" s="15">
        <f t="shared" si="0"/>
        <v>0</v>
      </c>
    </row>
    <row r="20" spans="1:18" x14ac:dyDescent="0.25">
      <c r="A20" s="55"/>
      <c r="B20" s="56"/>
      <c r="C20" s="57"/>
      <c r="D20" s="58"/>
      <c r="E20" s="59"/>
      <c r="F20" s="60"/>
      <c r="G20" s="63"/>
      <c r="H20" s="60"/>
      <c r="I20" s="59"/>
      <c r="J20" s="60"/>
      <c r="K20" s="59"/>
      <c r="L20" s="60"/>
      <c r="M20" s="59"/>
      <c r="N20" s="60"/>
      <c r="O20" s="59"/>
      <c r="P20" s="60"/>
      <c r="R20" s="15">
        <f t="shared" si="0"/>
        <v>0</v>
      </c>
    </row>
    <row r="21" spans="1:18" x14ac:dyDescent="0.25">
      <c r="A21" s="55"/>
      <c r="B21" s="56"/>
      <c r="C21" s="57"/>
      <c r="D21" s="58"/>
      <c r="E21" s="59"/>
      <c r="F21" s="60"/>
      <c r="G21" s="63"/>
      <c r="H21" s="60"/>
      <c r="I21" s="59"/>
      <c r="J21" s="60"/>
      <c r="K21" s="59"/>
      <c r="L21" s="60"/>
      <c r="M21" s="59"/>
      <c r="N21" s="60"/>
      <c r="O21" s="59"/>
      <c r="P21" s="60"/>
      <c r="R21" s="15">
        <f t="shared" si="0"/>
        <v>0</v>
      </c>
    </row>
    <row r="22" spans="1:18" x14ac:dyDescent="0.25">
      <c r="A22" s="55"/>
      <c r="B22" s="56"/>
      <c r="C22" s="57"/>
      <c r="D22" s="58"/>
      <c r="E22" s="59"/>
      <c r="F22" s="60"/>
      <c r="G22" s="63"/>
      <c r="H22" s="60"/>
      <c r="I22" s="59"/>
      <c r="J22" s="60"/>
      <c r="K22" s="59"/>
      <c r="L22" s="60"/>
      <c r="M22" s="59"/>
      <c r="N22" s="60"/>
      <c r="O22" s="59"/>
      <c r="P22" s="60"/>
      <c r="R22" s="15">
        <f t="shared" si="0"/>
        <v>0</v>
      </c>
    </row>
    <row r="23" spans="1:18" x14ac:dyDescent="0.25">
      <c r="A23" s="55"/>
      <c r="B23" s="56"/>
      <c r="C23" s="57"/>
      <c r="D23" s="58"/>
      <c r="E23" s="59"/>
      <c r="F23" s="60"/>
      <c r="G23" s="63"/>
      <c r="H23" s="60"/>
      <c r="I23" s="59"/>
      <c r="J23" s="60"/>
      <c r="K23" s="59"/>
      <c r="L23" s="60"/>
      <c r="M23" s="59"/>
      <c r="N23" s="60"/>
      <c r="O23" s="59"/>
      <c r="P23" s="60"/>
      <c r="R23" s="15">
        <f t="shared" si="0"/>
        <v>0</v>
      </c>
    </row>
    <row r="24" spans="1:18" x14ac:dyDescent="0.25">
      <c r="A24" s="55"/>
      <c r="B24" s="56"/>
      <c r="C24" s="57"/>
      <c r="D24" s="58"/>
      <c r="E24" s="59"/>
      <c r="F24" s="60"/>
      <c r="G24" s="63"/>
      <c r="H24" s="60"/>
      <c r="I24" s="59"/>
      <c r="J24" s="60"/>
      <c r="K24" s="59"/>
      <c r="L24" s="60"/>
      <c r="M24" s="59"/>
      <c r="N24" s="60"/>
      <c r="O24" s="59"/>
      <c r="P24" s="60"/>
      <c r="R24" s="15">
        <f t="shared" si="0"/>
        <v>0</v>
      </c>
    </row>
    <row r="25" spans="1:18" x14ac:dyDescent="0.25">
      <c r="A25" s="55"/>
      <c r="B25" s="56"/>
      <c r="C25" s="57"/>
      <c r="D25" s="58"/>
      <c r="E25" s="59"/>
      <c r="F25" s="60"/>
      <c r="G25" s="63"/>
      <c r="H25" s="60"/>
      <c r="I25" s="59"/>
      <c r="J25" s="60"/>
      <c r="K25" s="59"/>
      <c r="L25" s="60"/>
      <c r="M25" s="59"/>
      <c r="N25" s="60"/>
      <c r="O25" s="59"/>
      <c r="P25" s="60"/>
      <c r="R25" s="15">
        <f t="shared" si="0"/>
        <v>0</v>
      </c>
    </row>
    <row r="26" spans="1:18" ht="15" customHeight="1" x14ac:dyDescent="0.25">
      <c r="A26" s="55"/>
      <c r="B26" s="56"/>
      <c r="C26" s="57"/>
      <c r="D26" s="58"/>
      <c r="E26" s="59"/>
      <c r="F26" s="60"/>
      <c r="G26" s="63"/>
      <c r="H26" s="60"/>
      <c r="I26" s="59"/>
      <c r="J26" s="60"/>
      <c r="K26" s="59"/>
      <c r="L26" s="60"/>
      <c r="M26" s="59"/>
      <c r="N26" s="60"/>
      <c r="O26" s="59"/>
      <c r="P26" s="60"/>
      <c r="R26" s="15">
        <f t="shared" si="0"/>
        <v>0</v>
      </c>
    </row>
    <row r="27" spans="1:18" x14ac:dyDescent="0.25">
      <c r="A27" s="55"/>
      <c r="B27" s="56"/>
      <c r="C27" s="57"/>
      <c r="D27" s="58"/>
      <c r="E27" s="59"/>
      <c r="F27" s="60"/>
      <c r="G27" s="63"/>
      <c r="H27" s="60"/>
      <c r="I27" s="59"/>
      <c r="J27" s="60"/>
      <c r="K27" s="59"/>
      <c r="L27" s="60"/>
      <c r="M27" s="59"/>
      <c r="N27" s="60"/>
      <c r="O27" s="59"/>
      <c r="P27" s="60"/>
      <c r="R27" s="15">
        <f t="shared" si="0"/>
        <v>0</v>
      </c>
    </row>
    <row r="28" spans="1:18" x14ac:dyDescent="0.25">
      <c r="A28" s="64"/>
      <c r="B28" s="65" t="s">
        <v>81</v>
      </c>
      <c r="C28" s="66">
        <f>SUM(C9:C27)</f>
        <v>532714.13139999995</v>
      </c>
      <c r="D28" s="67">
        <f>SUM(D9:D27)</f>
        <v>1</v>
      </c>
      <c r="E28" s="68">
        <f>SUM(E9:E27)</f>
        <v>96512.101461193888</v>
      </c>
      <c r="F28" s="69">
        <f>E28/C28</f>
        <v>0.18117052988167434</v>
      </c>
      <c r="G28" s="66">
        <f>SUM(G9:G27)</f>
        <v>241576.5533900641</v>
      </c>
      <c r="H28" s="67">
        <f>G28/$C$28</f>
        <v>0.45348253247044257</v>
      </c>
      <c r="I28" s="66">
        <f>SUM(I9:I27)</f>
        <v>167060.77659018134</v>
      </c>
      <c r="J28" s="67">
        <f>I28/$C$28</f>
        <v>0.31360305038489794</v>
      </c>
      <c r="K28" s="66">
        <f>SUM(K9:K27)</f>
        <v>27564.69995856069</v>
      </c>
      <c r="L28" s="67">
        <f>K28/$C$28</f>
        <v>5.1743887262985212E-2</v>
      </c>
      <c r="M28" s="66"/>
      <c r="N28" s="67"/>
      <c r="O28" s="66"/>
      <c r="P28" s="67"/>
    </row>
    <row r="29" spans="1:18" x14ac:dyDescent="0.25">
      <c r="A29" s="70"/>
      <c r="B29" s="71" t="s">
        <v>82</v>
      </c>
      <c r="C29" s="72"/>
      <c r="D29" s="69"/>
      <c r="E29" s="72">
        <f>E28</f>
        <v>96512.101461193888</v>
      </c>
      <c r="F29" s="69">
        <f>F28</f>
        <v>0.18117052988167434</v>
      </c>
      <c r="G29" s="72">
        <f t="shared" ref="G29:L29" si="1">G28+E29</f>
        <v>338088.65485125798</v>
      </c>
      <c r="H29" s="69">
        <f t="shared" si="1"/>
        <v>0.63465306235211694</v>
      </c>
      <c r="I29" s="72">
        <f t="shared" si="1"/>
        <v>505149.43144143932</v>
      </c>
      <c r="J29" s="69">
        <f t="shared" si="1"/>
        <v>0.94825611273701482</v>
      </c>
      <c r="K29" s="72">
        <f t="shared" si="1"/>
        <v>532714.13139999995</v>
      </c>
      <c r="L29" s="69">
        <f t="shared" si="1"/>
        <v>1</v>
      </c>
      <c r="M29" s="72"/>
      <c r="N29" s="69"/>
      <c r="O29" s="72"/>
      <c r="P29" s="69"/>
    </row>
  </sheetData>
  <mergeCells count="15">
    <mergeCell ref="E1:K1"/>
    <mergeCell ref="E2:K2"/>
    <mergeCell ref="E3:K3"/>
    <mergeCell ref="E4:P4"/>
    <mergeCell ref="A7:A8"/>
    <mergeCell ref="B7:B8"/>
    <mergeCell ref="C7:C8"/>
    <mergeCell ref="D7:D8"/>
    <mergeCell ref="E7:M7"/>
    <mergeCell ref="E8:F8"/>
    <mergeCell ref="G8:H8"/>
    <mergeCell ref="I8:J8"/>
    <mergeCell ref="K8:L8"/>
    <mergeCell ref="M8:N8"/>
    <mergeCell ref="O8:P8"/>
  </mergeCells>
  <pageMargins left="0.51180555555555496" right="0.51180555555555496" top="0.39374999999999999" bottom="0.39374999999999999" header="0.51180555555555496" footer="0.51180555555555496"/>
  <pageSetup paperSize="9" scale="63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21</vt:i4>
      </vt:variant>
    </vt:vector>
  </HeadingPairs>
  <TitlesOfParts>
    <vt:vector size="23" baseType="lpstr">
      <vt:lpstr>Planilha4_2</vt:lpstr>
      <vt:lpstr>cronograma</vt:lpstr>
      <vt:lpstr>cronograma!Area_de_impressao</vt:lpstr>
      <vt:lpstr>Planilha4_2!Print_Titles_0</vt:lpstr>
      <vt:lpstr>Planilha4_2!Print_Titles_0_0</vt:lpstr>
      <vt:lpstr>Planilha4_2!Print_Titles_0_0_0</vt:lpstr>
      <vt:lpstr>Planilha4_2!Print_Titles_0_0_0_0</vt:lpstr>
      <vt:lpstr>Planilha4_2!Print_Titles_0_0_0_0_0</vt:lpstr>
      <vt:lpstr>Planilha4_2!Print_Titles_0_0_0_0_0_0</vt:lpstr>
      <vt:lpstr>Planilha4_2!Print_Titles_0_0_0_0_0_0_0</vt:lpstr>
      <vt:lpstr>Planilha4_2!Print_Titles_0_0_0_0_0_0_0_0</vt:lpstr>
      <vt:lpstr>Planilha4_2!Print_Titles_0_0_0_0_0_0_0_0_0</vt:lpstr>
      <vt:lpstr>Planilha4_2!Print_Titles_0_0_0_0_0_0_0_0_0_0</vt:lpstr>
      <vt:lpstr>Planilha4_2!Print_Titles_0_0_0_0_0_0_0_0_0_0_0</vt:lpstr>
      <vt:lpstr>Planilha4_2!Print_Titles_0_0_0_0_0_0_0_0_0_0_0_0</vt:lpstr>
      <vt:lpstr>Planilha4_2!Print_Titles_0_0_0_0_0_0_0_0_0_0_0_0_0</vt:lpstr>
      <vt:lpstr>Planilha4_2!Print_Titles_0_0_0_0_0_0_0_0_0_0_0_0_0_0</vt:lpstr>
      <vt:lpstr>Planilha4_2!Print_Titles_0_0_0_0_0_0_0_0_0_0_0_0_0_0_0</vt:lpstr>
      <vt:lpstr>Planilha4_2!Print_Titles_0_0_0_0_0_0_0_0_0_0_0_0_0_0_0_0</vt:lpstr>
      <vt:lpstr>Planilha4_2!Print_Titles_0_0_0_0_0_0_0_0_0_0_0_0_0_0_0_0_0</vt:lpstr>
      <vt:lpstr>Planilha4_2!Print_Titles_0_0_0_0_0_0_0_0_0_0_0_0_0_0_0_0_0_0</vt:lpstr>
      <vt:lpstr>Planilha4_2!Print_Titles_0_0_0_0_0_0_0_0_0_0_0_0_0_0_0_0_0_0_0</vt:lpstr>
      <vt:lpstr>Planilha4_2!Titulos_de_impressao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Emanuel de Oliveira Vieira</dc:creator>
  <dc:description/>
  <cp:lastModifiedBy>Sonia Bromerchenkel</cp:lastModifiedBy>
  <cp:revision>117</cp:revision>
  <dcterms:created xsi:type="dcterms:W3CDTF">2019-01-15T11:45:37Z</dcterms:created>
  <dcterms:modified xsi:type="dcterms:W3CDTF">2020-05-14T12:10:13Z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