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externalLinks/externalLink2.xml" ContentType="application/vnd.openxmlformats-officedocument.spreadsheetml.externalLink+xml"/>
  <Override PartName="/xl/externalLinks/_rels/externalLink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Planilha Orçamentária" sheetId="1" state="visible" r:id="rId2"/>
    <sheet name="Memória de Cálculo" sheetId="2" state="visible" r:id="rId3"/>
    <sheet name="Cronograma" sheetId="3" state="visible" r:id="rId4"/>
  </sheets>
  <externalReferences>
    <externalReference r:id="rId5"/>
  </externalReferences>
  <definedNames>
    <definedName function="false" hidden="false" localSheetId="1" name="_xlnm.Print_Area" vbProcedure="false">'Memória de Cálculo'!$B$1:$M$959</definedName>
    <definedName function="false" hidden="false" localSheetId="1" name="_xlnm.Print_Titles" vbProcedure="false">'Memória de Cálculo'!$1:$6</definedName>
    <definedName function="false" hidden="false" localSheetId="0" name="_xlnm.Print_Area" vbProcedure="false">'Planilha Orçamentária'!$A$1:$H$60</definedName>
    <definedName function="false" hidden="false" localSheetId="0" name="_xlnm.Print_Titles" vbProcedure="false">'Planilha Orçamentária'!$1:$7</definedName>
    <definedName function="false" hidden="false" localSheetId="0" name="_xlnm.Print_Titles" vbProcedure="false">'Planilha Orçamentária'!$1:$7</definedName>
    <definedName function="false" hidden="false" localSheetId="0" name="_xlnm.Print_Titles_0" vbProcedure="false">'Planilha Orçamentária'!$1:$7</definedName>
    <definedName function="false" hidden="false" localSheetId="1" name="_xlnm.Print_Titles" vbProcedure="false">'Memória de Cálculo'!$1:$6</definedName>
    <definedName function="false" hidden="false" localSheetId="1" name="_xlnm.Print_Titles_0" vbProcedure="false">'Memória de Cálculo'!$1:$6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<sst xmlns="http://schemas.openxmlformats.org/spreadsheetml/2006/main" count="2065" uniqueCount="394">
  <si>
    <t xml:space="preserve">Obra:</t>
  </si>
  <si>
    <t xml:space="preserve">Trecho: Baia Nova - Santa Rita</t>
  </si>
  <si>
    <t xml:space="preserve">BDI:</t>
  </si>
  <si>
    <t xml:space="preserve">Local:</t>
  </si>
  <si>
    <t xml:space="preserve">Guarapari - ES</t>
  </si>
  <si>
    <t xml:space="preserve">Mês de Ref.</t>
  </si>
  <si>
    <t xml:space="preserve">Extensão:</t>
  </si>
  <si>
    <t xml:space="preserve">3,38km</t>
  </si>
  <si>
    <t xml:space="preserve"> Referencial de Preços DER-ES com desoneração </t>
  </si>
  <si>
    <t xml:space="preserve">Item</t>
  </si>
  <si>
    <t xml:space="preserve">Código</t>
  </si>
  <si>
    <t xml:space="preserve">Fonte</t>
  </si>
  <si>
    <t xml:space="preserve">Descrição</t>
  </si>
  <si>
    <t xml:space="preserve">Unidade</t>
  </si>
  <si>
    <t xml:space="preserve">Quantidade</t>
  </si>
  <si>
    <t xml:space="preserve">Preço Unitário</t>
  </si>
  <si>
    <t xml:space="preserve">Preço Total</t>
  </si>
  <si>
    <t xml:space="preserve">Serviços Preliminares</t>
  </si>
  <si>
    <t xml:space="preserve">1.1</t>
  </si>
  <si>
    <t xml:space="preserve">DER-ES</t>
  </si>
  <si>
    <t xml:space="preserve">Placa de obra nas dimensões de 2,0 x 4,0 m, </t>
  </si>
  <si>
    <t xml:space="preserve">M2</t>
  </si>
  <si>
    <t xml:space="preserve">1.2</t>
  </si>
  <si>
    <t xml:space="preserve">Barracão com sanitário, em chapa compensada 12 mm e pont. 8x8cm, piso cimentado e cobertura em telha de fibroc. 6mm, incl. ponto de luz e cx. inspeção</t>
  </si>
  <si>
    <t xml:space="preserve">1.3</t>
  </si>
  <si>
    <t xml:space="preserve">Rede de luz, incl. padrão entr. energia trifás. cabo ligação até barracões, quadro distrib., disj. e chave de força, cons. 20m entre padrão entr.e QDG </t>
  </si>
  <si>
    <t xml:space="preserve">M</t>
  </si>
  <si>
    <t xml:space="preserve">443,56 </t>
  </si>
  <si>
    <t xml:space="preserve">1.4</t>
  </si>
  <si>
    <t xml:space="preserve">Rede de esgoto, contendo fossa e filtro, incl. tubos e conexões de ligação entre caixas, considerando distância de 25m</t>
  </si>
  <si>
    <t xml:space="preserve"> 306,09 </t>
  </si>
  <si>
    <t xml:space="preserve">1.5</t>
  </si>
  <si>
    <t xml:space="preserve">Rede de água c/ padrão de entrada d'água diâm. 3/4" conf. CESAN, incl. tubos e conexões p/ aliment., distrib., extravas. e limp., cons. o padrão a 25m </t>
  </si>
  <si>
    <t xml:space="preserve">36,69 </t>
  </si>
  <si>
    <t xml:space="preserve">1.6</t>
  </si>
  <si>
    <t xml:space="preserve">Reservatório de fibra de vidro de 1000 L, incl. suporte em madeira de 7x12cm, elevado de 4m </t>
  </si>
  <si>
    <t xml:space="preserve">Ud</t>
  </si>
  <si>
    <t xml:space="preserve">1.855,18 </t>
  </si>
  <si>
    <t xml:space="preserve">1.7</t>
  </si>
  <si>
    <t xml:space="preserve">Tapume Telha Metálica Ondulada 0,50mm Branca h=2,20m, incl. montagem estr. mad. 8"x8", incl. faixas pint. esmalte sintético c/ h=40cm (Reaproveitamento 2x) </t>
  </si>
  <si>
    <t xml:space="preserve"> 149,17 </t>
  </si>
  <si>
    <t xml:space="preserve">Terraplenagem</t>
  </si>
  <si>
    <t xml:space="preserve">2.1</t>
  </si>
  <si>
    <t xml:space="preserve">Limpeza, desmatamento e destocamento de árvores com diâmetro até 15 cm, com trator de esteira </t>
  </si>
  <si>
    <t xml:space="preserve">2.2</t>
  </si>
  <si>
    <t xml:space="preserve">Escavação e carga de material de 1ª categoria com escavadeira</t>
  </si>
  <si>
    <t xml:space="preserve">M3</t>
  </si>
  <si>
    <t xml:space="preserve">2.3</t>
  </si>
  <si>
    <t xml:space="preserve">Compactação de aterros 100% PN</t>
  </si>
  <si>
    <t xml:space="preserve">2.4</t>
  </si>
  <si>
    <t xml:space="preserve">Compactação de aterros 100% P.I.</t>
  </si>
  <si>
    <t xml:space="preserve">2.5</t>
  </si>
  <si>
    <t xml:space="preserve">Espalhamento de material de 1ª categoria com motoniveladora</t>
  </si>
  <si>
    <t xml:space="preserve">Transportes</t>
  </si>
  <si>
    <t xml:space="preserve">2.6</t>
  </si>
  <si>
    <t xml:space="preserve">LOCAL COM DMT ATÉ 3,0 KM (Caminhão basculante)0,858XP + 0,948XR + 1,506 ; XR=0,657km (Terraplenagem)</t>
  </si>
  <si>
    <t xml:space="preserve">t</t>
  </si>
  <si>
    <t xml:space="preserve">Drenagem Pluvial</t>
  </si>
  <si>
    <t xml:space="preserve">3.1</t>
  </si>
  <si>
    <t xml:space="preserve">Escavação mecânica em material de 1ª cat. H= 1,50 a 3,00 m</t>
  </si>
  <si>
    <t xml:space="preserve">3.2</t>
  </si>
  <si>
    <t xml:space="preserve">Reaterro de cavas c/ compactação manual (apiloamento)</t>
  </si>
  <si>
    <t xml:space="preserve">3.3</t>
  </si>
  <si>
    <t xml:space="preserve">Reaterro com areia, tudo incluído</t>
  </si>
  <si>
    <t xml:space="preserve">3.4</t>
  </si>
  <si>
    <t xml:space="preserve">Escoramento de cavas e valas, inclusive fornecimento e transportes das madeiras</t>
  </si>
  <si>
    <t xml:space="preserve">3.5</t>
  </si>
  <si>
    <t xml:space="preserve">Corpo BSTC (greide) diâmetro 0,60 m CA-2 PB inclusive escavação, reaterro e transporte do tubo</t>
  </si>
  <si>
    <t xml:space="preserve">3.6</t>
  </si>
  <si>
    <t xml:space="preserve">Corpo BSTC (grota) diâmetro 0,80 m CA-2 PB exclusive escavação e reaterro, inclusive transporte do tubo</t>
  </si>
  <si>
    <t xml:space="preserve">3.7</t>
  </si>
  <si>
    <t xml:space="preserve">Corpo BSTC (grota) diâmetro 1,20 m CA-2 PB exclusive escavação e reaterro, inclusive transporte do tubo</t>
  </si>
  <si>
    <t xml:space="preserve">2.7</t>
  </si>
  <si>
    <t xml:space="preserve">3.8</t>
  </si>
  <si>
    <t xml:space="preserve">Boca de concreto ciclópico para BSTC diâmetro 0,60 m</t>
  </si>
  <si>
    <t xml:space="preserve">2.11</t>
  </si>
  <si>
    <t xml:space="preserve">3.9</t>
  </si>
  <si>
    <t xml:space="preserve">Boca de concreto ciclópico para BSTC diâmetro 0,80 m</t>
  </si>
  <si>
    <t xml:space="preserve">2.12</t>
  </si>
  <si>
    <t xml:space="preserve">3.10</t>
  </si>
  <si>
    <t xml:space="preserve">Boca de concreto ciclópico para BSTC diâmetro 1,20 m</t>
  </si>
  <si>
    <t xml:space="preserve">2.13</t>
  </si>
  <si>
    <t xml:space="preserve">3.11</t>
  </si>
  <si>
    <t xml:space="preserve">Caixa de concreto para BSTC diâmetro 0,60 m H=2,00 m</t>
  </si>
  <si>
    <t xml:space="preserve">2.14</t>
  </si>
  <si>
    <t xml:space="preserve">3.12</t>
  </si>
  <si>
    <t xml:space="preserve">Meio fio sarjeta de concreto tipo DP-1 (0,035 m³/m) inclusive caiação</t>
  </si>
  <si>
    <t xml:space="preserve">2.16</t>
  </si>
  <si>
    <t xml:space="preserve">3.13</t>
  </si>
  <si>
    <t xml:space="preserve">Sarjeta de concreto (STC - 04) calha triangular de bancada em corte, inclusive caiação</t>
  </si>
  <si>
    <t xml:space="preserve">2.17</t>
  </si>
  <si>
    <t xml:space="preserve">3.14</t>
  </si>
  <si>
    <t xml:space="preserve">Descida d'água concreto armado (degraus) c/ caiação (DSA-03A) degrau</t>
  </si>
  <si>
    <t xml:space="preserve">2.18</t>
  </si>
  <si>
    <t xml:space="preserve">3.15</t>
  </si>
  <si>
    <t xml:space="preserve">Descida d'água concreto armado (degraus) c/ caiação (DSA-03A) apoio</t>
  </si>
  <si>
    <t xml:space="preserve">2.19</t>
  </si>
  <si>
    <t xml:space="preserve">3.16</t>
  </si>
  <si>
    <t xml:space="preserve">Descida d'água concreto armado (degraus) c/ caiação (DSA-03A) dispersor</t>
  </si>
  <si>
    <t xml:space="preserve">2.20</t>
  </si>
  <si>
    <t xml:space="preserve">3.17</t>
  </si>
  <si>
    <t xml:space="preserve">Entrada para descida d'água EDA-01</t>
  </si>
  <si>
    <t xml:space="preserve">2.21</t>
  </si>
  <si>
    <t xml:space="preserve">3.18</t>
  </si>
  <si>
    <t xml:space="preserve">Entrada para descida d'água EDA-02</t>
  </si>
  <si>
    <t xml:space="preserve">2.22</t>
  </si>
  <si>
    <t xml:space="preserve">3.19</t>
  </si>
  <si>
    <t xml:space="preserve">Remoção de bueiros existentes</t>
  </si>
  <si>
    <t xml:space="preserve">m</t>
  </si>
  <si>
    <t xml:space="preserve">2.25</t>
  </si>
  <si>
    <t xml:space="preserve">Pavimentação</t>
  </si>
  <si>
    <t xml:space="preserve">4.1</t>
  </si>
  <si>
    <t xml:space="preserve">Regularização e compactação do sub-leito (100% P.I.) H = 0,20 m</t>
  </si>
  <si>
    <t xml:space="preserve">4.2</t>
  </si>
  <si>
    <t xml:space="preserve">Base de brita graduada, inclusive fornecimento, exclusive transporte da brita</t>
  </si>
  <si>
    <t xml:space="preserve">4.3</t>
  </si>
  <si>
    <t xml:space="preserve">Imprimação inclusive fornecimento e transporte comercial do material betuminoso</t>
  </si>
  <si>
    <t xml:space="preserve">4.4</t>
  </si>
  <si>
    <t xml:space="preserve">CBUQ (camada pronta - capa) inclusive fornecimento e transporte comercial do CAP, exclusive transporte da massa </t>
  </si>
  <si>
    <t xml:space="preserve">4.5</t>
  </si>
  <si>
    <t xml:space="preserve">Pintura de ligação inclusive fornecimento e transporte comercial do material betuminoso </t>
  </si>
  <si>
    <t xml:space="preserve">4.6</t>
  </si>
  <si>
    <r>
      <rPr>
        <sz val="10"/>
        <rFont val="Calibri"/>
        <family val="2"/>
        <charset val="1"/>
      </rPr>
      <t xml:space="preserve">TR-202-00 (Comercial - Caminhão basculante)T0,665XP + 0,692XR; </t>
    </r>
    <r>
      <rPr>
        <b val="true"/>
        <sz val="10"/>
        <rFont val="Calibri"/>
        <family val="2"/>
        <charset val="1"/>
      </rPr>
      <t xml:space="preserve">XP=20,70km; XR=3,00km</t>
    </r>
  </si>
  <si>
    <t xml:space="preserve">4.7</t>
  </si>
  <si>
    <t xml:space="preserve">TR-301-00 (Massa Asfáltica)T1,000XP + 1,039XR + 7,697</t>
  </si>
  <si>
    <t xml:space="preserve">Administração Local</t>
  </si>
  <si>
    <t xml:space="preserve">5.1</t>
  </si>
  <si>
    <t xml:space="preserve"> Administração Local</t>
  </si>
  <si>
    <t xml:space="preserve">UD</t>
  </si>
  <si>
    <t xml:space="preserve">6.1</t>
  </si>
  <si>
    <t xml:space="preserve">Total Geral</t>
  </si>
  <si>
    <t xml:space="preserve">**</t>
  </si>
  <si>
    <t xml:space="preserve">Administração local será paga proporcionalmente ao andamento da obra.</t>
  </si>
  <si>
    <t xml:space="preserve">EMANUEL DE OLIVEIRA VIEIRA CREA MG-90673/D</t>
  </si>
  <si>
    <t xml:space="preserve">Pavimentação do Trecho Baia Nova - Santa Rita</t>
  </si>
  <si>
    <t xml:space="preserve">Estaca Inicial</t>
  </si>
  <si>
    <t xml:space="preserve">Lado</t>
  </si>
  <si>
    <t xml:space="preserve">Semi Distância</t>
  </si>
  <si>
    <t xml:space="preserve">Largura</t>
  </si>
  <si>
    <t xml:space="preserve">Área</t>
  </si>
  <si>
    <t xml:space="preserve">0 + 0,00</t>
  </si>
  <si>
    <t xml:space="preserve">LD/LE</t>
  </si>
  <si>
    <t xml:space="preserve">1 + 0,00</t>
  </si>
  <si>
    <t xml:space="preserve">2 + 0,00</t>
  </si>
  <si>
    <t xml:space="preserve">3 + 0,00</t>
  </si>
  <si>
    <t xml:space="preserve">4 + 0,00</t>
  </si>
  <si>
    <t xml:space="preserve">5 + 0,00</t>
  </si>
  <si>
    <t xml:space="preserve">6 + 0,00</t>
  </si>
  <si>
    <t xml:space="preserve">7 + 0,00</t>
  </si>
  <si>
    <t xml:space="preserve">8 + 0,00</t>
  </si>
  <si>
    <t xml:space="preserve">9 + 0,00</t>
  </si>
  <si>
    <t xml:space="preserve">10 + 0,00</t>
  </si>
  <si>
    <t xml:space="preserve">11 + 0,00</t>
  </si>
  <si>
    <t xml:space="preserve">12 + 0,00</t>
  </si>
  <si>
    <t xml:space="preserve">13 + 0,00</t>
  </si>
  <si>
    <t xml:space="preserve">14 + 0,00</t>
  </si>
  <si>
    <t xml:space="preserve">15 + 0,00</t>
  </si>
  <si>
    <t xml:space="preserve">16 + 0,00</t>
  </si>
  <si>
    <t xml:space="preserve">17 + 0,00</t>
  </si>
  <si>
    <t xml:space="preserve">18 + 0,00</t>
  </si>
  <si>
    <t xml:space="preserve">19 + 0,00</t>
  </si>
  <si>
    <t xml:space="preserve">20 + 0,00</t>
  </si>
  <si>
    <t xml:space="preserve">21 + 0,00</t>
  </si>
  <si>
    <t xml:space="preserve">22 + 0,00</t>
  </si>
  <si>
    <t xml:space="preserve">23 + 0,00</t>
  </si>
  <si>
    <t xml:space="preserve">24 + 0,00</t>
  </si>
  <si>
    <t xml:space="preserve">25 + 0,00</t>
  </si>
  <si>
    <t xml:space="preserve">26 + 0,00</t>
  </si>
  <si>
    <t xml:space="preserve">27 + 0,00</t>
  </si>
  <si>
    <t xml:space="preserve">28 + 0,00</t>
  </si>
  <si>
    <t xml:space="preserve">29 + 0,00</t>
  </si>
  <si>
    <t xml:space="preserve">30 + 0,00</t>
  </si>
  <si>
    <t xml:space="preserve">31 + 0,00</t>
  </si>
  <si>
    <t xml:space="preserve">32 + 0,00</t>
  </si>
  <si>
    <t xml:space="preserve">33 + 0,00</t>
  </si>
  <si>
    <t xml:space="preserve">34 + 0,00</t>
  </si>
  <si>
    <t xml:space="preserve">35 + 0,00</t>
  </si>
  <si>
    <t xml:space="preserve">36 + 0,00</t>
  </si>
  <si>
    <t xml:space="preserve">37 + 0,00</t>
  </si>
  <si>
    <t xml:space="preserve">38 + 0,00</t>
  </si>
  <si>
    <t xml:space="preserve">39 + 0,00</t>
  </si>
  <si>
    <t xml:space="preserve">40 + 0,00</t>
  </si>
  <si>
    <t xml:space="preserve">41 + 0,00</t>
  </si>
  <si>
    <t xml:space="preserve">42 + 0,00</t>
  </si>
  <si>
    <t xml:space="preserve">43 + 0,00</t>
  </si>
  <si>
    <t xml:space="preserve">44 + 0,00</t>
  </si>
  <si>
    <t xml:space="preserve">45 + 0,00</t>
  </si>
  <si>
    <t xml:space="preserve">46 + 0,00</t>
  </si>
  <si>
    <t xml:space="preserve">47 + 0,00</t>
  </si>
  <si>
    <t xml:space="preserve">48 + 0,00</t>
  </si>
  <si>
    <t xml:space="preserve">49 + 0,00</t>
  </si>
  <si>
    <t xml:space="preserve">50 + 0,00</t>
  </si>
  <si>
    <t xml:space="preserve">51 + 0,00</t>
  </si>
  <si>
    <t xml:space="preserve">52 + 0,00</t>
  </si>
  <si>
    <t xml:space="preserve">53 + 0,00</t>
  </si>
  <si>
    <t xml:space="preserve">54 + 0,00</t>
  </si>
  <si>
    <t xml:space="preserve">55 + 0,00</t>
  </si>
  <si>
    <t xml:space="preserve">56 + 0,00</t>
  </si>
  <si>
    <t xml:space="preserve">57 + 0,00</t>
  </si>
  <si>
    <t xml:space="preserve">58 + 0,00</t>
  </si>
  <si>
    <t xml:space="preserve">59 + 0,00</t>
  </si>
  <si>
    <t xml:space="preserve">60 + 0,00</t>
  </si>
  <si>
    <t xml:space="preserve">61 + 0,00</t>
  </si>
  <si>
    <t xml:space="preserve">62 + 0,00</t>
  </si>
  <si>
    <t xml:space="preserve">63 + 0,00</t>
  </si>
  <si>
    <t xml:space="preserve">64 + 0,00</t>
  </si>
  <si>
    <t xml:space="preserve">65 + 0,00</t>
  </si>
  <si>
    <t xml:space="preserve">66 + 0,00</t>
  </si>
  <si>
    <t xml:space="preserve">67 + 0,00</t>
  </si>
  <si>
    <t xml:space="preserve">68 + 0,00</t>
  </si>
  <si>
    <t xml:space="preserve">69 + 0,00</t>
  </si>
  <si>
    <t xml:space="preserve">70 + 0,00</t>
  </si>
  <si>
    <t xml:space="preserve">71 + 0,00</t>
  </si>
  <si>
    <t xml:space="preserve">72 + 0,00</t>
  </si>
  <si>
    <t xml:space="preserve">73 + 0,00</t>
  </si>
  <si>
    <t xml:space="preserve">74 + 0,00</t>
  </si>
  <si>
    <t xml:space="preserve">75 + 0,00</t>
  </si>
  <si>
    <t xml:space="preserve">76 + 0,00</t>
  </si>
  <si>
    <t xml:space="preserve">77 + 0,00</t>
  </si>
  <si>
    <t xml:space="preserve">78 + 0,00</t>
  </si>
  <si>
    <t xml:space="preserve">79 + 0,00</t>
  </si>
  <si>
    <t xml:space="preserve">80 + 0,00</t>
  </si>
  <si>
    <t xml:space="preserve">81 + 0,00</t>
  </si>
  <si>
    <t xml:space="preserve">82 + 0,00</t>
  </si>
  <si>
    <t xml:space="preserve">83 + 0,00</t>
  </si>
  <si>
    <t xml:space="preserve">84 + 0,00</t>
  </si>
  <si>
    <t xml:space="preserve">85 + 0,00</t>
  </si>
  <si>
    <t xml:space="preserve">86 + 0,00</t>
  </si>
  <si>
    <t xml:space="preserve">87 + 0,00</t>
  </si>
  <si>
    <t xml:space="preserve">88 + 0,00</t>
  </si>
  <si>
    <t xml:space="preserve">89 + 0,00</t>
  </si>
  <si>
    <t xml:space="preserve">90 + 0,00</t>
  </si>
  <si>
    <t xml:space="preserve">91 + 0,00</t>
  </si>
  <si>
    <t xml:space="preserve">92 + 0,00</t>
  </si>
  <si>
    <t xml:space="preserve">93 + 0,00</t>
  </si>
  <si>
    <t xml:space="preserve">94 + 0,00</t>
  </si>
  <si>
    <t xml:space="preserve">95 + 0,00</t>
  </si>
  <si>
    <t xml:space="preserve">96 + 0,00</t>
  </si>
  <si>
    <t xml:space="preserve">97 + 0,00</t>
  </si>
  <si>
    <t xml:space="preserve">98 + 0,00</t>
  </si>
  <si>
    <t xml:space="preserve">99 + 0,00</t>
  </si>
  <si>
    <t xml:space="preserve">100 + 0,00</t>
  </si>
  <si>
    <t xml:space="preserve">101 + 0,00</t>
  </si>
  <si>
    <t xml:space="preserve">102 + 0,00</t>
  </si>
  <si>
    <t xml:space="preserve">103 + 0,00</t>
  </si>
  <si>
    <t xml:space="preserve">104 + 0,00</t>
  </si>
  <si>
    <t xml:space="preserve">105 + 0,00</t>
  </si>
  <si>
    <t xml:space="preserve">106 + 0,00</t>
  </si>
  <si>
    <t xml:space="preserve">107 + 0,00</t>
  </si>
  <si>
    <t xml:space="preserve">108 + 0,00</t>
  </si>
  <si>
    <t xml:space="preserve">109 + 0,00</t>
  </si>
  <si>
    <t xml:space="preserve">110 + 0,00</t>
  </si>
  <si>
    <t xml:space="preserve">111 + 0,00</t>
  </si>
  <si>
    <t xml:space="preserve">112 + 0,00</t>
  </si>
  <si>
    <t xml:space="preserve">113 + 0,00</t>
  </si>
  <si>
    <t xml:space="preserve">114 + 0,00</t>
  </si>
  <si>
    <t xml:space="preserve">115 + 0,00</t>
  </si>
  <si>
    <t xml:space="preserve">116 + 0,00</t>
  </si>
  <si>
    <t xml:space="preserve">117 + 0,00</t>
  </si>
  <si>
    <t xml:space="preserve">118 + 0,00</t>
  </si>
  <si>
    <t xml:space="preserve">119 + 0,00</t>
  </si>
  <si>
    <t xml:space="preserve">120 + 0,00</t>
  </si>
  <si>
    <t xml:space="preserve">121 + 0,00</t>
  </si>
  <si>
    <t xml:space="preserve">122 + 0,00</t>
  </si>
  <si>
    <t xml:space="preserve">123 + 0,00</t>
  </si>
  <si>
    <t xml:space="preserve">124 + 0,00</t>
  </si>
  <si>
    <t xml:space="preserve">125 + 0,00</t>
  </si>
  <si>
    <t xml:space="preserve">126 + 0,00</t>
  </si>
  <si>
    <t xml:space="preserve">127 + 0,00</t>
  </si>
  <si>
    <t xml:space="preserve">128 + 0,00</t>
  </si>
  <si>
    <t xml:space="preserve">129 + 0,00</t>
  </si>
  <si>
    <t xml:space="preserve">130 + 0,00</t>
  </si>
  <si>
    <t xml:space="preserve">131 + 0,00</t>
  </si>
  <si>
    <t xml:space="preserve">132 + 0,00</t>
  </si>
  <si>
    <t xml:space="preserve">133 + 0,00</t>
  </si>
  <si>
    <t xml:space="preserve">134 + 0,00</t>
  </si>
  <si>
    <t xml:space="preserve">135 + 0,00</t>
  </si>
  <si>
    <t xml:space="preserve">136 + 0,00</t>
  </si>
  <si>
    <t xml:space="preserve">137 + 0,00</t>
  </si>
  <si>
    <t xml:space="preserve">138 + 0,00</t>
  </si>
  <si>
    <t xml:space="preserve">139 + 0,00</t>
  </si>
  <si>
    <t xml:space="preserve">140 + 0,00</t>
  </si>
  <si>
    <t xml:space="preserve">141 + 0,00</t>
  </si>
  <si>
    <t xml:space="preserve">142 + 0,00</t>
  </si>
  <si>
    <t xml:space="preserve">143 + 0,00</t>
  </si>
  <si>
    <t xml:space="preserve">144 + 0,00</t>
  </si>
  <si>
    <t xml:space="preserve">145 + 0,00</t>
  </si>
  <si>
    <t xml:space="preserve">146 + 0,00</t>
  </si>
  <si>
    <t xml:space="preserve">147 + 0,00</t>
  </si>
  <si>
    <t xml:space="preserve">148 + 0,00</t>
  </si>
  <si>
    <t xml:space="preserve">149 + 0,00</t>
  </si>
  <si>
    <t xml:space="preserve">150 + 0,00</t>
  </si>
  <si>
    <t xml:space="preserve">151 + 0,00</t>
  </si>
  <si>
    <t xml:space="preserve">152 + 0,00</t>
  </si>
  <si>
    <t xml:space="preserve">153 + 0,00</t>
  </si>
  <si>
    <t xml:space="preserve">154 + 0,00</t>
  </si>
  <si>
    <t xml:space="preserve">155 + 0,00</t>
  </si>
  <si>
    <t xml:space="preserve">156 + 0,00</t>
  </si>
  <si>
    <t xml:space="preserve">157 + 0,00</t>
  </si>
  <si>
    <t xml:space="preserve">158 + 0,00</t>
  </si>
  <si>
    <t xml:space="preserve">159 + 0,00</t>
  </si>
  <si>
    <t xml:space="preserve">160 + 0,00</t>
  </si>
  <si>
    <t xml:space="preserve">161 + 0,00</t>
  </si>
  <si>
    <t xml:space="preserve">162 + 0,00</t>
  </si>
  <si>
    <t xml:space="preserve">163 + 0,00</t>
  </si>
  <si>
    <t xml:space="preserve">164 + 0,00</t>
  </si>
  <si>
    <t xml:space="preserve">165 + 0,00</t>
  </si>
  <si>
    <t xml:space="preserve">166 + 0,00</t>
  </si>
  <si>
    <t xml:space="preserve">167 + 0,00</t>
  </si>
  <si>
    <t xml:space="preserve">168 + 0,00</t>
  </si>
  <si>
    <t xml:space="preserve">168 + 18,76</t>
  </si>
  <si>
    <t xml:space="preserve">Total</t>
  </si>
  <si>
    <t xml:space="preserve">m²</t>
  </si>
  <si>
    <t xml:space="preserve">Volume</t>
  </si>
  <si>
    <t xml:space="preserve">m³</t>
  </si>
  <si>
    <t xml:space="preserve">Estaca Final</t>
  </si>
  <si>
    <t xml:space="preserve">Comp.</t>
  </si>
  <si>
    <t xml:space="preserve">Altura</t>
  </si>
  <si>
    <t xml:space="preserve">Qtd</t>
  </si>
  <si>
    <t xml:space="preserve">Observação</t>
  </si>
  <si>
    <t xml:space="preserve">Peso</t>
  </si>
  <si>
    <t xml:space="preserve">BSTC 0,80</t>
  </si>
  <si>
    <t xml:space="preserve">BDTC 1,20</t>
  </si>
  <si>
    <t xml:space="preserve">Escav.</t>
  </si>
  <si>
    <t xml:space="preserve">Areia</t>
  </si>
  <si>
    <t xml:space="preserve">Tubo</t>
  </si>
  <si>
    <t xml:space="preserve">Reaterro</t>
  </si>
  <si>
    <t xml:space="preserve">Desc. Tubo</t>
  </si>
  <si>
    <t xml:space="preserve">05 + 15</t>
  </si>
  <si>
    <t xml:space="preserve">11 + 15</t>
  </si>
  <si>
    <t xml:space="preserve">17 + 10</t>
  </si>
  <si>
    <t xml:space="preserve">19 + 15</t>
  </si>
  <si>
    <t xml:space="preserve">29 + 10</t>
  </si>
  <si>
    <t xml:space="preserve">32 + 0</t>
  </si>
  <si>
    <t xml:space="preserve">36 + 10</t>
  </si>
  <si>
    <t xml:space="preserve">41 + 5</t>
  </si>
  <si>
    <t xml:space="preserve">42 + 15</t>
  </si>
  <si>
    <t xml:space="preserve">51 + 10</t>
  </si>
  <si>
    <t xml:space="preserve">55 + 0</t>
  </si>
  <si>
    <t xml:space="preserve">60 + 10</t>
  </si>
  <si>
    <t xml:space="preserve">79 + 0</t>
  </si>
  <si>
    <t xml:space="preserve">88 + 0</t>
  </si>
  <si>
    <t xml:space="preserve">94 + 5</t>
  </si>
  <si>
    <t xml:space="preserve">98 + 0</t>
  </si>
  <si>
    <t xml:space="preserve">111 + 15</t>
  </si>
  <si>
    <t xml:space="preserve">114 + 10</t>
  </si>
  <si>
    <t xml:space="preserve">130 + 10</t>
  </si>
  <si>
    <t xml:space="preserve">135 + 15</t>
  </si>
  <si>
    <t xml:space="preserve">140 + 5</t>
  </si>
  <si>
    <t xml:space="preserve">148 + 15</t>
  </si>
  <si>
    <t xml:space="preserve">155 + 15</t>
  </si>
  <si>
    <t xml:space="preserve">159 + 0</t>
  </si>
  <si>
    <t xml:space="preserve">18 + 5</t>
  </si>
  <si>
    <t xml:space="preserve">67 + 5</t>
  </si>
  <si>
    <t xml:space="preserve">105 + 10</t>
  </si>
  <si>
    <t xml:space="preserve">118 + 0</t>
  </si>
  <si>
    <t xml:space="preserve">Corpo BDTC (grota) diâmetro 1,20 m CA-2 PB exclusive escavação e reaterro, inclusive transporte do tubo</t>
  </si>
  <si>
    <t xml:space="preserve">84 + 15</t>
  </si>
  <si>
    <t xml:space="preserve">143 + 15</t>
  </si>
  <si>
    <t xml:space="preserve">Boca de concreto ciclópico para BDTC diâmetro 1,20 m</t>
  </si>
  <si>
    <t xml:space="preserve">LD</t>
  </si>
  <si>
    <t xml:space="preserve">LE</t>
  </si>
  <si>
    <t xml:space="preserve">Estaca</t>
  </si>
  <si>
    <t xml:space="preserve">BASE</t>
  </si>
  <si>
    <t xml:space="preserve">M³</t>
  </si>
  <si>
    <t xml:space="preserve">M²</t>
  </si>
  <si>
    <t xml:space="preserve">Peso Espec.</t>
  </si>
  <si>
    <t xml:space="preserve">Peso (t)</t>
  </si>
  <si>
    <t xml:space="preserve">Consumo</t>
  </si>
  <si>
    <t xml:space="preserve">CBUQ</t>
  </si>
  <si>
    <t xml:space="preserve">PREFEITURA MUNICIPAL DE GUARAPARI</t>
  </si>
  <si>
    <t xml:space="preserve">SECRETARIA MUNICIPAL DE OBRAS PÚBLICAS E SERVIÇOS URBANOS </t>
  </si>
  <si>
    <t xml:space="preserve">Cronograma Físico Financeiro</t>
  </si>
  <si>
    <t xml:space="preserve">Trecho: Baia Nova – Santa Rita</t>
  </si>
  <si>
    <t xml:space="preserve">ITEM</t>
  </si>
  <si>
    <t xml:space="preserve">DESCRIÇÃO</t>
  </si>
  <si>
    <t xml:space="preserve">Valor 
(R$)</t>
  </si>
  <si>
    <t xml:space="preserve">Mês 1</t>
  </si>
  <si>
    <t xml:space="preserve">Mês 2</t>
  </si>
  <si>
    <t xml:space="preserve">Mês 3</t>
  </si>
  <si>
    <t xml:space="preserve">Mês 4</t>
  </si>
  <si>
    <t xml:space="preserve">Mês 5</t>
  </si>
  <si>
    <t xml:space="preserve">Mês 6</t>
  </si>
  <si>
    <t xml:space="preserve">R$</t>
  </si>
  <si>
    <t xml:space="preserve"> %</t>
  </si>
  <si>
    <t xml:space="preserve"> Total</t>
  </si>
  <si>
    <t xml:space="preserve">Acumulado Total</t>
  </si>
  <si>
    <t xml:space="preserve">Mês 7</t>
  </si>
  <si>
    <t xml:space="preserve">Mês 8</t>
  </si>
  <si>
    <t xml:space="preserve">Mês 9</t>
  </si>
  <si>
    <t xml:space="preserve">Mês 10</t>
  </si>
  <si>
    <t xml:space="preserve">Mês 11</t>
  </si>
  <si>
    <t xml:space="preserve">Mês 12</t>
  </si>
  <si>
    <t xml:space="preserve">____________________________________________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</si>
</sst>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_-* #,##0.00_-;\-* #,##0.00_-;_-* \-??_-;_-@_-"/>
    <numFmt numFmtId="166" formatCode="0.00%"/>
    <numFmt numFmtId="167" formatCode="MMM/YY"/>
    <numFmt numFmtId="168" formatCode="0.00"/>
    <numFmt numFmtId="169" formatCode="\+0.00"/>
    <numFmt numFmtId="170" formatCode="#,##0.000_ ;\-#,##0.000\ "/>
    <numFmt numFmtId="171" formatCode="_-* #,##0.0000_-;\-* #,##0.0000_-;_-* \-??_-;_-@_-"/>
    <numFmt numFmtId="172" formatCode="@"/>
    <numFmt numFmtId="173" formatCode="#,##0.00\ ;\-#,##0.00\ ;&quot; -&quot;#\ ;@\ "/>
    <numFmt numFmtId="174" formatCode="0"/>
    <numFmt numFmtId="175" formatCode="MMM\-YY"/>
    <numFmt numFmtId="176" formatCode="#,##0.00"/>
    <numFmt numFmtId="177" formatCode="_-* #,##0.00_-;\-* #,##0.00_-;_-* \-??_-;_-@_-"/>
  </numFmts>
  <fonts count="2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  <font>
      <b val="true"/>
      <sz val="11"/>
      <name val="Calibri"/>
      <family val="2"/>
      <charset val="1"/>
    </font>
    <font>
      <b val="true"/>
      <i val="true"/>
      <sz val="1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sz val="10"/>
      <name val="Calibri"/>
      <family val="2"/>
      <charset val="1"/>
    </font>
    <font>
      <sz val="10"/>
      <name val="Calibri"/>
      <family val="2"/>
    </font>
    <font>
      <b val="true"/>
      <sz val="10"/>
      <name val="Calibri"/>
      <family val="2"/>
      <charset val="1"/>
    </font>
    <font>
      <b val="true"/>
      <sz val="14"/>
      <color rgb="FF000000"/>
      <name val="Calibri"/>
      <family val="0"/>
    </font>
    <font>
      <sz val="14"/>
      <color rgb="FF000000"/>
      <name val="Calibri"/>
      <family val="0"/>
    </font>
    <font>
      <b val="true"/>
      <sz val="12"/>
      <color rgb="FFFF0000"/>
      <name val="Calibri"/>
      <family val="2"/>
      <charset val="1"/>
    </font>
    <font>
      <b val="true"/>
      <i val="true"/>
      <sz val="12"/>
      <color rgb="FFFF0000"/>
      <name val="Calibri"/>
      <family val="2"/>
      <charset val="1"/>
    </font>
    <font>
      <b val="true"/>
      <i val="true"/>
      <sz val="11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b val="true"/>
      <i val="true"/>
      <sz val="11"/>
      <color rgb="FFBF9000"/>
      <name val="Calibri"/>
      <family val="2"/>
      <charset val="1"/>
    </font>
    <font>
      <b val="true"/>
      <sz val="12"/>
      <color rgb="FF000000"/>
      <name val="Calibri"/>
      <family val="0"/>
    </font>
    <font>
      <sz val="12"/>
      <color rgb="FF000000"/>
      <name val="Calibri"/>
      <family val="0"/>
    </font>
    <font>
      <b val="true"/>
      <i val="true"/>
      <sz val="14"/>
      <color rgb="FF000000"/>
      <name val="Calibri"/>
      <family val="0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5E0B4"/>
        <bgColor rgb="FFA9D18E"/>
      </patternFill>
    </fill>
    <fill>
      <patternFill patternType="solid">
        <fgColor rgb="FFFFE699"/>
        <bgColor rgb="FFFFFFCC"/>
      </patternFill>
    </fill>
    <fill>
      <patternFill patternType="solid">
        <fgColor rgb="FFFFF200"/>
        <bgColor rgb="FFFFFF00"/>
      </patternFill>
    </fill>
    <fill>
      <patternFill patternType="solid">
        <fgColor rgb="FF9DC3E6"/>
        <bgColor rgb="FFC0C0C0"/>
      </patternFill>
    </fill>
    <fill>
      <patternFill patternType="solid">
        <fgColor rgb="FFA9D18E"/>
        <bgColor rgb="FFC5E0B4"/>
      </patternFill>
    </fill>
    <fill>
      <patternFill patternType="solid">
        <fgColor rgb="FFE2F0D9"/>
        <bgColor rgb="FFFFFFCC"/>
      </patternFill>
    </fill>
    <fill>
      <patternFill patternType="solid">
        <fgColor rgb="FFFFFF00"/>
        <bgColor rgb="FFFFF200"/>
      </patternFill>
    </fill>
    <fill>
      <patternFill patternType="solid">
        <fgColor rgb="FFC0C0C0"/>
        <bgColor rgb="FFAFABAB"/>
      </patternFill>
    </fill>
    <fill>
      <patternFill patternType="solid">
        <fgColor rgb="FFAFABAB"/>
        <bgColor rgb="FFC0C0C0"/>
      </patternFill>
    </fill>
  </fills>
  <borders count="33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 style="thin"/>
      <right style="thin"/>
      <top style="thin"/>
      <bottom style="dotted"/>
      <diagonal/>
    </border>
    <border diagonalUp="false" diagonalDown="false">
      <left style="thin"/>
      <right style="medium"/>
      <top style="thin"/>
      <bottom style="dotted"/>
      <diagonal/>
    </border>
    <border diagonalUp="false" diagonalDown="false">
      <left style="thin"/>
      <right style="thin"/>
      <top style="dotted"/>
      <bottom style="dotted"/>
      <diagonal/>
    </border>
    <border diagonalUp="false" diagonalDown="false">
      <left style="medium"/>
      <right style="thin"/>
      <top style="thin"/>
      <bottom style="dotted"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thin"/>
      <right style="thin"/>
      <top/>
      <bottom style="dotted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/>
      <top/>
      <bottom style="hair"/>
      <diagonal/>
    </border>
    <border diagonalUp="false" diagonalDown="false">
      <left/>
      <right/>
      <top/>
      <bottom style="hair"/>
      <diagonal/>
    </border>
    <border diagonalUp="false" diagonalDown="false">
      <left/>
      <right style="medium"/>
      <top/>
      <bottom style="hair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2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2" borderId="3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2" borderId="5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7" fontId="4" fillId="2" borderId="5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3" borderId="7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6" fillId="3" borderId="8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4" borderId="1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4" borderId="1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0" borderId="1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0" borderId="1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5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17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4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1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4" borderId="1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4" borderId="14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5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4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4" borderId="1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7" fillId="4" borderId="17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8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0" borderId="18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8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1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8" fillId="2" borderId="15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2" borderId="17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6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6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6" borderId="2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6" borderId="2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6" fillId="6" borderId="2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2" borderId="5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2" borderId="22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8" fillId="2" borderId="2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1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2" borderId="2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2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0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2" borderId="2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2" borderId="26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26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2" borderId="26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2" borderId="2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4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4" fillId="4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3" fillId="4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3" fillId="4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3" fillId="4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7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6" fillId="7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7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6" fillId="7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7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2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7" fillId="2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7" fillId="2" borderId="2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7" fillId="2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2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2" borderId="2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8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8" borderId="2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8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6" fillId="8" borderId="29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6" fillId="8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9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7" fillId="2" borderId="2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2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" borderId="3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2" borderId="2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2" borderId="2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0" fillId="2" borderId="2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29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21" fillId="2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1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21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3" fontId="22" fillId="2" borderId="0" xfId="1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3" fontId="21" fillId="2" borderId="0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23" fillId="2" borderId="0" xfId="2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4" fontId="23" fillId="10" borderId="1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10" borderId="1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5" fontId="23" fillId="1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6" fontId="23" fillId="1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23" fillId="10" borderId="1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6" fontId="23" fillId="10" borderId="1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3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3" borderId="10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77" fontId="0" fillId="3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77" fontId="0" fillId="3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3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77" fontId="0" fillId="0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77" fontId="0" fillId="0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11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0" fillId="11" borderId="3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77" fontId="0" fillId="11" borderId="1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11" borderId="1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3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7" fontId="8" fillId="2" borderId="0" xfId="15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Normal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5E0B4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E699"/>
      <rgbColor rgb="FF9DC3E6"/>
      <rgbColor rgb="FFFF99CC"/>
      <rgbColor rgb="FFCC99FF"/>
      <rgbColor rgb="FFA9D18E"/>
      <rgbColor rgb="FF3366FF"/>
      <rgbColor rgb="FF33CCCC"/>
      <rgbColor rgb="FF99CC00"/>
      <rgbColor rgb="FFFFCC00"/>
      <rgbColor rgb="FFBF9000"/>
      <rgbColor rgb="FFFF6600"/>
      <rgbColor rgb="FF666699"/>
      <rgbColor rgb="FFAFABAB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2.xml"/><Relationship Id="rId6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1512720</xdr:colOff>
      <xdr:row>0</xdr:row>
      <xdr:rowOff>21600</xdr:rowOff>
    </xdr:from>
    <xdr:to>
      <xdr:col>5</xdr:col>
      <xdr:colOff>997920</xdr:colOff>
      <xdr:row>2</xdr:row>
      <xdr:rowOff>182880</xdr:rowOff>
    </xdr:to>
    <xdr:sp>
      <xdr:nvSpPr>
        <xdr:cNvPr id="0" name="CustomShape 1"/>
        <xdr:cNvSpPr/>
      </xdr:nvSpPr>
      <xdr:spPr>
        <a:xfrm>
          <a:off x="3009240" y="21600"/>
          <a:ext cx="4158000" cy="5270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1" lang="pt-BR" sz="1400" spc="-1" strike="noStrike">
              <a:solidFill>
                <a:srgbClr val="000000"/>
              </a:solidFill>
              <a:latin typeface="Calibri"/>
            </a:rPr>
            <a:t>PREFEITURA MUNICIAL DE GUARAPARI</a:t>
          </a:r>
          <a:endParaRPr b="0" lang="pt-BR" sz="14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400" spc="-1" strike="noStrike">
              <a:solidFill>
                <a:srgbClr val="000000"/>
              </a:solidFill>
              <a:latin typeface="Calibri"/>
            </a:rPr>
            <a:t>Secretaria Municipal de Obras e Serviços Públicos</a:t>
          </a:r>
          <a:endParaRPr b="0" lang="pt-BR" sz="1400" spc="-1" strike="noStrike">
            <a:latin typeface="Times New Roman"/>
          </a:endParaRPr>
        </a:p>
      </xdr:txBody>
    </xdr:sp>
    <xdr:clientData/>
  </xdr:twoCellAnchor>
  <xdr:twoCellAnchor editAs="oneCell">
    <xdr:from>
      <xdr:col>3</xdr:col>
      <xdr:colOff>1080360</xdr:colOff>
      <xdr:row>5</xdr:row>
      <xdr:rowOff>88560</xdr:rowOff>
    </xdr:from>
    <xdr:to>
      <xdr:col>5</xdr:col>
      <xdr:colOff>522360</xdr:colOff>
      <xdr:row>5</xdr:row>
      <xdr:rowOff>374400</xdr:rowOff>
    </xdr:to>
    <xdr:sp>
      <xdr:nvSpPr>
        <xdr:cNvPr id="1" name="CustomShape 1"/>
        <xdr:cNvSpPr/>
      </xdr:nvSpPr>
      <xdr:spPr>
        <a:xfrm>
          <a:off x="2576880" y="1099800"/>
          <a:ext cx="4114800" cy="2858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1" lang="pt-BR" sz="1400" spc="-1" strike="noStrike">
              <a:solidFill>
                <a:srgbClr val="000000"/>
              </a:solidFill>
              <a:latin typeface="Calibri"/>
            </a:rPr>
            <a:t>PLANILHA ORÇAMENTÁRIA</a:t>
          </a:r>
          <a:endParaRPr b="0" lang="pt-BR" sz="14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304920</xdr:colOff>
      <xdr:row>1</xdr:row>
      <xdr:rowOff>360</xdr:rowOff>
    </xdr:from>
    <xdr:to>
      <xdr:col>7</xdr:col>
      <xdr:colOff>609120</xdr:colOff>
      <xdr:row>3</xdr:row>
      <xdr:rowOff>132840</xdr:rowOff>
    </xdr:to>
    <xdr:sp>
      <xdr:nvSpPr>
        <xdr:cNvPr id="2" name="CustomShape 1"/>
        <xdr:cNvSpPr/>
      </xdr:nvSpPr>
      <xdr:spPr>
        <a:xfrm>
          <a:off x="947880" y="76320"/>
          <a:ext cx="4132080" cy="498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Calibri"/>
            </a:rPr>
            <a:t>PREFEITURA MUNICIAL DE GUARAPARI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Calibri"/>
            </a:rPr>
            <a:t>Secretaria Municipal de Obras e Serviços Públicos</a:t>
          </a:r>
          <a:endParaRPr b="0" lang="pt-BR" sz="12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590400</xdr:colOff>
      <xdr:row>4</xdr:row>
      <xdr:rowOff>47880</xdr:rowOff>
    </xdr:from>
    <xdr:to>
      <xdr:col>10</xdr:col>
      <xdr:colOff>28080</xdr:colOff>
      <xdr:row>5</xdr:row>
      <xdr:rowOff>182520</xdr:rowOff>
    </xdr:to>
    <xdr:sp>
      <xdr:nvSpPr>
        <xdr:cNvPr id="3" name="CustomShape 1"/>
        <xdr:cNvSpPr/>
      </xdr:nvSpPr>
      <xdr:spPr>
        <a:xfrm>
          <a:off x="2927160" y="672480"/>
          <a:ext cx="4345920" cy="317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 anchor="ctr"/>
        <a:p>
          <a:pPr algn="ctr">
            <a:lnSpc>
              <a:spcPct val="100000"/>
            </a:lnSpc>
          </a:pPr>
          <a:r>
            <a:rPr b="1" i="1" lang="pt-BR" sz="1400" spc="-1" strike="noStrike">
              <a:solidFill>
                <a:srgbClr val="000000"/>
              </a:solidFill>
              <a:latin typeface="Calibri"/>
            </a:rPr>
            <a:t>Memória de Cálculo</a:t>
          </a:r>
          <a:endParaRPr b="0" lang="pt-BR" sz="1400" spc="-1" strike="noStrike">
            <a:latin typeface="Times New Roman"/>
          </a:endParaRPr>
        </a:p>
      </xdr:txBody>
    </xdr:sp>
    <xdr:clientData/>
  </xdr:twoCellAnchor>
</xdr:wsDr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Planilha%20Or&#231;ament&#225;ria%20-%20RIO%20CAL&#199;ADO%20BA&#205;A%20NOVA%20JUNHO%202020.xlsx" TargetMode="External"/>
</Relationships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pane xSplit="0" ySplit="7" topLeftCell="A8" activePane="bottomLeft" state="frozen"/>
      <selection pane="topLeft" activeCell="A1" activeCellId="0" sqref="A1"/>
      <selection pane="bottomLeft" activeCell="C7" activeCellId="0" sqref="C7"/>
    </sheetView>
  </sheetViews>
  <sheetFormatPr defaultRowHeight="14.4" zeroHeight="false" outlineLevelRow="0" outlineLevelCol="0"/>
  <cols>
    <col collapsed="false" customWidth="true" hidden="false" outlineLevel="0" max="1" min="1" style="1" width="5.1"/>
    <col collapsed="false" customWidth="true" hidden="false" outlineLevel="0" max="2" min="2" style="1" width="9"/>
    <col collapsed="false" customWidth="true" hidden="false" outlineLevel="0" max="3" min="3" style="2" width="7.11"/>
    <col collapsed="false" customWidth="true" hidden="false" outlineLevel="0" max="4" min="4" style="3" width="57.11"/>
    <col collapsed="false" customWidth="true" hidden="false" outlineLevel="0" max="5" min="5" style="4" width="9.12"/>
    <col collapsed="false" customWidth="true" hidden="false" outlineLevel="0" max="7" min="6" style="5" width="15.44"/>
    <col collapsed="false" customWidth="true" hidden="false" outlineLevel="0" max="8" min="8" style="5" width="19"/>
    <col collapsed="false" customWidth="true" hidden="false" outlineLevel="0" max="9" min="9" style="2" width="13.43"/>
    <col collapsed="false" customWidth="true" hidden="false" outlineLevel="0" max="10" min="10" style="2" width="17.11"/>
    <col collapsed="false" customWidth="true" hidden="false" outlineLevel="0" max="1025" min="11" style="2" width="9.12"/>
  </cols>
  <sheetData>
    <row r="1" customFormat="false" ht="14.4" hidden="false" customHeight="false" outlineLevel="0" collapsed="false">
      <c r="A1" s="6"/>
      <c r="B1" s="7"/>
      <c r="C1" s="8"/>
      <c r="D1" s="9"/>
      <c r="E1" s="10"/>
      <c r="F1" s="11"/>
      <c r="G1" s="11"/>
      <c r="H1" s="12"/>
    </row>
    <row r="2" customFormat="false" ht="14.4" hidden="false" customHeight="false" outlineLevel="0" collapsed="false">
      <c r="A2" s="13"/>
      <c r="B2" s="14"/>
      <c r="C2" s="15"/>
      <c r="D2" s="16"/>
      <c r="E2" s="17"/>
      <c r="H2" s="18"/>
    </row>
    <row r="3" customFormat="false" ht="23.25" hidden="false" customHeight="true" outlineLevel="0" collapsed="false">
      <c r="A3" s="13"/>
      <c r="B3" s="14"/>
      <c r="C3" s="15"/>
      <c r="D3" s="16"/>
      <c r="E3" s="17"/>
      <c r="H3" s="18"/>
    </row>
    <row r="4" customFormat="false" ht="13.8" hidden="false" customHeight="false" outlineLevel="0" collapsed="false">
      <c r="A4" s="13"/>
      <c r="B4" s="19" t="s">
        <v>0</v>
      </c>
      <c r="C4" s="20" t="s">
        <v>1</v>
      </c>
      <c r="D4" s="16"/>
      <c r="E4" s="17"/>
      <c r="G4" s="5" t="s">
        <v>2</v>
      </c>
      <c r="H4" s="21" t="n">
        <v>0.2963</v>
      </c>
    </row>
    <row r="5" customFormat="false" ht="13.8" hidden="false" customHeight="false" outlineLevel="0" collapsed="false">
      <c r="A5" s="13"/>
      <c r="B5" s="19" t="s">
        <v>3</v>
      </c>
      <c r="C5" s="15" t="s">
        <v>4</v>
      </c>
      <c r="D5" s="16"/>
      <c r="E5" s="17"/>
      <c r="G5" s="5" t="s">
        <v>5</v>
      </c>
      <c r="H5" s="22" t="n">
        <v>43374</v>
      </c>
    </row>
    <row r="6" customFormat="false" ht="42" hidden="false" customHeight="true" outlineLevel="0" collapsed="false">
      <c r="A6" s="13"/>
      <c r="B6" s="23" t="s">
        <v>6</v>
      </c>
      <c r="C6" s="24" t="s">
        <v>7</v>
      </c>
      <c r="D6" s="16"/>
      <c r="E6" s="17"/>
      <c r="F6" s="5" t="s">
        <v>8</v>
      </c>
      <c r="H6" s="22"/>
    </row>
    <row r="7" s="30" customFormat="true" ht="13.8" hidden="false" customHeight="false" outlineLevel="0" collapsed="false">
      <c r="A7" s="25" t="s">
        <v>9</v>
      </c>
      <c r="B7" s="26" t="s">
        <v>10</v>
      </c>
      <c r="C7" s="26" t="s">
        <v>11</v>
      </c>
      <c r="D7" s="27" t="s">
        <v>12</v>
      </c>
      <c r="E7" s="26" t="s">
        <v>13</v>
      </c>
      <c r="F7" s="28" t="s">
        <v>14</v>
      </c>
      <c r="G7" s="28" t="s">
        <v>15</v>
      </c>
      <c r="H7" s="29" t="s">
        <v>16</v>
      </c>
    </row>
    <row r="8" s="30" customFormat="true" ht="12.8" hidden="false" customHeight="false" outlineLevel="0" collapsed="false">
      <c r="A8" s="31" t="n">
        <v>1</v>
      </c>
      <c r="B8" s="32"/>
      <c r="C8" s="33"/>
      <c r="D8" s="34" t="s">
        <v>17</v>
      </c>
      <c r="E8" s="32"/>
      <c r="F8" s="35"/>
      <c r="G8" s="35"/>
      <c r="H8" s="36" t="n">
        <f aca="false">SUM(H9:H15)</f>
        <v>23092.9036</v>
      </c>
    </row>
    <row r="9" s="30" customFormat="true" ht="12.8" hidden="false" customHeight="false" outlineLevel="0" collapsed="false">
      <c r="A9" s="37" t="s">
        <v>18</v>
      </c>
      <c r="B9" s="38" t="n">
        <v>41500</v>
      </c>
      <c r="C9" s="39" t="s">
        <v>19</v>
      </c>
      <c r="D9" s="40" t="s">
        <v>20</v>
      </c>
      <c r="E9" s="41" t="s">
        <v>21</v>
      </c>
      <c r="F9" s="42" t="n">
        <v>8</v>
      </c>
      <c r="G9" s="42" t="n">
        <v>274.76</v>
      </c>
      <c r="H9" s="43" t="n">
        <f aca="false">G9*F9</f>
        <v>2198.08</v>
      </c>
    </row>
    <row r="10" s="30" customFormat="true" ht="30.75" hidden="false" customHeight="false" outlineLevel="0" collapsed="false">
      <c r="A10" s="37" t="s">
        <v>22</v>
      </c>
      <c r="B10" s="44" t="n">
        <v>41498</v>
      </c>
      <c r="C10" s="45" t="s">
        <v>19</v>
      </c>
      <c r="D10" s="46" t="s">
        <v>23</v>
      </c>
      <c r="E10" s="41" t="s">
        <v>21</v>
      </c>
      <c r="F10" s="47" t="n">
        <v>14.52</v>
      </c>
      <c r="G10" s="47" t="n">
        <v>464.18</v>
      </c>
      <c r="H10" s="43" t="n">
        <f aca="false">G10*F10</f>
        <v>6739.8936</v>
      </c>
    </row>
    <row r="11" s="30" customFormat="true" ht="21" hidden="false" customHeight="false" outlineLevel="0" collapsed="false">
      <c r="A11" s="37" t="s">
        <v>24</v>
      </c>
      <c r="B11" s="48" t="n">
        <v>41503</v>
      </c>
      <c r="C11" s="45" t="s">
        <v>19</v>
      </c>
      <c r="D11" s="46" t="s">
        <v>25</v>
      </c>
      <c r="E11" s="44" t="s">
        <v>26</v>
      </c>
      <c r="F11" s="47" t="n">
        <v>10</v>
      </c>
      <c r="G11" s="49" t="s">
        <v>27</v>
      </c>
      <c r="H11" s="43" t="n">
        <f aca="false">G11*F11</f>
        <v>4435.6</v>
      </c>
    </row>
    <row r="12" s="30" customFormat="true" ht="21" hidden="false" customHeight="false" outlineLevel="0" collapsed="false">
      <c r="A12" s="37" t="s">
        <v>28</v>
      </c>
      <c r="B12" s="48" t="n">
        <v>41499</v>
      </c>
      <c r="C12" s="45" t="s">
        <v>19</v>
      </c>
      <c r="D12" s="46" t="s">
        <v>29</v>
      </c>
      <c r="E12" s="44" t="s">
        <v>26</v>
      </c>
      <c r="F12" s="47" t="n">
        <v>5</v>
      </c>
      <c r="G12" s="49" t="s">
        <v>30</v>
      </c>
      <c r="H12" s="43" t="n">
        <f aca="false">G12*F12</f>
        <v>1530.45</v>
      </c>
    </row>
    <row r="13" s="30" customFormat="true" ht="21" hidden="false" customHeight="false" outlineLevel="0" collapsed="false">
      <c r="A13" s="37" t="s">
        <v>31</v>
      </c>
      <c r="B13" s="48" t="n">
        <v>41501</v>
      </c>
      <c r="C13" s="45" t="s">
        <v>19</v>
      </c>
      <c r="D13" s="46" t="s">
        <v>32</v>
      </c>
      <c r="E13" s="44" t="s">
        <v>26</v>
      </c>
      <c r="F13" s="47" t="n">
        <v>10</v>
      </c>
      <c r="G13" s="49" t="s">
        <v>33</v>
      </c>
      <c r="H13" s="43" t="n">
        <f aca="false">G13*F13</f>
        <v>366.9</v>
      </c>
    </row>
    <row r="14" s="30" customFormat="true" ht="21" hidden="false" customHeight="false" outlineLevel="0" collapsed="false">
      <c r="A14" s="37" t="s">
        <v>34</v>
      </c>
      <c r="B14" s="48" t="n">
        <v>41527</v>
      </c>
      <c r="C14" s="45" t="s">
        <v>19</v>
      </c>
      <c r="D14" s="46" t="s">
        <v>35</v>
      </c>
      <c r="E14" s="44" t="s">
        <v>36</v>
      </c>
      <c r="F14" s="47" t="n">
        <v>1</v>
      </c>
      <c r="G14" s="49" t="s">
        <v>37</v>
      </c>
      <c r="H14" s="43" t="n">
        <f aca="false">G14*F14</f>
        <v>1855.18</v>
      </c>
    </row>
    <row r="15" s="30" customFormat="true" ht="30.75" hidden="false" customHeight="false" outlineLevel="0" collapsed="false">
      <c r="A15" s="37" t="s">
        <v>38</v>
      </c>
      <c r="B15" s="48" t="n">
        <v>100882</v>
      </c>
      <c r="C15" s="45" t="s">
        <v>19</v>
      </c>
      <c r="D15" s="46" t="s">
        <v>39</v>
      </c>
      <c r="E15" s="44" t="s">
        <v>26</v>
      </c>
      <c r="F15" s="47" t="n">
        <v>40</v>
      </c>
      <c r="G15" s="49" t="s">
        <v>40</v>
      </c>
      <c r="H15" s="43" t="n">
        <f aca="false">G15*F15</f>
        <v>5966.8</v>
      </c>
    </row>
    <row r="16" s="30" customFormat="true" ht="12.8" hidden="false" customHeight="false" outlineLevel="0" collapsed="false">
      <c r="A16" s="25"/>
      <c r="B16" s="26"/>
      <c r="C16" s="26"/>
      <c r="D16" s="27"/>
      <c r="E16" s="26"/>
      <c r="F16" s="28"/>
      <c r="G16" s="28"/>
      <c r="H16" s="29"/>
    </row>
    <row r="17" s="50" customFormat="true" ht="13.8" hidden="false" customHeight="false" outlineLevel="0" collapsed="false">
      <c r="A17" s="31" t="n">
        <v>2</v>
      </c>
      <c r="B17" s="32"/>
      <c r="C17" s="33"/>
      <c r="D17" s="34" t="s">
        <v>41</v>
      </c>
      <c r="E17" s="32"/>
      <c r="F17" s="35"/>
      <c r="G17" s="35"/>
      <c r="H17" s="36" t="n">
        <f aca="false">SUM(H18:H24)</f>
        <v>191792.93</v>
      </c>
      <c r="J17" s="31" t="n">
        <v>1</v>
      </c>
    </row>
    <row r="18" s="51" customFormat="true" ht="21" hidden="false" customHeight="false" outlineLevel="0" collapsed="false">
      <c r="A18" s="37" t="s">
        <v>42</v>
      </c>
      <c r="B18" s="41" t="n">
        <v>40167</v>
      </c>
      <c r="C18" s="39" t="s">
        <v>19</v>
      </c>
      <c r="D18" s="40" t="s">
        <v>43</v>
      </c>
      <c r="E18" s="41" t="s">
        <v>21</v>
      </c>
      <c r="F18" s="42" t="n">
        <f aca="false">'Memória de Cálculo'!J180</f>
        <v>22489.09</v>
      </c>
      <c r="G18" s="42" t="n">
        <v>0.49</v>
      </c>
      <c r="H18" s="43" t="n">
        <f aca="false">ROUND(G18*F18,2)</f>
        <v>11019.65</v>
      </c>
      <c r="J18" s="52" t="s">
        <v>18</v>
      </c>
    </row>
    <row r="19" s="51" customFormat="true" ht="12.8" hidden="false" customHeight="false" outlineLevel="0" collapsed="false">
      <c r="A19" s="37" t="s">
        <v>44</v>
      </c>
      <c r="B19" s="44" t="n">
        <v>40230</v>
      </c>
      <c r="C19" s="45" t="s">
        <v>19</v>
      </c>
      <c r="D19" s="46" t="s">
        <v>45</v>
      </c>
      <c r="E19" s="44" t="s">
        <v>46</v>
      </c>
      <c r="F19" s="47" t="n">
        <f aca="false">'Memória de Cálculo'!J353</f>
        <v>17742</v>
      </c>
      <c r="G19" s="47" t="n">
        <v>3.09</v>
      </c>
      <c r="H19" s="53" t="n">
        <f aca="false">ROUND(G19*F19,2)</f>
        <v>54822.78</v>
      </c>
      <c r="J19" s="52" t="s">
        <v>22</v>
      </c>
    </row>
    <row r="20" s="51" customFormat="true" ht="12.8" hidden="false" customHeight="false" outlineLevel="0" collapsed="false">
      <c r="A20" s="37" t="s">
        <v>47</v>
      </c>
      <c r="B20" s="44" t="n">
        <v>40228</v>
      </c>
      <c r="C20" s="45" t="s">
        <v>19</v>
      </c>
      <c r="D20" s="46" t="s">
        <v>48</v>
      </c>
      <c r="E20" s="44" t="s">
        <v>46</v>
      </c>
      <c r="F20" s="47" t="n">
        <f aca="false">'Memória de Cálculo'!J526</f>
        <v>1453.1</v>
      </c>
      <c r="G20" s="47" t="n">
        <v>4.92</v>
      </c>
      <c r="H20" s="53" t="n">
        <f aca="false">ROUND(G20*F20,2)</f>
        <v>7149.25</v>
      </c>
      <c r="J20" s="52" t="s">
        <v>24</v>
      </c>
    </row>
    <row r="21" s="51" customFormat="true" ht="12.8" hidden="false" customHeight="false" outlineLevel="0" collapsed="false">
      <c r="A21" s="37" t="s">
        <v>49</v>
      </c>
      <c r="B21" s="44" t="n">
        <v>43340</v>
      </c>
      <c r="C21" s="45" t="s">
        <v>19</v>
      </c>
      <c r="D21" s="46" t="s">
        <v>50</v>
      </c>
      <c r="E21" s="44" t="s">
        <v>46</v>
      </c>
      <c r="F21" s="47" t="n">
        <f aca="false">'Memória de Cálculo'!J699</f>
        <v>4814.8</v>
      </c>
      <c r="G21" s="47" t="n">
        <v>6.35</v>
      </c>
      <c r="H21" s="53" t="n">
        <f aca="false">ROUND(G21*F21,2)</f>
        <v>30573.98</v>
      </c>
      <c r="J21" s="52" t="s">
        <v>28</v>
      </c>
    </row>
    <row r="22" s="51" customFormat="true" ht="12.8" hidden="false" customHeight="false" outlineLevel="0" collapsed="false">
      <c r="A22" s="37" t="s">
        <v>51</v>
      </c>
      <c r="B22" s="44" t="n">
        <v>42547</v>
      </c>
      <c r="C22" s="45" t="s">
        <v>19</v>
      </c>
      <c r="D22" s="46" t="s">
        <v>52</v>
      </c>
      <c r="E22" s="44" t="s">
        <v>46</v>
      </c>
      <c r="F22" s="47" t="n">
        <f aca="false">'Memória de Cálculo'!J703</f>
        <v>12076.2999</v>
      </c>
      <c r="G22" s="47" t="n">
        <v>1.72</v>
      </c>
      <c r="H22" s="53" t="n">
        <f aca="false">ROUND(G22*F22,2)</f>
        <v>20771.24</v>
      </c>
      <c r="J22" s="52" t="s">
        <v>31</v>
      </c>
    </row>
    <row r="23" s="51" customFormat="true" ht="13.8" hidden="false" customHeight="false" outlineLevel="0" collapsed="false">
      <c r="A23" s="37"/>
      <c r="B23" s="44"/>
      <c r="C23" s="45"/>
      <c r="D23" s="54" t="s">
        <v>53</v>
      </c>
      <c r="E23" s="44"/>
      <c r="F23" s="47"/>
      <c r="G23" s="47"/>
      <c r="H23" s="53"/>
      <c r="J23" s="52"/>
    </row>
    <row r="24" s="51" customFormat="true" ht="20.85" hidden="false" customHeight="false" outlineLevel="0" collapsed="false">
      <c r="A24" s="37" t="s">
        <v>54</v>
      </c>
      <c r="B24" s="44" t="n">
        <v>60019</v>
      </c>
      <c r="C24" s="45" t="s">
        <v>19</v>
      </c>
      <c r="D24" s="46" t="s">
        <v>55</v>
      </c>
      <c r="E24" s="44" t="s">
        <v>56</v>
      </c>
      <c r="F24" s="47" t="n">
        <f aca="false">'Memória de Cálculo'!J707</f>
        <v>31686.81387</v>
      </c>
      <c r="G24" s="47" t="n">
        <f aca="false">0.858*0 + 0.948*0.657 + 1.506</f>
        <v>2.128836</v>
      </c>
      <c r="H24" s="53" t="n">
        <f aca="false">ROUND(G24*F24,2)</f>
        <v>67456.03</v>
      </c>
      <c r="J24" s="52" t="s">
        <v>34</v>
      </c>
    </row>
    <row r="25" s="61" customFormat="true" ht="13.8" hidden="false" customHeight="false" outlineLevel="0" collapsed="false">
      <c r="A25" s="55" t="n">
        <v>3</v>
      </c>
      <c r="B25" s="56"/>
      <c r="C25" s="57"/>
      <c r="D25" s="58" t="s">
        <v>57</v>
      </c>
      <c r="E25" s="56"/>
      <c r="F25" s="59"/>
      <c r="G25" s="59"/>
      <c r="H25" s="60" t="n">
        <f aca="false">SUM(H26:H44)</f>
        <v>772250.81</v>
      </c>
      <c r="J25" s="55" t="n">
        <v>2</v>
      </c>
    </row>
    <row r="26" s="62" customFormat="true" ht="12.8" hidden="false" customHeight="false" outlineLevel="0" collapsed="false">
      <c r="A26" s="37" t="s">
        <v>58</v>
      </c>
      <c r="B26" s="44" t="n">
        <v>40283</v>
      </c>
      <c r="C26" s="45" t="s">
        <v>19</v>
      </c>
      <c r="D26" s="46" t="s">
        <v>59</v>
      </c>
      <c r="E26" s="44" t="s">
        <v>46</v>
      </c>
      <c r="F26" s="47" t="n">
        <f aca="false">'Memória de Cálculo'!J713</f>
        <v>556.8</v>
      </c>
      <c r="G26" s="47" t="n">
        <v>13.74</v>
      </c>
      <c r="H26" s="53" t="n">
        <f aca="false">ROUND(G26*F26,2)</f>
        <v>7650.43</v>
      </c>
      <c r="J26" s="37" t="s">
        <v>42</v>
      </c>
    </row>
    <row r="27" s="62" customFormat="true" ht="12.8" hidden="false" customHeight="false" outlineLevel="0" collapsed="false">
      <c r="A27" s="37" t="s">
        <v>60</v>
      </c>
      <c r="B27" s="44" t="n">
        <v>40302</v>
      </c>
      <c r="C27" s="45" t="s">
        <v>19</v>
      </c>
      <c r="D27" s="46" t="s">
        <v>61</v>
      </c>
      <c r="E27" s="44" t="s">
        <v>46</v>
      </c>
      <c r="F27" s="47" t="n">
        <f aca="false">'Memória de Cálculo'!I718</f>
        <v>201.6</v>
      </c>
      <c r="G27" s="47" t="n">
        <v>63.66</v>
      </c>
      <c r="H27" s="53" t="n">
        <f aca="false">ROUND(G27*F27,2)</f>
        <v>12833.86</v>
      </c>
      <c r="J27" s="37" t="s">
        <v>44</v>
      </c>
    </row>
    <row r="28" s="62" customFormat="true" ht="12.8" hidden="false" customHeight="false" outlineLevel="0" collapsed="false">
      <c r="A28" s="37" t="s">
        <v>62</v>
      </c>
      <c r="B28" s="44" t="n">
        <v>40304</v>
      </c>
      <c r="C28" s="45" t="s">
        <v>19</v>
      </c>
      <c r="D28" s="46" t="s">
        <v>63</v>
      </c>
      <c r="E28" s="44" t="s">
        <v>46</v>
      </c>
      <c r="F28" s="47" t="n">
        <f aca="false">'Memória de Cálculo'!I723</f>
        <v>197.3208</v>
      </c>
      <c r="G28" s="47" t="n">
        <v>59.86</v>
      </c>
      <c r="H28" s="53" t="n">
        <f aca="false">ROUND(G28*F28,2)</f>
        <v>11811.62</v>
      </c>
      <c r="J28" s="37" t="s">
        <v>47</v>
      </c>
    </row>
    <row r="29" s="62" customFormat="true" ht="20.85" hidden="false" customHeight="false" outlineLevel="0" collapsed="false">
      <c r="A29" s="37" t="s">
        <v>64</v>
      </c>
      <c r="B29" s="44" t="n">
        <v>40327</v>
      </c>
      <c r="C29" s="45" t="s">
        <v>19</v>
      </c>
      <c r="D29" s="46" t="s">
        <v>65</v>
      </c>
      <c r="E29" s="44" t="s">
        <v>21</v>
      </c>
      <c r="F29" s="47" t="n">
        <f aca="false">'Memória de Cálculo'!I728</f>
        <v>288</v>
      </c>
      <c r="G29" s="47" t="n">
        <v>190.93</v>
      </c>
      <c r="H29" s="53" t="n">
        <f aca="false">ROUND(G29*F29,2)</f>
        <v>54987.84</v>
      </c>
      <c r="J29" s="37" t="s">
        <v>49</v>
      </c>
    </row>
    <row r="30" s="62" customFormat="true" ht="20.85" hidden="false" customHeight="false" outlineLevel="0" collapsed="false">
      <c r="A30" s="37" t="s">
        <v>66</v>
      </c>
      <c r="B30" s="44" t="n">
        <v>40431</v>
      </c>
      <c r="C30" s="45" t="s">
        <v>19</v>
      </c>
      <c r="D30" s="46" t="s">
        <v>67</v>
      </c>
      <c r="E30" s="44" t="s">
        <v>26</v>
      </c>
      <c r="F30" s="47" t="n">
        <f aca="false">'Memória de Cálculo'!I755</f>
        <v>240</v>
      </c>
      <c r="G30" s="47" t="n">
        <v>258.09</v>
      </c>
      <c r="H30" s="53" t="n">
        <f aca="false">ROUND(G30*F30,2)</f>
        <v>61941.6</v>
      </c>
      <c r="J30" s="37" t="s">
        <v>51</v>
      </c>
    </row>
    <row r="31" s="62" customFormat="true" ht="20.85" hidden="false" customHeight="false" outlineLevel="0" collapsed="false">
      <c r="A31" s="37" t="s">
        <v>68</v>
      </c>
      <c r="B31" s="44" t="n">
        <v>40451</v>
      </c>
      <c r="C31" s="45" t="s">
        <v>19</v>
      </c>
      <c r="D31" s="46" t="s">
        <v>69</v>
      </c>
      <c r="E31" s="44" t="s">
        <v>26</v>
      </c>
      <c r="F31" s="47" t="n">
        <f aca="false">'Memória de Cálculo'!I762</f>
        <v>48</v>
      </c>
      <c r="G31" s="47" t="n">
        <v>414.66</v>
      </c>
      <c r="H31" s="53" t="n">
        <f aca="false">ROUND(G31*F31,2)</f>
        <v>19903.68</v>
      </c>
      <c r="J31" s="37" t="s">
        <v>54</v>
      </c>
    </row>
    <row r="32" s="62" customFormat="true" ht="20.85" hidden="false" customHeight="false" outlineLevel="0" collapsed="false">
      <c r="A32" s="37" t="s">
        <v>70</v>
      </c>
      <c r="B32" s="44" t="n">
        <v>40460</v>
      </c>
      <c r="C32" s="45" t="s">
        <v>19</v>
      </c>
      <c r="D32" s="46" t="s">
        <v>71</v>
      </c>
      <c r="E32" s="44" t="s">
        <v>26</v>
      </c>
      <c r="F32" s="47" t="n">
        <f aca="false">'Memória de Cálculo'!I767</f>
        <v>24</v>
      </c>
      <c r="G32" s="47" t="n">
        <v>739.13</v>
      </c>
      <c r="H32" s="53" t="n">
        <f aca="false">ROUND(G32*F32,2)</f>
        <v>17739.12</v>
      </c>
      <c r="J32" s="37" t="s">
        <v>72</v>
      </c>
    </row>
    <row r="33" s="62" customFormat="true" ht="12.8" hidden="false" customHeight="false" outlineLevel="0" collapsed="false">
      <c r="A33" s="37" t="s">
        <v>73</v>
      </c>
      <c r="B33" s="44" t="n">
        <v>40530</v>
      </c>
      <c r="C33" s="45" t="s">
        <v>19</v>
      </c>
      <c r="D33" s="46" t="s">
        <v>74</v>
      </c>
      <c r="E33" s="44" t="s">
        <v>36</v>
      </c>
      <c r="F33" s="47" t="n">
        <f aca="false">'Memória de Cálculo'!I794</f>
        <v>24</v>
      </c>
      <c r="G33" s="47" t="n">
        <v>1174.9</v>
      </c>
      <c r="H33" s="53" t="n">
        <f aca="false">ROUND(G33*F33,2)</f>
        <v>28197.6</v>
      </c>
      <c r="J33" s="37" t="s">
        <v>75</v>
      </c>
    </row>
    <row r="34" s="62" customFormat="true" ht="12.8" hidden="false" customHeight="false" outlineLevel="0" collapsed="false">
      <c r="A34" s="37" t="s">
        <v>76</v>
      </c>
      <c r="B34" s="44" t="n">
        <v>40531</v>
      </c>
      <c r="C34" s="45" t="s">
        <v>19</v>
      </c>
      <c r="D34" s="46" t="s">
        <v>77</v>
      </c>
      <c r="E34" s="44" t="s">
        <v>36</v>
      </c>
      <c r="F34" s="47" t="n">
        <f aca="false">'Memória de Cálculo'!I801</f>
        <v>8</v>
      </c>
      <c r="G34" s="47" t="n">
        <v>1937.56</v>
      </c>
      <c r="H34" s="53" t="n">
        <f aca="false">ROUND(G34*F34,2)</f>
        <v>15500.48</v>
      </c>
      <c r="J34" s="37" t="s">
        <v>78</v>
      </c>
    </row>
    <row r="35" s="62" customFormat="true" ht="12.8" hidden="false" customHeight="false" outlineLevel="0" collapsed="false">
      <c r="A35" s="37" t="s">
        <v>79</v>
      </c>
      <c r="B35" s="44" t="n">
        <v>40533</v>
      </c>
      <c r="C35" s="45" t="s">
        <v>19</v>
      </c>
      <c r="D35" s="46" t="s">
        <v>80</v>
      </c>
      <c r="E35" s="44" t="s">
        <v>36</v>
      </c>
      <c r="F35" s="47" t="n">
        <f aca="false">'Memória de Cálculo'!I806</f>
        <v>4</v>
      </c>
      <c r="G35" s="47" t="n">
        <v>4245.18</v>
      </c>
      <c r="H35" s="53" t="n">
        <f aca="false">ROUND(G35*F35,2)</f>
        <v>16980.72</v>
      </c>
      <c r="J35" s="37" t="s">
        <v>81</v>
      </c>
    </row>
    <row r="36" s="63" customFormat="true" ht="12.8" hidden="false" customHeight="false" outlineLevel="0" collapsed="false">
      <c r="A36" s="37" t="s">
        <v>82</v>
      </c>
      <c r="B36" s="44" t="n">
        <v>40546</v>
      </c>
      <c r="C36" s="45" t="s">
        <v>19</v>
      </c>
      <c r="D36" s="46" t="s">
        <v>83</v>
      </c>
      <c r="E36" s="44" t="s">
        <v>36</v>
      </c>
      <c r="F36" s="47" t="n">
        <f aca="false">'Memória de Cálculo'!I833</f>
        <v>24</v>
      </c>
      <c r="G36" s="47" t="n">
        <v>3311.47</v>
      </c>
      <c r="H36" s="53" t="n">
        <f aca="false">ROUND(G36*F36,2)</f>
        <v>79475.28</v>
      </c>
      <c r="J36" s="64" t="s">
        <v>84</v>
      </c>
    </row>
    <row r="37" s="63" customFormat="true" ht="12.8" hidden="false" customHeight="false" outlineLevel="0" collapsed="false">
      <c r="A37" s="37" t="s">
        <v>85</v>
      </c>
      <c r="B37" s="44" t="n">
        <v>40659</v>
      </c>
      <c r="C37" s="45" t="s">
        <v>19</v>
      </c>
      <c r="D37" s="46" t="s">
        <v>86</v>
      </c>
      <c r="E37" s="44" t="s">
        <v>26</v>
      </c>
      <c r="F37" s="47" t="n">
        <f aca="false">'Memória de Cálculo'!I841</f>
        <v>3883.78</v>
      </c>
      <c r="G37" s="47" t="n">
        <v>50.3</v>
      </c>
      <c r="H37" s="53" t="n">
        <f aca="false">ROUND(G37*F37,2)</f>
        <v>195354.13</v>
      </c>
      <c r="J37" s="64" t="s">
        <v>87</v>
      </c>
    </row>
    <row r="38" s="63" customFormat="true" ht="20.85" hidden="false" customHeight="false" outlineLevel="0" collapsed="false">
      <c r="A38" s="37" t="s">
        <v>88</v>
      </c>
      <c r="B38" s="44" t="n">
        <v>40670</v>
      </c>
      <c r="C38" s="45" t="s">
        <v>19</v>
      </c>
      <c r="D38" s="46" t="s">
        <v>89</v>
      </c>
      <c r="E38" s="44" t="s">
        <v>26</v>
      </c>
      <c r="F38" s="47" t="n">
        <f aca="false">'Memória de Cálculo'!I847</f>
        <v>2875</v>
      </c>
      <c r="G38" s="47" t="n">
        <v>60.87</v>
      </c>
      <c r="H38" s="53" t="n">
        <f aca="false">ROUND(G38*F38,2)</f>
        <v>175001.25</v>
      </c>
      <c r="J38" s="64" t="s">
        <v>90</v>
      </c>
    </row>
    <row r="39" s="63" customFormat="true" ht="12.8" hidden="false" customHeight="false" outlineLevel="0" collapsed="false">
      <c r="A39" s="37" t="s">
        <v>91</v>
      </c>
      <c r="B39" s="44" t="n">
        <v>40683</v>
      </c>
      <c r="C39" s="45" t="s">
        <v>19</v>
      </c>
      <c r="D39" s="46" t="s">
        <v>92</v>
      </c>
      <c r="E39" s="44" t="s">
        <v>26</v>
      </c>
      <c r="F39" s="47" t="n">
        <f aca="false">'Memória de Cálculo'!I866</f>
        <v>68</v>
      </c>
      <c r="G39" s="47" t="n">
        <v>380.01</v>
      </c>
      <c r="H39" s="53" t="n">
        <f aca="false">ROUND(G39*F39,2)</f>
        <v>25840.68</v>
      </c>
      <c r="J39" s="64" t="s">
        <v>93</v>
      </c>
    </row>
    <row r="40" s="63" customFormat="true" ht="12.8" hidden="false" customHeight="false" outlineLevel="0" collapsed="false">
      <c r="A40" s="37" t="s">
        <v>94</v>
      </c>
      <c r="B40" s="44" t="n">
        <v>40684</v>
      </c>
      <c r="C40" s="45" t="s">
        <v>19</v>
      </c>
      <c r="D40" s="46" t="s">
        <v>95</v>
      </c>
      <c r="E40" s="44" t="s">
        <v>36</v>
      </c>
      <c r="F40" s="47" t="n">
        <f aca="false">'Memória de Cálculo'!I885</f>
        <v>32</v>
      </c>
      <c r="G40" s="47" t="n">
        <v>768.42</v>
      </c>
      <c r="H40" s="53" t="n">
        <f aca="false">ROUND(G40*F40,2)</f>
        <v>24589.44</v>
      </c>
      <c r="J40" s="64" t="s">
        <v>96</v>
      </c>
    </row>
    <row r="41" s="63" customFormat="true" ht="12.8" hidden="false" customHeight="false" outlineLevel="0" collapsed="false">
      <c r="A41" s="37" t="s">
        <v>97</v>
      </c>
      <c r="B41" s="44" t="n">
        <v>40685</v>
      </c>
      <c r="C41" s="45" t="s">
        <v>19</v>
      </c>
      <c r="D41" s="46" t="s">
        <v>98</v>
      </c>
      <c r="E41" s="44" t="s">
        <v>36</v>
      </c>
      <c r="F41" s="47" t="n">
        <f aca="false">'Memória de Cálculo'!I904</f>
        <v>16</v>
      </c>
      <c r="G41" s="47" t="n">
        <v>682.13</v>
      </c>
      <c r="H41" s="53" t="n">
        <f aca="false">ROUND(G41*F41,2)</f>
        <v>10914.08</v>
      </c>
      <c r="J41" s="64" t="s">
        <v>99</v>
      </c>
    </row>
    <row r="42" s="63" customFormat="true" ht="12.8" hidden="false" customHeight="false" outlineLevel="0" collapsed="false">
      <c r="A42" s="37" t="s">
        <v>100</v>
      </c>
      <c r="B42" s="44" t="n">
        <v>40673</v>
      </c>
      <c r="C42" s="45" t="s">
        <v>19</v>
      </c>
      <c r="D42" s="46" t="s">
        <v>101</v>
      </c>
      <c r="E42" s="44" t="s">
        <v>36</v>
      </c>
      <c r="F42" s="47" t="n">
        <f aca="false">'Memória de Cálculo'!I911</f>
        <v>4</v>
      </c>
      <c r="G42" s="47" t="n">
        <v>72.52</v>
      </c>
      <c r="H42" s="53" t="n">
        <f aca="false">ROUND(G42*F42,2)</f>
        <v>290.08</v>
      </c>
      <c r="J42" s="64" t="s">
        <v>102</v>
      </c>
    </row>
    <row r="43" s="63" customFormat="true" ht="12.8" hidden="false" customHeight="false" outlineLevel="0" collapsed="false">
      <c r="A43" s="37" t="s">
        <v>103</v>
      </c>
      <c r="B43" s="44" t="n">
        <v>40674</v>
      </c>
      <c r="C43" s="45" t="s">
        <v>19</v>
      </c>
      <c r="D43" s="46" t="s">
        <v>104</v>
      </c>
      <c r="E43" s="44" t="s">
        <v>36</v>
      </c>
      <c r="F43" s="47" t="n">
        <f aca="false">'Memória de Cálculo'!I926</f>
        <v>12</v>
      </c>
      <c r="G43" s="47" t="n">
        <v>77.66</v>
      </c>
      <c r="H43" s="53" t="n">
        <f aca="false">ROUND(G43*F43,2)</f>
        <v>931.92</v>
      </c>
      <c r="J43" s="64" t="s">
        <v>105</v>
      </c>
    </row>
    <row r="44" s="63" customFormat="true" ht="12.8" hidden="false" customHeight="false" outlineLevel="0" collapsed="false">
      <c r="A44" s="37" t="s">
        <v>106</v>
      </c>
      <c r="B44" s="44" t="n">
        <v>40747</v>
      </c>
      <c r="C44" s="45" t="s">
        <v>19</v>
      </c>
      <c r="D44" s="46" t="s">
        <v>107</v>
      </c>
      <c r="E44" s="44" t="s">
        <v>108</v>
      </c>
      <c r="F44" s="47" t="n">
        <f aca="false">'Memória de Cálculo'!J930</f>
        <v>100</v>
      </c>
      <c r="G44" s="47" t="n">
        <v>123.07</v>
      </c>
      <c r="H44" s="53" t="n">
        <f aca="false">ROUND(G44*F44,2)</f>
        <v>12307</v>
      </c>
      <c r="J44" s="64" t="s">
        <v>109</v>
      </c>
    </row>
    <row r="45" s="71" customFormat="true" ht="13.8" hidden="false" customHeight="false" outlineLevel="0" collapsed="false">
      <c r="A45" s="65" t="n">
        <v>4</v>
      </c>
      <c r="B45" s="66"/>
      <c r="C45" s="67"/>
      <c r="D45" s="68" t="s">
        <v>110</v>
      </c>
      <c r="E45" s="66"/>
      <c r="F45" s="69"/>
      <c r="G45" s="69"/>
      <c r="H45" s="70" t="n">
        <f aca="false">SUM(H46:H53)</f>
        <v>1080776.56</v>
      </c>
      <c r="J45" s="65" t="n">
        <v>3</v>
      </c>
    </row>
    <row r="46" s="62" customFormat="true" ht="12.8" hidden="false" customHeight="false" outlineLevel="0" collapsed="false">
      <c r="A46" s="37" t="s">
        <v>111</v>
      </c>
      <c r="B46" s="44" t="n">
        <v>40754</v>
      </c>
      <c r="C46" s="45" t="s">
        <v>19</v>
      </c>
      <c r="D46" s="46" t="s">
        <v>112</v>
      </c>
      <c r="E46" s="44" t="s">
        <v>21</v>
      </c>
      <c r="F46" s="47" t="n">
        <f aca="false">'Memória de Cálculo'!J935</f>
        <v>20952.22</v>
      </c>
      <c r="G46" s="47" t="n">
        <v>1.25</v>
      </c>
      <c r="H46" s="53" t="n">
        <f aca="false">ROUND(G46*F46,2)</f>
        <v>26190.28</v>
      </c>
      <c r="J46" s="37" t="s">
        <v>58</v>
      </c>
    </row>
    <row r="47" s="62" customFormat="true" ht="12.8" hidden="false" customHeight="false" outlineLevel="0" collapsed="false">
      <c r="A47" s="37" t="s">
        <v>113</v>
      </c>
      <c r="B47" s="72" t="n">
        <v>40812</v>
      </c>
      <c r="C47" s="45" t="s">
        <v>19</v>
      </c>
      <c r="D47" s="46" t="s">
        <v>114</v>
      </c>
      <c r="E47" s="44" t="s">
        <v>46</v>
      </c>
      <c r="F47" s="47" t="n">
        <f aca="false">'Memória de Cálculo'!J939</f>
        <v>304.1451</v>
      </c>
      <c r="G47" s="47" t="n">
        <v>103.23</v>
      </c>
      <c r="H47" s="53" t="n">
        <f aca="false">ROUND(G47*F47,2)</f>
        <v>31396.9</v>
      </c>
      <c r="J47" s="37" t="s">
        <v>60</v>
      </c>
    </row>
    <row r="48" s="62" customFormat="true" ht="20.85" hidden="false" customHeight="false" outlineLevel="0" collapsed="false">
      <c r="A48" s="37" t="s">
        <v>115</v>
      </c>
      <c r="B48" s="44" t="n">
        <v>40817</v>
      </c>
      <c r="C48" s="45" t="s">
        <v>19</v>
      </c>
      <c r="D48" s="46" t="s">
        <v>116</v>
      </c>
      <c r="E48" s="44" t="s">
        <v>21</v>
      </c>
      <c r="F48" s="47" t="n">
        <f aca="false">'Memória de Cálculo'!J943</f>
        <v>20276.34</v>
      </c>
      <c r="G48" s="47" t="n">
        <v>7.75</v>
      </c>
      <c r="H48" s="53" t="n">
        <f aca="false">ROUND(G48*F48,2)</f>
        <v>157141.64</v>
      </c>
      <c r="J48" s="37" t="s">
        <v>62</v>
      </c>
    </row>
    <row r="49" s="62" customFormat="true" ht="20.85" hidden="false" customHeight="false" outlineLevel="0" collapsed="false">
      <c r="A49" s="37" t="s">
        <v>117</v>
      </c>
      <c r="B49" s="44" t="n">
        <v>40844</v>
      </c>
      <c r="C49" s="45" t="s">
        <v>19</v>
      </c>
      <c r="D49" s="46" t="s">
        <v>118</v>
      </c>
      <c r="E49" s="44" t="s">
        <v>56</v>
      </c>
      <c r="F49" s="47" t="n">
        <f aca="false">'Memória de Cálculo'!J947</f>
        <v>1660.632246</v>
      </c>
      <c r="G49" s="47" t="n">
        <v>373.03</v>
      </c>
      <c r="H49" s="53" t="n">
        <f aca="false">ROUND(G49*F49,2)</f>
        <v>619465.65</v>
      </c>
      <c r="J49" s="37" t="s">
        <v>64</v>
      </c>
    </row>
    <row r="50" s="62" customFormat="true" ht="20.85" hidden="false" customHeight="false" outlineLevel="0" collapsed="false">
      <c r="A50" s="37" t="s">
        <v>119</v>
      </c>
      <c r="B50" s="44" t="n">
        <v>40819</v>
      </c>
      <c r="C50" s="45" t="s">
        <v>19</v>
      </c>
      <c r="D50" s="46" t="s">
        <v>120</v>
      </c>
      <c r="E50" s="44" t="s">
        <v>21</v>
      </c>
      <c r="F50" s="47" t="n">
        <f aca="false">'Memória de Cálculo'!J951</f>
        <v>20276.34</v>
      </c>
      <c r="G50" s="47" t="n">
        <v>2.2</v>
      </c>
      <c r="H50" s="53" t="n">
        <f aca="false">ROUND(G50*F50,2)</f>
        <v>44607.95</v>
      </c>
      <c r="J50" s="37"/>
    </row>
    <row r="51" s="62" customFormat="true" ht="12.8" hidden="false" customHeight="false" outlineLevel="0" collapsed="false">
      <c r="A51" s="37"/>
      <c r="B51" s="44"/>
      <c r="C51" s="45"/>
      <c r="D51" s="73" t="s">
        <v>53</v>
      </c>
      <c r="E51" s="44"/>
      <c r="F51" s="47"/>
      <c r="G51" s="47"/>
      <c r="H51" s="53" t="n">
        <f aca="false">ROUND(G51*F51,2)</f>
        <v>0</v>
      </c>
      <c r="J51" s="37" t="s">
        <v>66</v>
      </c>
    </row>
    <row r="52" s="62" customFormat="true" ht="20.85" hidden="false" customHeight="false" outlineLevel="0" collapsed="false">
      <c r="A52" s="37" t="s">
        <v>121</v>
      </c>
      <c r="B52" s="44" t="n">
        <v>60003</v>
      </c>
      <c r="C52" s="45" t="s">
        <v>19</v>
      </c>
      <c r="D52" s="46" t="s">
        <v>122</v>
      </c>
      <c r="E52" s="44" t="s">
        <v>56</v>
      </c>
      <c r="F52" s="47" t="n">
        <f aca="false">'Memória de Cálculo'!J955</f>
        <v>5279.958936</v>
      </c>
      <c r="G52" s="47" t="n">
        <f aca="false">0.665*20.7 + 0.692*3</f>
        <v>15.8415</v>
      </c>
      <c r="H52" s="53" t="n">
        <f aca="false">ROUND(G52*F52,2)</f>
        <v>83642.47</v>
      </c>
      <c r="J52" s="37" t="s">
        <v>68</v>
      </c>
    </row>
    <row r="53" s="71" customFormat="true" ht="12.8" hidden="false" customHeight="false" outlineLevel="0" collapsed="false">
      <c r="A53" s="37" t="s">
        <v>123</v>
      </c>
      <c r="B53" s="74" t="n">
        <v>60006</v>
      </c>
      <c r="C53" s="75" t="s">
        <v>19</v>
      </c>
      <c r="D53" s="76" t="s">
        <v>124</v>
      </c>
      <c r="E53" s="77" t="s">
        <v>56</v>
      </c>
      <c r="F53" s="47" t="n">
        <f aca="false">'Memória de Cálculo'!J959</f>
        <v>1660.632246</v>
      </c>
      <c r="G53" s="78" t="n">
        <f aca="false">1*63.56 + 7.697</f>
        <v>71.257</v>
      </c>
      <c r="H53" s="53" t="n">
        <f aca="false">ROUND(G53*F53,2)</f>
        <v>118331.67</v>
      </c>
      <c r="J53" s="79"/>
    </row>
    <row r="54" s="71" customFormat="true" ht="13.8" hidden="false" customHeight="false" outlineLevel="0" collapsed="false">
      <c r="A54" s="55" t="n">
        <v>5</v>
      </c>
      <c r="B54" s="56"/>
      <c r="C54" s="57"/>
      <c r="D54" s="58" t="s">
        <v>125</v>
      </c>
      <c r="E54" s="56"/>
      <c r="F54" s="59"/>
      <c r="G54" s="59"/>
      <c r="H54" s="60" t="n">
        <f aca="false">SUM(H55)</f>
        <v>103395.66018</v>
      </c>
      <c r="J54" s="55" t="n">
        <v>6</v>
      </c>
    </row>
    <row r="55" s="71" customFormat="true" ht="33" hidden="false" customHeight="true" outlineLevel="0" collapsed="false">
      <c r="A55" s="79" t="s">
        <v>126</v>
      </c>
      <c r="B55" s="80"/>
      <c r="C55" s="81"/>
      <c r="D55" s="82" t="s">
        <v>127</v>
      </c>
      <c r="E55" s="80" t="s">
        <v>128</v>
      </c>
      <c r="F55" s="83" t="n">
        <v>1</v>
      </c>
      <c r="G55" s="83" t="n">
        <f aca="false">(H45+H25+H17+H8)*0.05</f>
        <v>103395.66018</v>
      </c>
      <c r="H55" s="84" t="n">
        <f aca="false">F55*G55</f>
        <v>103395.66018</v>
      </c>
      <c r="J55" s="79" t="s">
        <v>129</v>
      </c>
    </row>
    <row r="56" s="92" customFormat="true" ht="14.4" hidden="false" customHeight="false" outlineLevel="0" collapsed="false">
      <c r="A56" s="85"/>
      <c r="B56" s="86"/>
      <c r="C56" s="87"/>
      <c r="D56" s="88" t="s">
        <v>130</v>
      </c>
      <c r="E56" s="86"/>
      <c r="F56" s="89"/>
      <c r="G56" s="89"/>
      <c r="H56" s="90" t="n">
        <f aca="false">H54+H45+H25+H17+H8</f>
        <v>2171308.86378</v>
      </c>
      <c r="I56" s="91"/>
    </row>
    <row r="57" s="71" customFormat="true" ht="13.8" hidden="false" customHeight="false" outlineLevel="0" collapsed="false">
      <c r="A57" s="93"/>
      <c r="B57" s="94"/>
      <c r="C57" s="95"/>
      <c r="D57" s="96"/>
      <c r="E57" s="97"/>
      <c r="F57" s="98"/>
      <c r="G57" s="98"/>
      <c r="H57" s="99"/>
      <c r="I57" s="100"/>
    </row>
    <row r="58" s="71" customFormat="true" ht="12.8" hidden="false" customHeight="false" outlineLevel="0" collapsed="false">
      <c r="A58" s="93"/>
      <c r="B58" s="94"/>
      <c r="C58" s="101"/>
      <c r="D58" s="102"/>
      <c r="E58" s="97"/>
      <c r="F58" s="98"/>
      <c r="G58" s="98"/>
      <c r="H58" s="99"/>
    </row>
    <row r="59" s="71" customFormat="true" ht="12.8" hidden="false" customHeight="false" outlineLevel="0" collapsed="false">
      <c r="A59" s="93"/>
      <c r="B59" s="94"/>
      <c r="C59" s="101" t="s">
        <v>131</v>
      </c>
      <c r="D59" s="96" t="s">
        <v>132</v>
      </c>
      <c r="E59" s="97"/>
      <c r="F59" s="98"/>
      <c r="G59" s="98"/>
      <c r="H59" s="99"/>
    </row>
    <row r="60" s="71" customFormat="true" ht="12.8" hidden="false" customHeight="false" outlineLevel="0" collapsed="false">
      <c r="A60" s="103"/>
      <c r="B60" s="104"/>
      <c r="C60" s="105"/>
      <c r="D60" s="106"/>
      <c r="E60" s="107" t="s">
        <v>133</v>
      </c>
      <c r="F60" s="107"/>
      <c r="G60" s="107"/>
      <c r="H60" s="108"/>
    </row>
    <row r="61" customFormat="false" ht="13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E60:G60"/>
  </mergeCells>
  <printOptions headings="false" gridLines="false" gridLinesSet="true" horizontalCentered="true" verticalCentered="false"/>
  <pageMargins left="0.236111111111111" right="0.236111111111111" top="0.747916666666667" bottom="0.748611111111111" header="0.511805555555555" footer="0.31527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&amp;CPág. &amp;P de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O1048576"/>
  <sheetViews>
    <sheetView showFormulas="false" showGridLines="true" showRowColHeaders="true" showZeros="true" rightToLeft="false" tabSelected="false" showOutlineSymbols="true" defaultGridColor="true" view="pageBreakPreview" topLeftCell="A505" colorId="64" zoomScale="100" zoomScaleNormal="100" zoomScalePageLayoutView="100" workbookViewId="0">
      <selection pane="topLeft" activeCell="B843" activeCellId="0" sqref="B843"/>
    </sheetView>
  </sheetViews>
  <sheetFormatPr defaultRowHeight="14.4" zeroHeight="false" outlineLevelRow="0" outlineLevelCol="0"/>
  <cols>
    <col collapsed="false" customWidth="true" hidden="false" outlineLevel="0" max="1" min="1" style="109" width="9.12"/>
    <col collapsed="false" customWidth="true" hidden="false" outlineLevel="0" max="2" min="2" style="110" width="7.67"/>
    <col collapsed="false" customWidth="true" hidden="false" outlineLevel="0" max="3" min="3" style="111" width="8.89"/>
    <col collapsed="false" customWidth="true" hidden="false" outlineLevel="0" max="4" min="4" style="111" width="7.44"/>
    <col collapsed="false" customWidth="true" hidden="false" outlineLevel="0" max="5" min="5" style="111" width="9.12"/>
    <col collapsed="false" customWidth="true" hidden="false" outlineLevel="0" max="7" min="6" style="111" width="10.57"/>
    <col collapsed="false" customWidth="true" hidden="false" outlineLevel="0" max="8" min="8" style="111" width="11.65"/>
    <col collapsed="false" customWidth="true" hidden="false" outlineLevel="0" max="9" min="9" style="111" width="12.1"/>
    <col collapsed="false" customWidth="true" hidden="false" outlineLevel="0" max="10" min="10" style="111" width="15.56"/>
    <col collapsed="false" customWidth="true" hidden="false" outlineLevel="0" max="11" min="11" style="111" width="13.33"/>
    <col collapsed="false" customWidth="true" hidden="false" outlineLevel="0" max="12" min="12" style="111" width="15.66"/>
    <col collapsed="false" customWidth="true" hidden="false" outlineLevel="0" max="13" min="13" style="112" width="37.45"/>
    <col collapsed="false" customWidth="true" hidden="false" outlineLevel="0" max="1025" min="14" style="109" width="9.12"/>
  </cols>
  <sheetData>
    <row r="1" customFormat="false" ht="6" hidden="false" customHeight="true" outlineLevel="0" collapsed="false">
      <c r="B1" s="113"/>
      <c r="C1" s="114"/>
      <c r="D1" s="115"/>
      <c r="E1" s="114"/>
      <c r="F1" s="116"/>
      <c r="G1" s="116"/>
      <c r="H1" s="116"/>
      <c r="I1" s="116"/>
      <c r="J1" s="116"/>
      <c r="K1" s="116"/>
      <c r="L1" s="116"/>
      <c r="M1" s="117"/>
    </row>
    <row r="2" customFormat="false" ht="14.4" hidden="false" customHeight="false" outlineLevel="0" collapsed="false">
      <c r="B2" s="118"/>
      <c r="C2" s="119"/>
      <c r="D2" s="120"/>
      <c r="E2" s="119"/>
      <c r="F2" s="121"/>
      <c r="I2" s="19" t="s">
        <v>0</v>
      </c>
      <c r="J2" s="20" t="s">
        <v>134</v>
      </c>
      <c r="K2" s="121"/>
      <c r="L2" s="121"/>
      <c r="M2" s="122"/>
    </row>
    <row r="3" customFormat="false" ht="14.4" hidden="false" customHeight="false" outlineLevel="0" collapsed="false">
      <c r="B3" s="118"/>
      <c r="C3" s="119"/>
      <c r="D3" s="120"/>
      <c r="E3" s="119"/>
      <c r="F3" s="121"/>
      <c r="I3" s="19" t="s">
        <v>3</v>
      </c>
      <c r="J3" s="15" t="s">
        <v>4</v>
      </c>
      <c r="K3" s="121"/>
      <c r="L3" s="121"/>
      <c r="M3" s="122"/>
    </row>
    <row r="4" customFormat="false" ht="14.4" hidden="false" customHeight="false" outlineLevel="0" collapsed="false">
      <c r="B4" s="118"/>
      <c r="C4" s="119"/>
      <c r="D4" s="120"/>
      <c r="E4" s="119"/>
      <c r="F4" s="121"/>
      <c r="I4" s="123" t="s">
        <v>6</v>
      </c>
      <c r="J4" s="121" t="s">
        <v>7</v>
      </c>
      <c r="K4" s="121"/>
      <c r="L4" s="121"/>
      <c r="M4" s="122"/>
    </row>
    <row r="5" customFormat="false" ht="14.4" hidden="false" customHeight="false" outlineLevel="0" collapsed="false">
      <c r="B5" s="118"/>
      <c r="C5" s="119"/>
      <c r="D5" s="120"/>
      <c r="E5" s="119"/>
      <c r="F5" s="121"/>
      <c r="G5" s="121"/>
      <c r="H5" s="121"/>
      <c r="I5" s="121"/>
      <c r="J5" s="121"/>
      <c r="K5" s="121"/>
      <c r="L5" s="121"/>
      <c r="M5" s="122"/>
    </row>
    <row r="6" customFormat="false" ht="14.4" hidden="false" customHeight="false" outlineLevel="0" collapsed="false">
      <c r="B6" s="124"/>
      <c r="C6" s="125"/>
      <c r="D6" s="126"/>
      <c r="E6" s="125"/>
      <c r="F6" s="127"/>
      <c r="G6" s="127"/>
      <c r="H6" s="127"/>
      <c r="I6" s="127"/>
      <c r="J6" s="127"/>
      <c r="K6" s="127"/>
      <c r="L6" s="127"/>
      <c r="M6" s="128"/>
    </row>
    <row r="7" customFormat="false" ht="15.6" hidden="false" customHeight="false" outlineLevel="0" collapsed="false">
      <c r="B7" s="129"/>
      <c r="C7" s="130" t="s">
        <v>41</v>
      </c>
      <c r="D7" s="131"/>
      <c r="E7" s="132"/>
      <c r="F7" s="133"/>
      <c r="G7" s="133"/>
      <c r="H7" s="133"/>
      <c r="I7" s="133"/>
      <c r="J7" s="133"/>
      <c r="K7" s="133"/>
      <c r="L7" s="133"/>
      <c r="M7" s="134"/>
    </row>
    <row r="8" customFormat="false" ht="14.4" hidden="false" customHeight="false" outlineLevel="0" collapsed="false">
      <c r="B8" s="135" t="e">
        <f aca="false">VLOOKUP(C8,'Planilha Orçamentária'!$D$7:$J$56,7,0)</f>
        <v>#N/A</v>
      </c>
      <c r="C8" s="136" t="str">
        <f aca="false">'Planilha Orçamentária'!D18</f>
        <v>Limpeza, desmatamento e destocamento de árvores com diâmetro até 15 cm, com trator de esteira</v>
      </c>
      <c r="D8" s="137"/>
      <c r="E8" s="136"/>
      <c r="F8" s="138"/>
      <c r="G8" s="138"/>
      <c r="H8" s="138"/>
      <c r="I8" s="138"/>
      <c r="J8" s="138"/>
      <c r="K8" s="138"/>
      <c r="L8" s="138"/>
      <c r="M8" s="139"/>
    </row>
    <row r="9" customFormat="false" ht="14.4" hidden="false" customHeight="false" outlineLevel="0" collapsed="false">
      <c r="B9" s="140" t="s">
        <v>135</v>
      </c>
      <c r="C9" s="141"/>
      <c r="D9" s="141"/>
      <c r="E9" s="141" t="s">
        <v>136</v>
      </c>
      <c r="F9" s="142"/>
      <c r="G9" s="143" t="s">
        <v>137</v>
      </c>
      <c r="H9" s="142" t="s">
        <v>138</v>
      </c>
      <c r="I9" s="142" t="s">
        <v>139</v>
      </c>
      <c r="J9" s="142"/>
      <c r="K9" s="142"/>
      <c r="L9" s="142"/>
      <c r="M9" s="144"/>
    </row>
    <row r="10" s="145" customFormat="true" ht="14.4" hidden="false" customHeight="false" outlineLevel="0" collapsed="false">
      <c r="B10" s="146" t="s">
        <v>140</v>
      </c>
      <c r="C10" s="147"/>
      <c r="D10" s="148"/>
      <c r="E10" s="147" t="s">
        <v>141</v>
      </c>
      <c r="F10" s="149"/>
      <c r="G10" s="149" t="n">
        <v>10</v>
      </c>
      <c r="H10" s="149" t="n">
        <v>4.81</v>
      </c>
      <c r="I10" s="149"/>
      <c r="J10" s="149"/>
      <c r="K10" s="149"/>
      <c r="L10" s="149"/>
      <c r="M10" s="150"/>
    </row>
    <row r="11" s="145" customFormat="true" ht="14.4" hidden="false" customHeight="false" outlineLevel="0" collapsed="false">
      <c r="B11" s="146" t="s">
        <v>142</v>
      </c>
      <c r="C11" s="147"/>
      <c r="D11" s="148"/>
      <c r="E11" s="147" t="s">
        <v>141</v>
      </c>
      <c r="F11" s="149"/>
      <c r="G11" s="149" t="n">
        <v>10</v>
      </c>
      <c r="H11" s="149" t="n">
        <v>4.069</v>
      </c>
      <c r="I11" s="149" t="n">
        <f aca="false">(H10+H11)*G11</f>
        <v>88.79</v>
      </c>
      <c r="J11" s="149"/>
      <c r="K11" s="149"/>
      <c r="L11" s="149"/>
      <c r="M11" s="150"/>
    </row>
    <row r="12" s="145" customFormat="true" ht="14.4" hidden="false" customHeight="false" outlineLevel="0" collapsed="false">
      <c r="B12" s="146" t="s">
        <v>143</v>
      </c>
      <c r="C12" s="147"/>
      <c r="D12" s="148"/>
      <c r="E12" s="147" t="s">
        <v>141</v>
      </c>
      <c r="F12" s="149"/>
      <c r="G12" s="149" t="n">
        <v>10</v>
      </c>
      <c r="H12" s="149" t="n">
        <v>8.814</v>
      </c>
      <c r="I12" s="149" t="n">
        <f aca="false">(H11+H12)*G12</f>
        <v>128.83</v>
      </c>
      <c r="J12" s="149"/>
      <c r="K12" s="149"/>
      <c r="L12" s="149"/>
      <c r="M12" s="150"/>
    </row>
    <row r="13" s="145" customFormat="true" ht="14.4" hidden="false" customHeight="false" outlineLevel="0" collapsed="false">
      <c r="B13" s="146" t="s">
        <v>144</v>
      </c>
      <c r="C13" s="147"/>
      <c r="D13" s="148"/>
      <c r="E13" s="147" t="s">
        <v>141</v>
      </c>
      <c r="F13" s="149"/>
      <c r="G13" s="149" t="n">
        <v>10</v>
      </c>
      <c r="H13" s="149" t="n">
        <v>3.51</v>
      </c>
      <c r="I13" s="149" t="n">
        <f aca="false">(H12+H13)*G13</f>
        <v>123.24</v>
      </c>
      <c r="J13" s="149"/>
      <c r="K13" s="149"/>
      <c r="L13" s="149"/>
      <c r="M13" s="150"/>
    </row>
    <row r="14" s="145" customFormat="true" ht="14.4" hidden="false" customHeight="false" outlineLevel="0" collapsed="false">
      <c r="B14" s="146" t="s">
        <v>145</v>
      </c>
      <c r="C14" s="147"/>
      <c r="D14" s="148"/>
      <c r="E14" s="147" t="s">
        <v>141</v>
      </c>
      <c r="F14" s="149"/>
      <c r="G14" s="149" t="n">
        <v>10</v>
      </c>
      <c r="H14" s="149" t="n">
        <v>3.354</v>
      </c>
      <c r="I14" s="149" t="n">
        <f aca="false">(H13+H14)*G14</f>
        <v>68.64</v>
      </c>
      <c r="J14" s="149"/>
      <c r="K14" s="149"/>
      <c r="L14" s="149"/>
      <c r="M14" s="150"/>
    </row>
    <row r="15" s="145" customFormat="true" ht="14.4" hidden="false" customHeight="false" outlineLevel="0" collapsed="false">
      <c r="B15" s="146" t="s">
        <v>146</v>
      </c>
      <c r="C15" s="147"/>
      <c r="D15" s="148"/>
      <c r="E15" s="147" t="s">
        <v>141</v>
      </c>
      <c r="F15" s="149"/>
      <c r="G15" s="149" t="n">
        <v>10</v>
      </c>
      <c r="H15" s="149" t="n">
        <v>3.783</v>
      </c>
      <c r="I15" s="149" t="n">
        <f aca="false">(H14+H15)*G15</f>
        <v>71.37</v>
      </c>
      <c r="J15" s="149"/>
      <c r="K15" s="149"/>
      <c r="L15" s="149"/>
      <c r="M15" s="150"/>
    </row>
    <row r="16" s="145" customFormat="true" ht="14.4" hidden="false" customHeight="false" outlineLevel="0" collapsed="false">
      <c r="B16" s="146" t="s">
        <v>147</v>
      </c>
      <c r="C16" s="147"/>
      <c r="D16" s="148"/>
      <c r="E16" s="147" t="s">
        <v>141</v>
      </c>
      <c r="F16" s="149"/>
      <c r="G16" s="149" t="n">
        <v>10</v>
      </c>
      <c r="H16" s="149" t="n">
        <v>4.316</v>
      </c>
      <c r="I16" s="149" t="n">
        <f aca="false">(H15+H16)*G16</f>
        <v>80.99</v>
      </c>
      <c r="J16" s="149"/>
      <c r="K16" s="149"/>
      <c r="L16" s="149"/>
      <c r="M16" s="150"/>
    </row>
    <row r="17" s="145" customFormat="true" ht="14.4" hidden="false" customHeight="false" outlineLevel="0" collapsed="false">
      <c r="B17" s="146" t="s">
        <v>148</v>
      </c>
      <c r="C17" s="147"/>
      <c r="D17" s="148"/>
      <c r="E17" s="147" t="s">
        <v>141</v>
      </c>
      <c r="F17" s="149"/>
      <c r="G17" s="149" t="n">
        <v>10</v>
      </c>
      <c r="H17" s="149" t="n">
        <v>4.069</v>
      </c>
      <c r="I17" s="149" t="n">
        <f aca="false">(H16+H17)*G17</f>
        <v>83.85</v>
      </c>
      <c r="J17" s="149"/>
      <c r="K17" s="149"/>
      <c r="L17" s="149"/>
      <c r="M17" s="150"/>
    </row>
    <row r="18" s="145" customFormat="true" ht="14.4" hidden="false" customHeight="false" outlineLevel="0" collapsed="false">
      <c r="B18" s="146" t="s">
        <v>149</v>
      </c>
      <c r="C18" s="147"/>
      <c r="D18" s="148"/>
      <c r="E18" s="147" t="s">
        <v>141</v>
      </c>
      <c r="F18" s="149"/>
      <c r="G18" s="149" t="n">
        <v>10</v>
      </c>
      <c r="H18" s="149" t="n">
        <v>4.719</v>
      </c>
      <c r="I18" s="149" t="n">
        <f aca="false">(H17+H18)*G18</f>
        <v>87.88</v>
      </c>
      <c r="J18" s="149"/>
      <c r="K18" s="149"/>
      <c r="L18" s="149"/>
      <c r="M18" s="150"/>
    </row>
    <row r="19" s="145" customFormat="true" ht="14.4" hidden="false" customHeight="false" outlineLevel="0" collapsed="false">
      <c r="B19" s="146" t="s">
        <v>150</v>
      </c>
      <c r="C19" s="147"/>
      <c r="D19" s="148"/>
      <c r="E19" s="147" t="s">
        <v>141</v>
      </c>
      <c r="F19" s="149"/>
      <c r="G19" s="149" t="n">
        <v>10</v>
      </c>
      <c r="H19" s="149" t="n">
        <v>5.122</v>
      </c>
      <c r="I19" s="149" t="n">
        <f aca="false">(H18+H19)*G19</f>
        <v>98.41</v>
      </c>
      <c r="J19" s="149"/>
      <c r="K19" s="149"/>
      <c r="L19" s="149"/>
      <c r="M19" s="150"/>
    </row>
    <row r="20" s="145" customFormat="true" ht="14.4" hidden="false" customHeight="false" outlineLevel="0" collapsed="false">
      <c r="B20" s="146" t="s">
        <v>151</v>
      </c>
      <c r="C20" s="147"/>
      <c r="D20" s="148"/>
      <c r="E20" s="147" t="s">
        <v>141</v>
      </c>
      <c r="F20" s="149"/>
      <c r="G20" s="149" t="n">
        <v>10</v>
      </c>
      <c r="H20" s="149" t="n">
        <v>4.654</v>
      </c>
      <c r="I20" s="149" t="n">
        <f aca="false">(H19+H20)*G20</f>
        <v>97.76</v>
      </c>
      <c r="J20" s="149"/>
      <c r="K20" s="149"/>
      <c r="L20" s="149"/>
      <c r="M20" s="150"/>
    </row>
    <row r="21" s="145" customFormat="true" ht="14.4" hidden="false" customHeight="false" outlineLevel="0" collapsed="false">
      <c r="B21" s="146" t="s">
        <v>152</v>
      </c>
      <c r="C21" s="147"/>
      <c r="D21" s="148"/>
      <c r="E21" s="147" t="s">
        <v>141</v>
      </c>
      <c r="F21" s="149"/>
      <c r="G21" s="149" t="n">
        <v>10</v>
      </c>
      <c r="H21" s="149" t="n">
        <v>3.783</v>
      </c>
      <c r="I21" s="149" t="n">
        <f aca="false">(H20+H21)*G21</f>
        <v>84.37</v>
      </c>
      <c r="J21" s="149"/>
      <c r="K21" s="149"/>
      <c r="L21" s="149"/>
      <c r="M21" s="150"/>
    </row>
    <row r="22" s="145" customFormat="true" ht="14.4" hidden="false" customHeight="false" outlineLevel="0" collapsed="false">
      <c r="B22" s="146" t="s">
        <v>153</v>
      </c>
      <c r="C22" s="147"/>
      <c r="D22" s="148"/>
      <c r="E22" s="147" t="s">
        <v>141</v>
      </c>
      <c r="F22" s="149"/>
      <c r="G22" s="149" t="n">
        <v>10</v>
      </c>
      <c r="H22" s="149" t="n">
        <v>6.591</v>
      </c>
      <c r="I22" s="149" t="n">
        <f aca="false">(H21+H22)*G22</f>
        <v>103.74</v>
      </c>
      <c r="J22" s="149"/>
      <c r="K22" s="149"/>
      <c r="L22" s="149"/>
      <c r="M22" s="150"/>
    </row>
    <row r="23" s="145" customFormat="true" ht="14.4" hidden="false" customHeight="false" outlineLevel="0" collapsed="false">
      <c r="B23" s="146" t="s">
        <v>154</v>
      </c>
      <c r="C23" s="147"/>
      <c r="D23" s="148"/>
      <c r="E23" s="147" t="s">
        <v>141</v>
      </c>
      <c r="F23" s="149"/>
      <c r="G23" s="149" t="n">
        <v>10</v>
      </c>
      <c r="H23" s="149" t="n">
        <v>10.478</v>
      </c>
      <c r="I23" s="149" t="n">
        <f aca="false">(H22+H23)*G23</f>
        <v>170.69</v>
      </c>
      <c r="J23" s="149"/>
      <c r="K23" s="149"/>
      <c r="L23" s="149"/>
      <c r="M23" s="150"/>
    </row>
    <row r="24" s="145" customFormat="true" ht="14.4" hidden="false" customHeight="false" outlineLevel="0" collapsed="false">
      <c r="B24" s="146" t="s">
        <v>155</v>
      </c>
      <c r="C24" s="147"/>
      <c r="D24" s="148"/>
      <c r="E24" s="147" t="s">
        <v>141</v>
      </c>
      <c r="F24" s="149"/>
      <c r="G24" s="149" t="n">
        <v>10</v>
      </c>
      <c r="H24" s="149" t="n">
        <v>9.1</v>
      </c>
      <c r="I24" s="149" t="n">
        <f aca="false">(H23+H24)*G24</f>
        <v>195.78</v>
      </c>
      <c r="J24" s="149"/>
      <c r="K24" s="149"/>
      <c r="L24" s="149"/>
      <c r="M24" s="150"/>
    </row>
    <row r="25" s="145" customFormat="true" ht="14.4" hidden="false" customHeight="false" outlineLevel="0" collapsed="false">
      <c r="B25" s="146" t="s">
        <v>156</v>
      </c>
      <c r="C25" s="147"/>
      <c r="D25" s="148"/>
      <c r="E25" s="147" t="s">
        <v>141</v>
      </c>
      <c r="F25" s="149"/>
      <c r="G25" s="149" t="n">
        <v>10</v>
      </c>
      <c r="H25" s="149" t="n">
        <v>10.79</v>
      </c>
      <c r="I25" s="149" t="n">
        <f aca="false">(H24+H25)*G25</f>
        <v>198.9</v>
      </c>
      <c r="J25" s="149"/>
      <c r="K25" s="149"/>
      <c r="L25" s="149"/>
      <c r="M25" s="150"/>
    </row>
    <row r="26" s="145" customFormat="true" ht="14.4" hidden="false" customHeight="false" outlineLevel="0" collapsed="false">
      <c r="B26" s="146" t="s">
        <v>157</v>
      </c>
      <c r="C26" s="147"/>
      <c r="D26" s="148"/>
      <c r="E26" s="147" t="s">
        <v>141</v>
      </c>
      <c r="F26" s="149"/>
      <c r="G26" s="149" t="n">
        <v>10</v>
      </c>
      <c r="H26" s="149" t="n">
        <v>9.191</v>
      </c>
      <c r="I26" s="149" t="n">
        <f aca="false">(H25+H26)*G26</f>
        <v>199.81</v>
      </c>
      <c r="J26" s="149"/>
      <c r="K26" s="149"/>
      <c r="L26" s="149"/>
      <c r="M26" s="150"/>
    </row>
    <row r="27" s="145" customFormat="true" ht="14.4" hidden="false" customHeight="false" outlineLevel="0" collapsed="false">
      <c r="B27" s="146" t="s">
        <v>158</v>
      </c>
      <c r="C27" s="147"/>
      <c r="D27" s="148"/>
      <c r="E27" s="147" t="s">
        <v>141</v>
      </c>
      <c r="F27" s="149"/>
      <c r="G27" s="149" t="n">
        <v>10</v>
      </c>
      <c r="H27" s="149" t="n">
        <v>7.137</v>
      </c>
      <c r="I27" s="149" t="n">
        <f aca="false">(H26+H27)*G27</f>
        <v>163.28</v>
      </c>
      <c r="J27" s="149"/>
      <c r="K27" s="149"/>
      <c r="L27" s="149"/>
      <c r="M27" s="150"/>
    </row>
    <row r="28" s="145" customFormat="true" ht="14.4" hidden="false" customHeight="false" outlineLevel="0" collapsed="false">
      <c r="B28" s="146" t="s">
        <v>159</v>
      </c>
      <c r="C28" s="147"/>
      <c r="D28" s="148"/>
      <c r="E28" s="147" t="s">
        <v>141</v>
      </c>
      <c r="F28" s="149"/>
      <c r="G28" s="149" t="n">
        <v>10</v>
      </c>
      <c r="H28" s="149" t="n">
        <v>5.291</v>
      </c>
      <c r="I28" s="149" t="n">
        <f aca="false">(H27+H28)*G28</f>
        <v>124.28</v>
      </c>
      <c r="J28" s="149"/>
      <c r="K28" s="149"/>
      <c r="L28" s="149"/>
      <c r="M28" s="150"/>
    </row>
    <row r="29" s="145" customFormat="true" ht="14.4" hidden="false" customHeight="false" outlineLevel="0" collapsed="false">
      <c r="B29" s="146" t="s">
        <v>160</v>
      </c>
      <c r="C29" s="147"/>
      <c r="D29" s="148"/>
      <c r="E29" s="147" t="s">
        <v>141</v>
      </c>
      <c r="F29" s="149"/>
      <c r="G29" s="149" t="n">
        <v>10</v>
      </c>
      <c r="H29" s="149" t="n">
        <v>6.084</v>
      </c>
      <c r="I29" s="149" t="n">
        <f aca="false">(H28+H29)*G29</f>
        <v>113.75</v>
      </c>
      <c r="J29" s="149"/>
      <c r="K29" s="149"/>
      <c r="L29" s="149"/>
      <c r="M29" s="150"/>
    </row>
    <row r="30" s="145" customFormat="true" ht="14.4" hidden="false" customHeight="false" outlineLevel="0" collapsed="false">
      <c r="B30" s="146" t="s">
        <v>161</v>
      </c>
      <c r="C30" s="147"/>
      <c r="D30" s="148"/>
      <c r="E30" s="147" t="s">
        <v>141</v>
      </c>
      <c r="F30" s="149"/>
      <c r="G30" s="149" t="n">
        <v>10</v>
      </c>
      <c r="H30" s="149" t="n">
        <v>4.251</v>
      </c>
      <c r="I30" s="149" t="n">
        <f aca="false">(H29+H30)*G30</f>
        <v>103.35</v>
      </c>
      <c r="J30" s="149"/>
      <c r="K30" s="149"/>
      <c r="L30" s="149"/>
      <c r="M30" s="150"/>
    </row>
    <row r="31" s="145" customFormat="true" ht="14.4" hidden="false" customHeight="false" outlineLevel="0" collapsed="false">
      <c r="B31" s="146" t="s">
        <v>162</v>
      </c>
      <c r="C31" s="147"/>
      <c r="D31" s="148"/>
      <c r="E31" s="147" t="s">
        <v>141</v>
      </c>
      <c r="F31" s="149"/>
      <c r="G31" s="149" t="n">
        <v>10</v>
      </c>
      <c r="H31" s="149" t="n">
        <v>12.662</v>
      </c>
      <c r="I31" s="149" t="n">
        <f aca="false">(H30+H31)*G31</f>
        <v>169.13</v>
      </c>
      <c r="J31" s="149"/>
      <c r="K31" s="149"/>
      <c r="L31" s="149"/>
      <c r="M31" s="150"/>
    </row>
    <row r="32" s="145" customFormat="true" ht="14.4" hidden="false" customHeight="false" outlineLevel="0" collapsed="false">
      <c r="B32" s="146" t="s">
        <v>163</v>
      </c>
      <c r="C32" s="147"/>
      <c r="D32" s="148"/>
      <c r="E32" s="147" t="s">
        <v>141</v>
      </c>
      <c r="F32" s="149"/>
      <c r="G32" s="149" t="n">
        <v>10</v>
      </c>
      <c r="H32" s="149" t="n">
        <v>10.374</v>
      </c>
      <c r="I32" s="149" t="n">
        <f aca="false">(H31+H32)*G32</f>
        <v>230.36</v>
      </c>
      <c r="J32" s="149"/>
      <c r="K32" s="149"/>
      <c r="L32" s="149"/>
      <c r="M32" s="150"/>
    </row>
    <row r="33" s="145" customFormat="true" ht="14.4" hidden="false" customHeight="false" outlineLevel="0" collapsed="false">
      <c r="B33" s="146" t="s">
        <v>164</v>
      </c>
      <c r="C33" s="147"/>
      <c r="D33" s="148"/>
      <c r="E33" s="147" t="s">
        <v>141</v>
      </c>
      <c r="F33" s="149"/>
      <c r="G33" s="149" t="n">
        <v>10</v>
      </c>
      <c r="H33" s="149" t="n">
        <v>10.868</v>
      </c>
      <c r="I33" s="149" t="n">
        <f aca="false">(H32+H33)*G33</f>
        <v>212.42</v>
      </c>
      <c r="J33" s="149"/>
      <c r="K33" s="149"/>
      <c r="L33" s="149"/>
      <c r="M33" s="150"/>
    </row>
    <row r="34" s="145" customFormat="true" ht="14.4" hidden="false" customHeight="false" outlineLevel="0" collapsed="false">
      <c r="B34" s="146" t="s">
        <v>165</v>
      </c>
      <c r="C34" s="147"/>
      <c r="D34" s="148"/>
      <c r="E34" s="147" t="s">
        <v>141</v>
      </c>
      <c r="F34" s="149"/>
      <c r="G34" s="149" t="n">
        <v>10</v>
      </c>
      <c r="H34" s="149" t="n">
        <v>8.814</v>
      </c>
      <c r="I34" s="149" t="n">
        <f aca="false">(H33+H34)*G34</f>
        <v>196.82</v>
      </c>
      <c r="J34" s="149"/>
      <c r="K34" s="149"/>
      <c r="L34" s="149"/>
      <c r="M34" s="150"/>
    </row>
    <row r="35" s="145" customFormat="true" ht="14.4" hidden="false" customHeight="false" outlineLevel="0" collapsed="false">
      <c r="B35" s="146" t="s">
        <v>166</v>
      </c>
      <c r="C35" s="147"/>
      <c r="D35" s="148"/>
      <c r="E35" s="147" t="s">
        <v>141</v>
      </c>
      <c r="F35" s="149"/>
      <c r="G35" s="149" t="n">
        <v>10</v>
      </c>
      <c r="H35" s="149" t="n">
        <v>9.282</v>
      </c>
      <c r="I35" s="149" t="n">
        <f aca="false">(H34+H35)*G35</f>
        <v>180.96</v>
      </c>
      <c r="J35" s="149"/>
      <c r="K35" s="149"/>
      <c r="L35" s="149"/>
      <c r="M35" s="150"/>
    </row>
    <row r="36" s="145" customFormat="true" ht="14.4" hidden="false" customHeight="false" outlineLevel="0" collapsed="false">
      <c r="B36" s="146" t="s">
        <v>167</v>
      </c>
      <c r="C36" s="147"/>
      <c r="D36" s="148"/>
      <c r="E36" s="147" t="s">
        <v>141</v>
      </c>
      <c r="F36" s="149"/>
      <c r="G36" s="149" t="n">
        <v>10</v>
      </c>
      <c r="H36" s="149" t="n">
        <v>9.009</v>
      </c>
      <c r="I36" s="149" t="n">
        <f aca="false">(H35+H36)*G36</f>
        <v>182.91</v>
      </c>
      <c r="J36" s="149"/>
      <c r="K36" s="149"/>
      <c r="L36" s="149"/>
      <c r="M36" s="150"/>
    </row>
    <row r="37" s="145" customFormat="true" ht="14.4" hidden="false" customHeight="false" outlineLevel="0" collapsed="false">
      <c r="B37" s="146" t="s">
        <v>168</v>
      </c>
      <c r="C37" s="147"/>
      <c r="D37" s="148"/>
      <c r="E37" s="147" t="s">
        <v>141</v>
      </c>
      <c r="F37" s="149"/>
      <c r="G37" s="149" t="n">
        <v>10</v>
      </c>
      <c r="H37" s="149" t="n">
        <v>9.854</v>
      </c>
      <c r="I37" s="149" t="n">
        <f aca="false">(H36+H37)*G37</f>
        <v>188.63</v>
      </c>
      <c r="J37" s="149"/>
      <c r="K37" s="149"/>
      <c r="L37" s="149"/>
      <c r="M37" s="150"/>
    </row>
    <row r="38" s="145" customFormat="true" ht="14.4" hidden="false" customHeight="false" outlineLevel="0" collapsed="false">
      <c r="B38" s="146" t="s">
        <v>169</v>
      </c>
      <c r="C38" s="147"/>
      <c r="D38" s="148"/>
      <c r="E38" s="147" t="s">
        <v>141</v>
      </c>
      <c r="F38" s="149"/>
      <c r="G38" s="149" t="n">
        <v>10</v>
      </c>
      <c r="H38" s="149" t="n">
        <v>10.439</v>
      </c>
      <c r="I38" s="149" t="n">
        <f aca="false">(H37+H38)*G38</f>
        <v>202.93</v>
      </c>
      <c r="J38" s="149"/>
      <c r="K38" s="149"/>
      <c r="L38" s="149"/>
      <c r="M38" s="150"/>
    </row>
    <row r="39" s="145" customFormat="true" ht="14.4" hidden="false" customHeight="false" outlineLevel="0" collapsed="false">
      <c r="B39" s="146" t="s">
        <v>170</v>
      </c>
      <c r="C39" s="147"/>
      <c r="D39" s="148"/>
      <c r="E39" s="147" t="s">
        <v>141</v>
      </c>
      <c r="F39" s="149"/>
      <c r="G39" s="149" t="n">
        <v>10</v>
      </c>
      <c r="H39" s="149" t="n">
        <v>5.98</v>
      </c>
      <c r="I39" s="149" t="n">
        <f aca="false">(H38+H39)*G39</f>
        <v>164.19</v>
      </c>
      <c r="J39" s="149"/>
      <c r="K39" s="149"/>
      <c r="L39" s="149"/>
      <c r="M39" s="150"/>
    </row>
    <row r="40" s="145" customFormat="true" ht="14.4" hidden="false" customHeight="false" outlineLevel="0" collapsed="false">
      <c r="B40" s="146" t="s">
        <v>171</v>
      </c>
      <c r="C40" s="147"/>
      <c r="D40" s="148"/>
      <c r="E40" s="147" t="s">
        <v>141</v>
      </c>
      <c r="F40" s="149"/>
      <c r="G40" s="149" t="n">
        <v>10</v>
      </c>
      <c r="H40" s="149" t="n">
        <v>17.901</v>
      </c>
      <c r="I40" s="149" t="n">
        <f aca="false">(H39+H40)*G40</f>
        <v>238.81</v>
      </c>
      <c r="J40" s="149"/>
      <c r="K40" s="149"/>
      <c r="L40" s="149"/>
      <c r="M40" s="150"/>
    </row>
    <row r="41" s="145" customFormat="true" ht="14.4" hidden="false" customHeight="false" outlineLevel="0" collapsed="false">
      <c r="B41" s="146" t="s">
        <v>172</v>
      </c>
      <c r="C41" s="147"/>
      <c r="D41" s="148"/>
      <c r="E41" s="147" t="s">
        <v>141</v>
      </c>
      <c r="F41" s="149"/>
      <c r="G41" s="149" t="n">
        <v>10</v>
      </c>
      <c r="H41" s="149" t="n">
        <v>9.048</v>
      </c>
      <c r="I41" s="149" t="n">
        <f aca="false">(H40+H41)*G41</f>
        <v>269.49</v>
      </c>
      <c r="J41" s="149"/>
      <c r="K41" s="149"/>
      <c r="L41" s="149"/>
      <c r="M41" s="150"/>
    </row>
    <row r="42" s="145" customFormat="true" ht="14.4" hidden="false" customHeight="false" outlineLevel="0" collapsed="false">
      <c r="B42" s="146" t="s">
        <v>173</v>
      </c>
      <c r="C42" s="147"/>
      <c r="D42" s="148"/>
      <c r="E42" s="147" t="s">
        <v>141</v>
      </c>
      <c r="F42" s="149"/>
      <c r="G42" s="149" t="n">
        <v>10</v>
      </c>
      <c r="H42" s="149" t="n">
        <v>10.049</v>
      </c>
      <c r="I42" s="149" t="n">
        <f aca="false">(H41+H42)*G42</f>
        <v>190.97</v>
      </c>
      <c r="J42" s="149"/>
      <c r="K42" s="149"/>
      <c r="L42" s="149"/>
      <c r="M42" s="150"/>
    </row>
    <row r="43" s="145" customFormat="true" ht="14.4" hidden="false" customHeight="false" outlineLevel="0" collapsed="false">
      <c r="B43" s="146" t="s">
        <v>174</v>
      </c>
      <c r="C43" s="147"/>
      <c r="D43" s="148"/>
      <c r="E43" s="147" t="s">
        <v>141</v>
      </c>
      <c r="F43" s="149"/>
      <c r="G43" s="149" t="n">
        <v>10</v>
      </c>
      <c r="H43" s="149" t="n">
        <v>19.305</v>
      </c>
      <c r="I43" s="149" t="n">
        <f aca="false">(H42+H43)*G43</f>
        <v>293.54</v>
      </c>
      <c r="J43" s="149"/>
      <c r="K43" s="149"/>
      <c r="L43" s="149"/>
      <c r="M43" s="150"/>
    </row>
    <row r="44" s="145" customFormat="true" ht="14.4" hidden="false" customHeight="false" outlineLevel="0" collapsed="false">
      <c r="B44" s="146" t="s">
        <v>175</v>
      </c>
      <c r="C44" s="147"/>
      <c r="D44" s="148"/>
      <c r="E44" s="147" t="s">
        <v>141</v>
      </c>
      <c r="F44" s="149"/>
      <c r="G44" s="149" t="n">
        <v>10</v>
      </c>
      <c r="H44" s="149" t="n">
        <v>10.413</v>
      </c>
      <c r="I44" s="149" t="n">
        <f aca="false">(H43+H44)*G44</f>
        <v>297.18</v>
      </c>
      <c r="J44" s="149"/>
      <c r="K44" s="149"/>
      <c r="L44" s="149"/>
      <c r="M44" s="150"/>
    </row>
    <row r="45" s="145" customFormat="true" ht="14.4" hidden="false" customHeight="false" outlineLevel="0" collapsed="false">
      <c r="B45" s="146" t="s">
        <v>176</v>
      </c>
      <c r="C45" s="147"/>
      <c r="D45" s="148"/>
      <c r="E45" s="147" t="s">
        <v>141</v>
      </c>
      <c r="F45" s="149"/>
      <c r="G45" s="149" t="n">
        <v>10</v>
      </c>
      <c r="H45" s="149" t="n">
        <v>20.501</v>
      </c>
      <c r="I45" s="149" t="n">
        <f aca="false">(H44+H45)*G45</f>
        <v>309.14</v>
      </c>
      <c r="J45" s="149"/>
      <c r="K45" s="149"/>
      <c r="L45" s="149"/>
      <c r="M45" s="150"/>
    </row>
    <row r="46" s="145" customFormat="true" ht="14.4" hidden="false" customHeight="false" outlineLevel="0" collapsed="false">
      <c r="B46" s="146" t="s">
        <v>177</v>
      </c>
      <c r="C46" s="147"/>
      <c r="D46" s="148"/>
      <c r="E46" s="147" t="s">
        <v>141</v>
      </c>
      <c r="F46" s="149"/>
      <c r="G46" s="149" t="n">
        <v>10</v>
      </c>
      <c r="H46" s="149" t="n">
        <v>9.204</v>
      </c>
      <c r="I46" s="149" t="n">
        <f aca="false">(H45+H46)*G46</f>
        <v>297.05</v>
      </c>
      <c r="J46" s="149"/>
      <c r="K46" s="149"/>
      <c r="L46" s="149"/>
      <c r="M46" s="150"/>
    </row>
    <row r="47" s="145" customFormat="true" ht="14.4" hidden="false" customHeight="false" outlineLevel="0" collapsed="false">
      <c r="B47" s="146" t="s">
        <v>178</v>
      </c>
      <c r="C47" s="147"/>
      <c r="D47" s="148"/>
      <c r="E47" s="147" t="s">
        <v>141</v>
      </c>
      <c r="F47" s="149"/>
      <c r="G47" s="149" t="n">
        <v>10</v>
      </c>
      <c r="H47" s="149" t="n">
        <v>6.539</v>
      </c>
      <c r="I47" s="149" t="n">
        <f aca="false">(H46+H47)*G47</f>
        <v>157.43</v>
      </c>
      <c r="J47" s="149"/>
      <c r="K47" s="149"/>
      <c r="L47" s="149"/>
      <c r="M47" s="150"/>
    </row>
    <row r="48" s="145" customFormat="true" ht="14.4" hidden="false" customHeight="false" outlineLevel="0" collapsed="false">
      <c r="B48" s="146" t="s">
        <v>179</v>
      </c>
      <c r="C48" s="147"/>
      <c r="D48" s="148"/>
      <c r="E48" s="147" t="s">
        <v>141</v>
      </c>
      <c r="F48" s="149"/>
      <c r="G48" s="149" t="n">
        <v>10</v>
      </c>
      <c r="H48" s="149" t="n">
        <v>9.542</v>
      </c>
      <c r="I48" s="149" t="n">
        <f aca="false">(H47+H48)*G48</f>
        <v>160.81</v>
      </c>
      <c r="J48" s="149"/>
      <c r="K48" s="149"/>
      <c r="L48" s="149"/>
      <c r="M48" s="150"/>
    </row>
    <row r="49" s="145" customFormat="true" ht="14.4" hidden="false" customHeight="false" outlineLevel="0" collapsed="false">
      <c r="B49" s="146" t="s">
        <v>180</v>
      </c>
      <c r="C49" s="147"/>
      <c r="D49" s="148"/>
      <c r="E49" s="147" t="s">
        <v>141</v>
      </c>
      <c r="F49" s="149"/>
      <c r="G49" s="149" t="n">
        <v>10</v>
      </c>
      <c r="H49" s="149" t="n">
        <v>11.518</v>
      </c>
      <c r="I49" s="149" t="n">
        <f aca="false">(H48+H49)*G49</f>
        <v>210.6</v>
      </c>
      <c r="J49" s="149"/>
      <c r="K49" s="149"/>
      <c r="L49" s="149"/>
      <c r="M49" s="150"/>
    </row>
    <row r="50" s="145" customFormat="true" ht="14.4" hidden="false" customHeight="false" outlineLevel="0" collapsed="false">
      <c r="B50" s="146" t="s">
        <v>181</v>
      </c>
      <c r="C50" s="147"/>
      <c r="D50" s="148"/>
      <c r="E50" s="147" t="s">
        <v>141</v>
      </c>
      <c r="F50" s="149"/>
      <c r="G50" s="149" t="n">
        <v>10</v>
      </c>
      <c r="H50" s="149" t="n">
        <v>8.008</v>
      </c>
      <c r="I50" s="149" t="n">
        <f aca="false">(H49+H50)*G50</f>
        <v>195.26</v>
      </c>
      <c r="J50" s="149"/>
      <c r="K50" s="149"/>
      <c r="L50" s="149"/>
      <c r="M50" s="150"/>
    </row>
    <row r="51" s="145" customFormat="true" ht="14.4" hidden="false" customHeight="false" outlineLevel="0" collapsed="false">
      <c r="B51" s="146" t="s">
        <v>182</v>
      </c>
      <c r="C51" s="147"/>
      <c r="D51" s="148"/>
      <c r="E51" s="147" t="s">
        <v>141</v>
      </c>
      <c r="F51" s="149"/>
      <c r="G51" s="149" t="n">
        <v>10</v>
      </c>
      <c r="H51" s="149" t="n">
        <v>9.685</v>
      </c>
      <c r="I51" s="149" t="n">
        <f aca="false">(H50+H51)*G51</f>
        <v>176.93</v>
      </c>
      <c r="J51" s="149"/>
      <c r="K51" s="149"/>
      <c r="L51" s="149"/>
      <c r="M51" s="150"/>
    </row>
    <row r="52" s="145" customFormat="true" ht="14.4" hidden="false" customHeight="false" outlineLevel="0" collapsed="false">
      <c r="B52" s="146" t="s">
        <v>183</v>
      </c>
      <c r="C52" s="147"/>
      <c r="D52" s="148"/>
      <c r="E52" s="147" t="s">
        <v>141</v>
      </c>
      <c r="F52" s="149"/>
      <c r="G52" s="149" t="n">
        <v>10</v>
      </c>
      <c r="H52" s="149" t="n">
        <v>10.998</v>
      </c>
      <c r="I52" s="149" t="n">
        <f aca="false">(H51+H52)*G52</f>
        <v>206.83</v>
      </c>
      <c r="J52" s="149"/>
      <c r="K52" s="149"/>
      <c r="L52" s="149"/>
      <c r="M52" s="150"/>
    </row>
    <row r="53" s="145" customFormat="true" ht="14.4" hidden="false" customHeight="false" outlineLevel="0" collapsed="false">
      <c r="B53" s="146" t="s">
        <v>184</v>
      </c>
      <c r="C53" s="147"/>
      <c r="D53" s="148"/>
      <c r="E53" s="147" t="s">
        <v>141</v>
      </c>
      <c r="F53" s="149"/>
      <c r="G53" s="149" t="n">
        <v>10</v>
      </c>
      <c r="H53" s="149" t="n">
        <v>9.256</v>
      </c>
      <c r="I53" s="149" t="n">
        <f aca="false">(H52+H53)*G53</f>
        <v>202.54</v>
      </c>
      <c r="J53" s="149"/>
      <c r="K53" s="149"/>
      <c r="L53" s="149"/>
      <c r="M53" s="150"/>
    </row>
    <row r="54" s="145" customFormat="true" ht="14.4" hidden="false" customHeight="false" outlineLevel="0" collapsed="false">
      <c r="B54" s="146" t="s">
        <v>185</v>
      </c>
      <c r="C54" s="147"/>
      <c r="D54" s="148"/>
      <c r="E54" s="147" t="s">
        <v>141</v>
      </c>
      <c r="F54" s="149"/>
      <c r="G54" s="149" t="n">
        <v>10</v>
      </c>
      <c r="H54" s="149" t="n">
        <v>6.539</v>
      </c>
      <c r="I54" s="149" t="n">
        <f aca="false">(H53+H54)*G54</f>
        <v>157.95</v>
      </c>
      <c r="J54" s="149"/>
      <c r="K54" s="149"/>
      <c r="L54" s="149"/>
      <c r="M54" s="150"/>
    </row>
    <row r="55" s="145" customFormat="true" ht="14.4" hidden="false" customHeight="false" outlineLevel="0" collapsed="false">
      <c r="B55" s="146" t="s">
        <v>186</v>
      </c>
      <c r="C55" s="147"/>
      <c r="D55" s="148"/>
      <c r="E55" s="147" t="s">
        <v>141</v>
      </c>
      <c r="F55" s="149"/>
      <c r="G55" s="149" t="n">
        <v>10</v>
      </c>
      <c r="H55" s="149" t="n">
        <v>6.396</v>
      </c>
      <c r="I55" s="149" t="n">
        <f aca="false">(H54+H55)*G55</f>
        <v>129.35</v>
      </c>
      <c r="J55" s="149"/>
      <c r="K55" s="149"/>
      <c r="L55" s="149"/>
      <c r="M55" s="150"/>
    </row>
    <row r="56" s="145" customFormat="true" ht="14.4" hidden="false" customHeight="false" outlineLevel="0" collapsed="false">
      <c r="B56" s="146" t="s">
        <v>187</v>
      </c>
      <c r="C56" s="147"/>
      <c r="D56" s="148"/>
      <c r="E56" s="147" t="s">
        <v>141</v>
      </c>
      <c r="F56" s="149"/>
      <c r="G56" s="149" t="n">
        <v>10</v>
      </c>
      <c r="H56" s="149" t="n">
        <v>5.915</v>
      </c>
      <c r="I56" s="149" t="n">
        <f aca="false">(H55+H56)*G56</f>
        <v>123.11</v>
      </c>
      <c r="J56" s="149"/>
      <c r="K56" s="149"/>
      <c r="L56" s="149"/>
      <c r="M56" s="150"/>
    </row>
    <row r="57" s="145" customFormat="true" ht="14.4" hidden="false" customHeight="false" outlineLevel="0" collapsed="false">
      <c r="B57" s="146" t="s">
        <v>188</v>
      </c>
      <c r="C57" s="147"/>
      <c r="D57" s="148"/>
      <c r="E57" s="147" t="s">
        <v>141</v>
      </c>
      <c r="F57" s="149"/>
      <c r="G57" s="149" t="n">
        <v>10</v>
      </c>
      <c r="H57" s="149" t="n">
        <v>5.954</v>
      </c>
      <c r="I57" s="149" t="n">
        <f aca="false">(H56+H57)*G57</f>
        <v>118.69</v>
      </c>
      <c r="J57" s="149"/>
      <c r="K57" s="149"/>
      <c r="L57" s="149"/>
      <c r="M57" s="150"/>
    </row>
    <row r="58" s="145" customFormat="true" ht="14.4" hidden="false" customHeight="false" outlineLevel="0" collapsed="false">
      <c r="B58" s="146" t="s">
        <v>189</v>
      </c>
      <c r="C58" s="147"/>
      <c r="D58" s="148"/>
      <c r="E58" s="147" t="s">
        <v>141</v>
      </c>
      <c r="F58" s="149"/>
      <c r="G58" s="149" t="n">
        <v>10</v>
      </c>
      <c r="H58" s="149" t="n">
        <v>5.356</v>
      </c>
      <c r="I58" s="149" t="n">
        <f aca="false">(H57+H58)*G58</f>
        <v>113.1</v>
      </c>
      <c r="J58" s="149"/>
      <c r="K58" s="149"/>
      <c r="L58" s="149"/>
      <c r="M58" s="150"/>
    </row>
    <row r="59" s="145" customFormat="true" ht="14.4" hidden="false" customHeight="false" outlineLevel="0" collapsed="false">
      <c r="B59" s="146" t="s">
        <v>190</v>
      </c>
      <c r="C59" s="147"/>
      <c r="D59" s="148"/>
      <c r="E59" s="147" t="s">
        <v>141</v>
      </c>
      <c r="F59" s="149"/>
      <c r="G59" s="149" t="n">
        <v>10</v>
      </c>
      <c r="H59" s="149" t="n">
        <v>6.773</v>
      </c>
      <c r="I59" s="149" t="n">
        <f aca="false">(H58+H59)*G59</f>
        <v>121.29</v>
      </c>
      <c r="J59" s="149"/>
      <c r="K59" s="149"/>
      <c r="L59" s="149"/>
      <c r="M59" s="150"/>
    </row>
    <row r="60" s="145" customFormat="true" ht="14.4" hidden="false" customHeight="false" outlineLevel="0" collapsed="false">
      <c r="B60" s="146" t="s">
        <v>191</v>
      </c>
      <c r="C60" s="147"/>
      <c r="D60" s="148"/>
      <c r="E60" s="147" t="s">
        <v>141</v>
      </c>
      <c r="F60" s="149"/>
      <c r="G60" s="149" t="n">
        <v>10</v>
      </c>
      <c r="H60" s="149" t="n">
        <v>7.163</v>
      </c>
      <c r="I60" s="149" t="n">
        <f aca="false">(H59+H60)*G60</f>
        <v>139.36</v>
      </c>
      <c r="J60" s="149"/>
      <c r="K60" s="149"/>
      <c r="L60" s="149"/>
      <c r="M60" s="150"/>
    </row>
    <row r="61" s="145" customFormat="true" ht="14.4" hidden="false" customHeight="false" outlineLevel="0" collapsed="false">
      <c r="B61" s="146" t="s">
        <v>192</v>
      </c>
      <c r="C61" s="147"/>
      <c r="D61" s="148"/>
      <c r="E61" s="147" t="s">
        <v>141</v>
      </c>
      <c r="F61" s="149"/>
      <c r="G61" s="149" t="n">
        <v>10</v>
      </c>
      <c r="H61" s="149" t="n">
        <v>13.871</v>
      </c>
      <c r="I61" s="149" t="n">
        <f aca="false">(H60+H61)*G61</f>
        <v>210.34</v>
      </c>
      <c r="J61" s="149"/>
      <c r="K61" s="149"/>
      <c r="L61" s="149"/>
      <c r="M61" s="150"/>
    </row>
    <row r="62" s="145" customFormat="true" ht="14.4" hidden="false" customHeight="false" outlineLevel="0" collapsed="false">
      <c r="B62" s="146" t="s">
        <v>193</v>
      </c>
      <c r="C62" s="147"/>
      <c r="D62" s="148"/>
      <c r="E62" s="147" t="s">
        <v>141</v>
      </c>
      <c r="F62" s="149"/>
      <c r="G62" s="149" t="n">
        <v>10</v>
      </c>
      <c r="H62" s="149" t="n">
        <v>6.513</v>
      </c>
      <c r="I62" s="149" t="n">
        <f aca="false">(H61+H62)*G62</f>
        <v>203.84</v>
      </c>
      <c r="J62" s="149"/>
      <c r="K62" s="149"/>
      <c r="L62" s="149"/>
      <c r="M62" s="150"/>
    </row>
    <row r="63" s="145" customFormat="true" ht="14.4" hidden="false" customHeight="false" outlineLevel="0" collapsed="false">
      <c r="B63" s="146" t="s">
        <v>194</v>
      </c>
      <c r="C63" s="147"/>
      <c r="D63" s="148"/>
      <c r="E63" s="147" t="s">
        <v>141</v>
      </c>
      <c r="F63" s="149"/>
      <c r="G63" s="149" t="n">
        <v>10</v>
      </c>
      <c r="H63" s="149" t="n">
        <v>7.15</v>
      </c>
      <c r="I63" s="149" t="n">
        <f aca="false">(H62+H63)*G63</f>
        <v>136.63</v>
      </c>
      <c r="J63" s="149"/>
      <c r="K63" s="149"/>
      <c r="L63" s="149"/>
      <c r="M63" s="150"/>
    </row>
    <row r="64" s="145" customFormat="true" ht="14.4" hidden="false" customHeight="false" outlineLevel="0" collapsed="false">
      <c r="B64" s="146" t="s">
        <v>195</v>
      </c>
      <c r="C64" s="147"/>
      <c r="D64" s="148"/>
      <c r="E64" s="147" t="s">
        <v>141</v>
      </c>
      <c r="F64" s="149"/>
      <c r="G64" s="149" t="n">
        <v>10</v>
      </c>
      <c r="H64" s="149" t="n">
        <v>6.786</v>
      </c>
      <c r="I64" s="149" t="n">
        <f aca="false">(H63+H64)*G64</f>
        <v>139.36</v>
      </c>
      <c r="J64" s="149"/>
      <c r="K64" s="149"/>
      <c r="L64" s="149"/>
      <c r="M64" s="150"/>
    </row>
    <row r="65" s="145" customFormat="true" ht="14.4" hidden="false" customHeight="false" outlineLevel="0" collapsed="false">
      <c r="B65" s="146" t="s">
        <v>196</v>
      </c>
      <c r="C65" s="147"/>
      <c r="D65" s="148"/>
      <c r="E65" s="147" t="s">
        <v>141</v>
      </c>
      <c r="F65" s="149"/>
      <c r="G65" s="149" t="n">
        <v>10</v>
      </c>
      <c r="H65" s="149" t="n">
        <v>6.071</v>
      </c>
      <c r="I65" s="149" t="n">
        <f aca="false">(H64+H65)*G65</f>
        <v>128.57</v>
      </c>
      <c r="J65" s="149"/>
      <c r="K65" s="149"/>
      <c r="L65" s="149"/>
      <c r="M65" s="150"/>
    </row>
    <row r="66" s="145" customFormat="true" ht="14.4" hidden="false" customHeight="false" outlineLevel="0" collapsed="false">
      <c r="B66" s="146" t="s">
        <v>197</v>
      </c>
      <c r="C66" s="147"/>
      <c r="D66" s="148"/>
      <c r="E66" s="147" t="s">
        <v>141</v>
      </c>
      <c r="F66" s="149"/>
      <c r="G66" s="149" t="n">
        <v>10</v>
      </c>
      <c r="H66" s="149" t="n">
        <v>5.2</v>
      </c>
      <c r="I66" s="149" t="n">
        <f aca="false">(H65+H66)*G66</f>
        <v>112.71</v>
      </c>
      <c r="J66" s="149"/>
      <c r="K66" s="149"/>
      <c r="L66" s="149"/>
      <c r="M66" s="150"/>
    </row>
    <row r="67" s="145" customFormat="true" ht="14.4" hidden="false" customHeight="false" outlineLevel="0" collapsed="false">
      <c r="B67" s="146" t="s">
        <v>198</v>
      </c>
      <c r="C67" s="147"/>
      <c r="D67" s="148"/>
      <c r="E67" s="147" t="s">
        <v>141</v>
      </c>
      <c r="F67" s="149"/>
      <c r="G67" s="149" t="n">
        <v>10</v>
      </c>
      <c r="H67" s="149" t="n">
        <v>5.005</v>
      </c>
      <c r="I67" s="149" t="n">
        <f aca="false">(H66+H67)*G67</f>
        <v>102.05</v>
      </c>
      <c r="J67" s="149"/>
      <c r="K67" s="149"/>
      <c r="L67" s="149"/>
      <c r="M67" s="150"/>
    </row>
    <row r="68" s="145" customFormat="true" ht="14.4" hidden="false" customHeight="false" outlineLevel="0" collapsed="false">
      <c r="B68" s="146" t="s">
        <v>199</v>
      </c>
      <c r="C68" s="147"/>
      <c r="D68" s="148"/>
      <c r="E68" s="147" t="s">
        <v>141</v>
      </c>
      <c r="F68" s="149"/>
      <c r="G68" s="149" t="n">
        <v>10</v>
      </c>
      <c r="H68" s="149" t="n">
        <v>5.967</v>
      </c>
      <c r="I68" s="149" t="n">
        <f aca="false">(H67+H68)*G68</f>
        <v>109.72</v>
      </c>
      <c r="J68" s="149"/>
      <c r="K68" s="149"/>
      <c r="L68" s="149"/>
      <c r="M68" s="150"/>
    </row>
    <row r="69" s="145" customFormat="true" ht="14.4" hidden="false" customHeight="false" outlineLevel="0" collapsed="false">
      <c r="B69" s="146" t="s">
        <v>200</v>
      </c>
      <c r="C69" s="147"/>
      <c r="D69" s="148"/>
      <c r="E69" s="147" t="s">
        <v>141</v>
      </c>
      <c r="F69" s="149"/>
      <c r="G69" s="149" t="n">
        <v>10</v>
      </c>
      <c r="H69" s="149" t="n">
        <v>4.069</v>
      </c>
      <c r="I69" s="149" t="n">
        <f aca="false">(H68+H69)*G69</f>
        <v>100.36</v>
      </c>
      <c r="J69" s="149"/>
      <c r="K69" s="149"/>
      <c r="L69" s="149"/>
      <c r="M69" s="150"/>
    </row>
    <row r="70" s="145" customFormat="true" ht="14.4" hidden="false" customHeight="false" outlineLevel="0" collapsed="false">
      <c r="B70" s="146" t="s">
        <v>201</v>
      </c>
      <c r="C70" s="147"/>
      <c r="D70" s="148"/>
      <c r="E70" s="147" t="s">
        <v>141</v>
      </c>
      <c r="F70" s="149"/>
      <c r="G70" s="149" t="n">
        <v>10</v>
      </c>
      <c r="H70" s="149" t="n">
        <v>3.952</v>
      </c>
      <c r="I70" s="149" t="n">
        <f aca="false">(H69+H70)*G70</f>
        <v>80.21</v>
      </c>
      <c r="J70" s="149"/>
      <c r="K70" s="149"/>
      <c r="L70" s="149"/>
      <c r="M70" s="150"/>
    </row>
    <row r="71" s="145" customFormat="true" ht="14.4" hidden="false" customHeight="false" outlineLevel="0" collapsed="false">
      <c r="B71" s="146" t="s">
        <v>202</v>
      </c>
      <c r="C71" s="147"/>
      <c r="D71" s="148"/>
      <c r="E71" s="147" t="s">
        <v>141</v>
      </c>
      <c r="F71" s="149"/>
      <c r="G71" s="149" t="n">
        <v>10</v>
      </c>
      <c r="H71" s="149" t="n">
        <v>3.731</v>
      </c>
      <c r="I71" s="149" t="n">
        <f aca="false">(H70+H71)*G71</f>
        <v>76.83</v>
      </c>
      <c r="J71" s="149"/>
      <c r="K71" s="149"/>
      <c r="L71" s="149"/>
      <c r="M71" s="150"/>
    </row>
    <row r="72" s="145" customFormat="true" ht="14.4" hidden="false" customHeight="false" outlineLevel="0" collapsed="false">
      <c r="B72" s="146" t="s">
        <v>203</v>
      </c>
      <c r="C72" s="147"/>
      <c r="D72" s="148"/>
      <c r="E72" s="147" t="s">
        <v>141</v>
      </c>
      <c r="F72" s="149"/>
      <c r="G72" s="149" t="n">
        <v>10</v>
      </c>
      <c r="H72" s="149" t="n">
        <v>3.393</v>
      </c>
      <c r="I72" s="149" t="n">
        <f aca="false">(H71+H72)*G72</f>
        <v>71.24</v>
      </c>
      <c r="J72" s="149"/>
      <c r="K72" s="149"/>
      <c r="L72" s="149"/>
      <c r="M72" s="150"/>
    </row>
    <row r="73" s="145" customFormat="true" ht="14.4" hidden="false" customHeight="false" outlineLevel="0" collapsed="false">
      <c r="B73" s="146" t="s">
        <v>204</v>
      </c>
      <c r="C73" s="147"/>
      <c r="D73" s="148"/>
      <c r="E73" s="147" t="s">
        <v>141</v>
      </c>
      <c r="F73" s="149"/>
      <c r="G73" s="149" t="n">
        <v>10</v>
      </c>
      <c r="H73" s="149" t="n">
        <v>3.497</v>
      </c>
      <c r="I73" s="149" t="n">
        <f aca="false">(H72+H73)*G73</f>
        <v>68.9</v>
      </c>
      <c r="J73" s="149"/>
      <c r="K73" s="149"/>
      <c r="L73" s="149"/>
      <c r="M73" s="150"/>
    </row>
    <row r="74" s="145" customFormat="true" ht="14.4" hidden="false" customHeight="false" outlineLevel="0" collapsed="false">
      <c r="B74" s="146" t="s">
        <v>205</v>
      </c>
      <c r="C74" s="147"/>
      <c r="D74" s="148"/>
      <c r="E74" s="147" t="s">
        <v>141</v>
      </c>
      <c r="F74" s="149"/>
      <c r="G74" s="149" t="n">
        <v>10</v>
      </c>
      <c r="H74" s="149" t="n">
        <v>4.602</v>
      </c>
      <c r="I74" s="149" t="n">
        <f aca="false">(H73+H74)*G74</f>
        <v>80.99</v>
      </c>
      <c r="J74" s="149"/>
      <c r="K74" s="149"/>
      <c r="L74" s="149"/>
      <c r="M74" s="150"/>
    </row>
    <row r="75" s="145" customFormat="true" ht="14.4" hidden="false" customHeight="false" outlineLevel="0" collapsed="false">
      <c r="B75" s="146" t="s">
        <v>206</v>
      </c>
      <c r="C75" s="147"/>
      <c r="D75" s="148"/>
      <c r="E75" s="147" t="s">
        <v>141</v>
      </c>
      <c r="F75" s="149"/>
      <c r="G75" s="149" t="n">
        <v>10</v>
      </c>
      <c r="H75" s="149" t="n">
        <v>4.784</v>
      </c>
      <c r="I75" s="149" t="n">
        <f aca="false">(H74+H75)*G75</f>
        <v>93.86</v>
      </c>
      <c r="J75" s="149"/>
      <c r="K75" s="149"/>
      <c r="L75" s="149"/>
      <c r="M75" s="150"/>
    </row>
    <row r="76" s="145" customFormat="true" ht="14.4" hidden="false" customHeight="false" outlineLevel="0" collapsed="false">
      <c r="B76" s="146" t="s">
        <v>207</v>
      </c>
      <c r="C76" s="147"/>
      <c r="D76" s="148"/>
      <c r="E76" s="147" t="s">
        <v>141</v>
      </c>
      <c r="F76" s="149"/>
      <c r="G76" s="149" t="n">
        <v>10</v>
      </c>
      <c r="H76" s="149" t="n">
        <v>4.498</v>
      </c>
      <c r="I76" s="149" t="n">
        <f aca="false">(H75+H76)*G76</f>
        <v>92.82</v>
      </c>
      <c r="J76" s="149"/>
      <c r="K76" s="149"/>
      <c r="L76" s="149"/>
      <c r="M76" s="150"/>
    </row>
    <row r="77" s="145" customFormat="true" ht="14.4" hidden="false" customHeight="false" outlineLevel="0" collapsed="false">
      <c r="B77" s="146" t="s">
        <v>208</v>
      </c>
      <c r="C77" s="147"/>
      <c r="D77" s="148"/>
      <c r="E77" s="147" t="s">
        <v>141</v>
      </c>
      <c r="F77" s="149"/>
      <c r="G77" s="149" t="n">
        <v>10</v>
      </c>
      <c r="H77" s="149" t="n">
        <v>4.771</v>
      </c>
      <c r="I77" s="149" t="n">
        <f aca="false">(H76+H77)*G77</f>
        <v>92.69</v>
      </c>
      <c r="J77" s="149"/>
      <c r="K77" s="149"/>
      <c r="L77" s="149"/>
      <c r="M77" s="150"/>
    </row>
    <row r="78" s="145" customFormat="true" ht="14.4" hidden="false" customHeight="false" outlineLevel="0" collapsed="false">
      <c r="B78" s="146" t="s">
        <v>209</v>
      </c>
      <c r="C78" s="147"/>
      <c r="D78" s="148"/>
      <c r="E78" s="147" t="s">
        <v>141</v>
      </c>
      <c r="F78" s="149"/>
      <c r="G78" s="149" t="n">
        <v>10</v>
      </c>
      <c r="H78" s="149" t="n">
        <v>3.289</v>
      </c>
      <c r="I78" s="149" t="n">
        <f aca="false">(H77+H78)*G78</f>
        <v>80.6</v>
      </c>
      <c r="J78" s="149"/>
      <c r="K78" s="149"/>
      <c r="L78" s="149"/>
      <c r="M78" s="150"/>
    </row>
    <row r="79" s="145" customFormat="true" ht="14.4" hidden="false" customHeight="false" outlineLevel="0" collapsed="false">
      <c r="B79" s="146" t="s">
        <v>210</v>
      </c>
      <c r="C79" s="147"/>
      <c r="D79" s="148"/>
      <c r="E79" s="147" t="s">
        <v>141</v>
      </c>
      <c r="F79" s="149"/>
      <c r="G79" s="149" t="n">
        <v>10</v>
      </c>
      <c r="H79" s="149" t="n">
        <v>4.563</v>
      </c>
      <c r="I79" s="149" t="n">
        <f aca="false">(H78+H79)*G79</f>
        <v>78.52</v>
      </c>
      <c r="J79" s="149"/>
      <c r="K79" s="149"/>
      <c r="L79" s="149"/>
      <c r="M79" s="150"/>
    </row>
    <row r="80" s="145" customFormat="true" ht="14.4" hidden="false" customHeight="false" outlineLevel="0" collapsed="false">
      <c r="B80" s="146" t="s">
        <v>211</v>
      </c>
      <c r="C80" s="147"/>
      <c r="D80" s="148"/>
      <c r="E80" s="147" t="s">
        <v>141</v>
      </c>
      <c r="F80" s="149"/>
      <c r="G80" s="149" t="n">
        <v>10</v>
      </c>
      <c r="H80" s="149" t="n">
        <v>4.082</v>
      </c>
      <c r="I80" s="149" t="n">
        <f aca="false">(H79+H80)*G80</f>
        <v>86.45</v>
      </c>
      <c r="J80" s="149"/>
      <c r="K80" s="149"/>
      <c r="L80" s="149"/>
      <c r="M80" s="150"/>
    </row>
    <row r="81" s="145" customFormat="true" ht="14.4" hidden="false" customHeight="false" outlineLevel="0" collapsed="false">
      <c r="B81" s="146" t="s">
        <v>212</v>
      </c>
      <c r="C81" s="147"/>
      <c r="D81" s="148"/>
      <c r="E81" s="147" t="s">
        <v>141</v>
      </c>
      <c r="F81" s="149"/>
      <c r="G81" s="149" t="n">
        <v>10</v>
      </c>
      <c r="H81" s="149" t="n">
        <v>4.238</v>
      </c>
      <c r="I81" s="149" t="n">
        <f aca="false">(H80+H81)*G81</f>
        <v>83.2</v>
      </c>
      <c r="J81" s="149"/>
      <c r="K81" s="149"/>
      <c r="L81" s="149"/>
      <c r="M81" s="150"/>
    </row>
    <row r="82" s="145" customFormat="true" ht="14.4" hidden="false" customHeight="false" outlineLevel="0" collapsed="false">
      <c r="B82" s="146" t="s">
        <v>213</v>
      </c>
      <c r="C82" s="147"/>
      <c r="D82" s="148"/>
      <c r="E82" s="147" t="s">
        <v>141</v>
      </c>
      <c r="F82" s="149"/>
      <c r="G82" s="149" t="n">
        <v>10</v>
      </c>
      <c r="H82" s="149" t="n">
        <v>3.224</v>
      </c>
      <c r="I82" s="149" t="n">
        <f aca="false">(H81+H82)*G82</f>
        <v>74.62</v>
      </c>
      <c r="J82" s="149"/>
      <c r="K82" s="149"/>
      <c r="L82" s="149"/>
      <c r="M82" s="150"/>
    </row>
    <row r="83" s="145" customFormat="true" ht="14.4" hidden="false" customHeight="false" outlineLevel="0" collapsed="false">
      <c r="B83" s="146" t="s">
        <v>214</v>
      </c>
      <c r="C83" s="147"/>
      <c r="D83" s="148"/>
      <c r="E83" s="147" t="s">
        <v>141</v>
      </c>
      <c r="F83" s="149"/>
      <c r="G83" s="149" t="n">
        <v>10</v>
      </c>
      <c r="H83" s="149" t="n">
        <v>3.419</v>
      </c>
      <c r="I83" s="149" t="n">
        <f aca="false">(H82+H83)*G83</f>
        <v>66.43</v>
      </c>
      <c r="J83" s="149"/>
      <c r="K83" s="149"/>
      <c r="L83" s="149"/>
      <c r="M83" s="150"/>
    </row>
    <row r="84" s="145" customFormat="true" ht="14.4" hidden="false" customHeight="false" outlineLevel="0" collapsed="false">
      <c r="B84" s="146" t="s">
        <v>215</v>
      </c>
      <c r="C84" s="147"/>
      <c r="D84" s="148"/>
      <c r="E84" s="147" t="s">
        <v>141</v>
      </c>
      <c r="F84" s="149"/>
      <c r="G84" s="149" t="n">
        <v>10</v>
      </c>
      <c r="H84" s="149" t="n">
        <v>3.731</v>
      </c>
      <c r="I84" s="149" t="n">
        <f aca="false">(H83+H84)*G84</f>
        <v>71.5</v>
      </c>
      <c r="J84" s="149"/>
      <c r="K84" s="149"/>
      <c r="L84" s="149"/>
      <c r="M84" s="150"/>
    </row>
    <row r="85" s="145" customFormat="true" ht="14.4" hidden="false" customHeight="false" outlineLevel="0" collapsed="false">
      <c r="B85" s="146" t="s">
        <v>216</v>
      </c>
      <c r="C85" s="147"/>
      <c r="D85" s="148"/>
      <c r="E85" s="147" t="s">
        <v>141</v>
      </c>
      <c r="F85" s="149"/>
      <c r="G85" s="149" t="n">
        <v>10</v>
      </c>
      <c r="H85" s="149" t="n">
        <v>6.318</v>
      </c>
      <c r="I85" s="149" t="n">
        <f aca="false">(H84+H85)*G85</f>
        <v>100.49</v>
      </c>
      <c r="J85" s="149"/>
      <c r="K85" s="149"/>
      <c r="L85" s="149"/>
      <c r="M85" s="150"/>
    </row>
    <row r="86" s="145" customFormat="true" ht="14.4" hidden="false" customHeight="false" outlineLevel="0" collapsed="false">
      <c r="B86" s="146" t="s">
        <v>217</v>
      </c>
      <c r="C86" s="147"/>
      <c r="D86" s="148"/>
      <c r="E86" s="147" t="s">
        <v>141</v>
      </c>
      <c r="F86" s="149"/>
      <c r="G86" s="149" t="n">
        <v>10</v>
      </c>
      <c r="H86" s="149" t="n">
        <v>7.488</v>
      </c>
      <c r="I86" s="149" t="n">
        <f aca="false">(H85+H86)*G86</f>
        <v>138.06</v>
      </c>
      <c r="J86" s="149"/>
      <c r="K86" s="149"/>
      <c r="L86" s="149"/>
      <c r="M86" s="150"/>
    </row>
    <row r="87" s="145" customFormat="true" ht="14.4" hidden="false" customHeight="false" outlineLevel="0" collapsed="false">
      <c r="B87" s="146" t="s">
        <v>218</v>
      </c>
      <c r="C87" s="147"/>
      <c r="D87" s="148"/>
      <c r="E87" s="147" t="s">
        <v>141</v>
      </c>
      <c r="F87" s="149"/>
      <c r="G87" s="149" t="n">
        <v>10</v>
      </c>
      <c r="H87" s="149" t="n">
        <v>3.211</v>
      </c>
      <c r="I87" s="149" t="n">
        <f aca="false">(H86+H87)*G87</f>
        <v>106.99</v>
      </c>
      <c r="J87" s="149"/>
      <c r="K87" s="149"/>
      <c r="L87" s="149"/>
      <c r="M87" s="150"/>
    </row>
    <row r="88" s="145" customFormat="true" ht="14.4" hidden="false" customHeight="false" outlineLevel="0" collapsed="false">
      <c r="B88" s="146" t="s">
        <v>219</v>
      </c>
      <c r="C88" s="147"/>
      <c r="D88" s="148"/>
      <c r="E88" s="147" t="s">
        <v>141</v>
      </c>
      <c r="F88" s="149"/>
      <c r="G88" s="149" t="n">
        <v>10</v>
      </c>
      <c r="H88" s="149" t="n">
        <v>8.684</v>
      </c>
      <c r="I88" s="149" t="n">
        <f aca="false">(H87+H88)*G88</f>
        <v>118.95</v>
      </c>
      <c r="J88" s="149"/>
      <c r="K88" s="149"/>
      <c r="L88" s="149"/>
      <c r="M88" s="150"/>
    </row>
    <row r="89" s="145" customFormat="true" ht="14.4" hidden="false" customHeight="false" outlineLevel="0" collapsed="false">
      <c r="B89" s="146" t="s">
        <v>220</v>
      </c>
      <c r="C89" s="147"/>
      <c r="D89" s="148"/>
      <c r="E89" s="147" t="s">
        <v>141</v>
      </c>
      <c r="F89" s="149"/>
      <c r="G89" s="149" t="n">
        <v>10</v>
      </c>
      <c r="H89" s="149" t="n">
        <v>9.568</v>
      </c>
      <c r="I89" s="149" t="n">
        <f aca="false">(H88+H89)*G89</f>
        <v>182.52</v>
      </c>
      <c r="J89" s="149"/>
      <c r="K89" s="149"/>
      <c r="L89" s="149"/>
      <c r="M89" s="150"/>
    </row>
    <row r="90" s="145" customFormat="true" ht="14.4" hidden="false" customHeight="false" outlineLevel="0" collapsed="false">
      <c r="B90" s="146" t="s">
        <v>221</v>
      </c>
      <c r="C90" s="147"/>
      <c r="D90" s="148"/>
      <c r="E90" s="147" t="s">
        <v>141</v>
      </c>
      <c r="F90" s="149"/>
      <c r="G90" s="149" t="n">
        <v>10</v>
      </c>
      <c r="H90" s="149" t="n">
        <v>3.861</v>
      </c>
      <c r="I90" s="149" t="n">
        <f aca="false">(H89+H90)*G90</f>
        <v>134.29</v>
      </c>
      <c r="J90" s="149"/>
      <c r="K90" s="149"/>
      <c r="L90" s="149"/>
      <c r="M90" s="150"/>
    </row>
    <row r="91" s="145" customFormat="true" ht="14.4" hidden="false" customHeight="false" outlineLevel="0" collapsed="false">
      <c r="B91" s="146" t="s">
        <v>222</v>
      </c>
      <c r="C91" s="147"/>
      <c r="D91" s="148"/>
      <c r="E91" s="147" t="s">
        <v>141</v>
      </c>
      <c r="F91" s="149"/>
      <c r="G91" s="149" t="n">
        <v>10</v>
      </c>
      <c r="H91" s="149" t="n">
        <v>4.81</v>
      </c>
      <c r="I91" s="149" t="n">
        <f aca="false">(H90+H91)*G91</f>
        <v>86.71</v>
      </c>
      <c r="J91" s="149"/>
      <c r="K91" s="149"/>
      <c r="L91" s="149"/>
      <c r="M91" s="150"/>
    </row>
    <row r="92" s="145" customFormat="true" ht="14.4" hidden="false" customHeight="false" outlineLevel="0" collapsed="false">
      <c r="B92" s="146" t="s">
        <v>223</v>
      </c>
      <c r="C92" s="147"/>
      <c r="D92" s="148"/>
      <c r="E92" s="147" t="s">
        <v>141</v>
      </c>
      <c r="F92" s="149"/>
      <c r="G92" s="149" t="n">
        <v>10</v>
      </c>
      <c r="H92" s="149" t="n">
        <v>4.017</v>
      </c>
      <c r="I92" s="149" t="n">
        <f aca="false">(H91+H92)*G92</f>
        <v>88.27</v>
      </c>
      <c r="J92" s="149"/>
      <c r="K92" s="149"/>
      <c r="L92" s="149"/>
      <c r="M92" s="150"/>
    </row>
    <row r="93" s="145" customFormat="true" ht="14.4" hidden="false" customHeight="false" outlineLevel="0" collapsed="false">
      <c r="B93" s="146" t="s">
        <v>224</v>
      </c>
      <c r="C93" s="147"/>
      <c r="D93" s="148"/>
      <c r="E93" s="147" t="s">
        <v>141</v>
      </c>
      <c r="F93" s="149"/>
      <c r="G93" s="149" t="n">
        <v>10</v>
      </c>
      <c r="H93" s="149" t="n">
        <v>3.276</v>
      </c>
      <c r="I93" s="149" t="n">
        <f aca="false">(H92+H93)*G93</f>
        <v>72.93</v>
      </c>
      <c r="J93" s="149"/>
      <c r="K93" s="149"/>
      <c r="L93" s="149"/>
      <c r="M93" s="150"/>
    </row>
    <row r="94" s="145" customFormat="true" ht="14.4" hidden="false" customHeight="false" outlineLevel="0" collapsed="false">
      <c r="B94" s="146" t="s">
        <v>225</v>
      </c>
      <c r="C94" s="147"/>
      <c r="D94" s="148"/>
      <c r="E94" s="147" t="s">
        <v>141</v>
      </c>
      <c r="F94" s="149"/>
      <c r="G94" s="149" t="n">
        <v>10</v>
      </c>
      <c r="H94" s="149" t="n">
        <v>3.497</v>
      </c>
      <c r="I94" s="149" t="n">
        <f aca="false">(H93+H94)*G94</f>
        <v>67.73</v>
      </c>
      <c r="J94" s="149"/>
      <c r="K94" s="149"/>
      <c r="L94" s="149"/>
      <c r="M94" s="150"/>
    </row>
    <row r="95" s="145" customFormat="true" ht="14.4" hidden="false" customHeight="false" outlineLevel="0" collapsed="false">
      <c r="B95" s="146" t="s">
        <v>226</v>
      </c>
      <c r="C95" s="147"/>
      <c r="D95" s="148"/>
      <c r="E95" s="147" t="s">
        <v>141</v>
      </c>
      <c r="F95" s="149"/>
      <c r="G95" s="149" t="n">
        <v>10</v>
      </c>
      <c r="H95" s="149" t="n">
        <v>4.212</v>
      </c>
      <c r="I95" s="149" t="n">
        <f aca="false">(H94+H95)*G95</f>
        <v>77.09</v>
      </c>
      <c r="J95" s="149"/>
      <c r="K95" s="149"/>
      <c r="L95" s="149"/>
      <c r="M95" s="150"/>
    </row>
    <row r="96" s="145" customFormat="true" ht="14.4" hidden="false" customHeight="false" outlineLevel="0" collapsed="false">
      <c r="B96" s="146" t="s">
        <v>227</v>
      </c>
      <c r="C96" s="147"/>
      <c r="D96" s="148"/>
      <c r="E96" s="147" t="s">
        <v>141</v>
      </c>
      <c r="F96" s="149"/>
      <c r="G96" s="149" t="n">
        <v>10</v>
      </c>
      <c r="H96" s="149" t="n">
        <v>3.432</v>
      </c>
      <c r="I96" s="149" t="n">
        <f aca="false">(H95+H96)*G96</f>
        <v>76.44</v>
      </c>
      <c r="J96" s="149"/>
      <c r="K96" s="149"/>
      <c r="L96" s="149"/>
      <c r="M96" s="150"/>
    </row>
    <row r="97" s="145" customFormat="true" ht="14.4" hidden="false" customHeight="false" outlineLevel="0" collapsed="false">
      <c r="B97" s="146" t="s">
        <v>228</v>
      </c>
      <c r="C97" s="147"/>
      <c r="D97" s="148"/>
      <c r="E97" s="147" t="s">
        <v>141</v>
      </c>
      <c r="F97" s="149"/>
      <c r="G97" s="149" t="n">
        <v>10</v>
      </c>
      <c r="H97" s="149" t="n">
        <v>3.913</v>
      </c>
      <c r="I97" s="149" t="n">
        <f aca="false">(H96+H97)*G97</f>
        <v>73.45</v>
      </c>
      <c r="J97" s="149"/>
      <c r="K97" s="149"/>
      <c r="L97" s="149"/>
      <c r="M97" s="150"/>
    </row>
    <row r="98" s="145" customFormat="true" ht="14.4" hidden="false" customHeight="false" outlineLevel="0" collapsed="false">
      <c r="B98" s="146" t="s">
        <v>229</v>
      </c>
      <c r="C98" s="147"/>
      <c r="D98" s="148"/>
      <c r="E98" s="147" t="s">
        <v>141</v>
      </c>
      <c r="F98" s="149"/>
      <c r="G98" s="149" t="n">
        <v>10</v>
      </c>
      <c r="H98" s="149" t="n">
        <v>4.199</v>
      </c>
      <c r="I98" s="149" t="n">
        <f aca="false">(H97+H98)*G98</f>
        <v>81.12</v>
      </c>
      <c r="J98" s="149"/>
      <c r="K98" s="149"/>
      <c r="L98" s="149"/>
      <c r="M98" s="150"/>
    </row>
    <row r="99" s="145" customFormat="true" ht="14.4" hidden="false" customHeight="false" outlineLevel="0" collapsed="false">
      <c r="B99" s="146" t="s">
        <v>230</v>
      </c>
      <c r="C99" s="147"/>
      <c r="D99" s="148"/>
      <c r="E99" s="147" t="s">
        <v>141</v>
      </c>
      <c r="F99" s="149"/>
      <c r="G99" s="149" t="n">
        <v>10</v>
      </c>
      <c r="H99" s="149" t="n">
        <v>6.851</v>
      </c>
      <c r="I99" s="149" t="n">
        <f aca="false">(H98+H99)*G99</f>
        <v>110.5</v>
      </c>
      <c r="J99" s="149"/>
      <c r="K99" s="149"/>
      <c r="L99" s="149"/>
      <c r="M99" s="150"/>
    </row>
    <row r="100" s="145" customFormat="true" ht="14.4" hidden="false" customHeight="false" outlineLevel="0" collapsed="false">
      <c r="B100" s="146" t="s">
        <v>231</v>
      </c>
      <c r="C100" s="147"/>
      <c r="D100" s="148"/>
      <c r="E100" s="147" t="s">
        <v>141</v>
      </c>
      <c r="F100" s="149"/>
      <c r="G100" s="149" t="n">
        <v>10</v>
      </c>
      <c r="H100" s="149" t="n">
        <v>8.957</v>
      </c>
      <c r="I100" s="149" t="n">
        <f aca="false">(H99+H100)*G100</f>
        <v>158.08</v>
      </c>
      <c r="J100" s="149"/>
      <c r="K100" s="149"/>
      <c r="L100" s="149"/>
      <c r="M100" s="150"/>
    </row>
    <row r="101" s="145" customFormat="true" ht="14.4" hidden="false" customHeight="false" outlineLevel="0" collapsed="false">
      <c r="B101" s="146" t="s">
        <v>232</v>
      </c>
      <c r="C101" s="147"/>
      <c r="D101" s="148"/>
      <c r="E101" s="147" t="s">
        <v>141</v>
      </c>
      <c r="F101" s="149"/>
      <c r="G101" s="149" t="n">
        <v>10</v>
      </c>
      <c r="H101" s="149" t="n">
        <v>7.93</v>
      </c>
      <c r="I101" s="149" t="n">
        <f aca="false">(H100+H101)*G101</f>
        <v>168.87</v>
      </c>
      <c r="J101" s="149"/>
      <c r="K101" s="149"/>
      <c r="L101" s="149"/>
      <c r="M101" s="150"/>
    </row>
    <row r="102" s="145" customFormat="true" ht="14.4" hidden="false" customHeight="false" outlineLevel="0" collapsed="false">
      <c r="B102" s="146" t="s">
        <v>233</v>
      </c>
      <c r="C102" s="147"/>
      <c r="D102" s="148"/>
      <c r="E102" s="147" t="s">
        <v>141</v>
      </c>
      <c r="F102" s="149"/>
      <c r="G102" s="149" t="n">
        <v>10</v>
      </c>
      <c r="H102" s="149" t="n">
        <v>5.096</v>
      </c>
      <c r="I102" s="149" t="n">
        <f aca="false">(H101+H102)*G102</f>
        <v>130.26</v>
      </c>
      <c r="J102" s="149"/>
      <c r="K102" s="149"/>
      <c r="L102" s="149"/>
      <c r="M102" s="150"/>
    </row>
    <row r="103" s="145" customFormat="true" ht="14.4" hidden="false" customHeight="false" outlineLevel="0" collapsed="false">
      <c r="B103" s="146" t="s">
        <v>234</v>
      </c>
      <c r="C103" s="147"/>
      <c r="D103" s="148"/>
      <c r="E103" s="147" t="s">
        <v>141</v>
      </c>
      <c r="F103" s="149"/>
      <c r="G103" s="149" t="n">
        <v>10</v>
      </c>
      <c r="H103" s="149" t="n">
        <v>5.798</v>
      </c>
      <c r="I103" s="149" t="n">
        <f aca="false">(H102+H103)*G103</f>
        <v>108.94</v>
      </c>
      <c r="J103" s="149"/>
      <c r="K103" s="149"/>
      <c r="L103" s="149"/>
      <c r="M103" s="150"/>
    </row>
    <row r="104" s="145" customFormat="true" ht="14.4" hidden="false" customHeight="false" outlineLevel="0" collapsed="false">
      <c r="B104" s="146" t="s">
        <v>235</v>
      </c>
      <c r="C104" s="147"/>
      <c r="D104" s="148"/>
      <c r="E104" s="147" t="s">
        <v>141</v>
      </c>
      <c r="F104" s="149"/>
      <c r="G104" s="149" t="n">
        <v>10</v>
      </c>
      <c r="H104" s="149" t="n">
        <v>7.397</v>
      </c>
      <c r="I104" s="149" t="n">
        <f aca="false">(H103+H104)*G104</f>
        <v>131.95</v>
      </c>
      <c r="J104" s="149"/>
      <c r="K104" s="149"/>
      <c r="L104" s="149"/>
      <c r="M104" s="150"/>
    </row>
    <row r="105" s="145" customFormat="true" ht="14.4" hidden="false" customHeight="false" outlineLevel="0" collapsed="false">
      <c r="B105" s="146" t="s">
        <v>236</v>
      </c>
      <c r="C105" s="147"/>
      <c r="D105" s="148"/>
      <c r="E105" s="147" t="s">
        <v>141</v>
      </c>
      <c r="F105" s="149"/>
      <c r="G105" s="149" t="n">
        <v>10</v>
      </c>
      <c r="H105" s="149" t="n">
        <v>8.892</v>
      </c>
      <c r="I105" s="149" t="n">
        <f aca="false">(H104+H105)*G105</f>
        <v>162.89</v>
      </c>
      <c r="J105" s="149"/>
      <c r="K105" s="149"/>
      <c r="L105" s="149"/>
      <c r="M105" s="150"/>
    </row>
    <row r="106" s="145" customFormat="true" ht="14.4" hidden="false" customHeight="false" outlineLevel="0" collapsed="false">
      <c r="B106" s="146" t="s">
        <v>237</v>
      </c>
      <c r="C106" s="147"/>
      <c r="D106" s="148"/>
      <c r="E106" s="147" t="s">
        <v>141</v>
      </c>
      <c r="F106" s="149"/>
      <c r="G106" s="149" t="n">
        <v>10</v>
      </c>
      <c r="H106" s="149" t="n">
        <v>3.9</v>
      </c>
      <c r="I106" s="149" t="n">
        <f aca="false">(H105+H106)*G106</f>
        <v>127.92</v>
      </c>
      <c r="J106" s="149"/>
      <c r="K106" s="149"/>
      <c r="L106" s="149"/>
      <c r="M106" s="150"/>
    </row>
    <row r="107" s="145" customFormat="true" ht="14.4" hidden="false" customHeight="false" outlineLevel="0" collapsed="false">
      <c r="B107" s="146" t="s">
        <v>238</v>
      </c>
      <c r="C107" s="147"/>
      <c r="D107" s="148"/>
      <c r="E107" s="147" t="s">
        <v>141</v>
      </c>
      <c r="F107" s="149"/>
      <c r="G107" s="149" t="n">
        <v>10</v>
      </c>
      <c r="H107" s="149" t="n">
        <v>5.291</v>
      </c>
      <c r="I107" s="149" t="n">
        <f aca="false">(H106+H107)*G107</f>
        <v>91.91</v>
      </c>
      <c r="J107" s="149"/>
      <c r="K107" s="149"/>
      <c r="L107" s="149"/>
      <c r="M107" s="150"/>
    </row>
    <row r="108" s="145" customFormat="true" ht="14.4" hidden="false" customHeight="false" outlineLevel="0" collapsed="false">
      <c r="B108" s="146" t="s">
        <v>239</v>
      </c>
      <c r="C108" s="147"/>
      <c r="D108" s="148"/>
      <c r="E108" s="147" t="s">
        <v>141</v>
      </c>
      <c r="F108" s="149"/>
      <c r="G108" s="149" t="n">
        <v>10</v>
      </c>
      <c r="H108" s="149" t="n">
        <v>9.581</v>
      </c>
      <c r="I108" s="149" t="n">
        <f aca="false">(H107+H108)*G108</f>
        <v>148.72</v>
      </c>
      <c r="J108" s="149"/>
      <c r="K108" s="149"/>
      <c r="L108" s="149"/>
      <c r="M108" s="150"/>
    </row>
    <row r="109" s="145" customFormat="true" ht="14.4" hidden="false" customHeight="false" outlineLevel="0" collapsed="false">
      <c r="B109" s="146" t="s">
        <v>240</v>
      </c>
      <c r="C109" s="147"/>
      <c r="D109" s="148"/>
      <c r="E109" s="147" t="s">
        <v>141</v>
      </c>
      <c r="F109" s="149"/>
      <c r="G109" s="149" t="n">
        <v>10</v>
      </c>
      <c r="H109" s="149" t="n">
        <v>8.606</v>
      </c>
      <c r="I109" s="149" t="n">
        <f aca="false">(H108+H109)*G109</f>
        <v>181.87</v>
      </c>
      <c r="J109" s="149"/>
      <c r="K109" s="149"/>
      <c r="L109" s="149"/>
      <c r="M109" s="150"/>
    </row>
    <row r="110" s="145" customFormat="true" ht="14.4" hidden="false" customHeight="false" outlineLevel="0" collapsed="false">
      <c r="B110" s="146" t="s">
        <v>241</v>
      </c>
      <c r="C110" s="147"/>
      <c r="D110" s="148"/>
      <c r="E110" s="147" t="s">
        <v>141</v>
      </c>
      <c r="F110" s="149"/>
      <c r="G110" s="149" t="n">
        <v>10</v>
      </c>
      <c r="H110" s="149" t="n">
        <v>7.891</v>
      </c>
      <c r="I110" s="149" t="n">
        <f aca="false">(H109+H110)*G110</f>
        <v>164.97</v>
      </c>
      <c r="J110" s="149"/>
      <c r="K110" s="149"/>
      <c r="L110" s="149"/>
      <c r="M110" s="150"/>
    </row>
    <row r="111" s="145" customFormat="true" ht="14.4" hidden="false" customHeight="false" outlineLevel="0" collapsed="false">
      <c r="B111" s="146" t="s">
        <v>242</v>
      </c>
      <c r="C111" s="147"/>
      <c r="D111" s="148"/>
      <c r="E111" s="147" t="s">
        <v>141</v>
      </c>
      <c r="F111" s="149"/>
      <c r="G111" s="149" t="n">
        <v>10</v>
      </c>
      <c r="H111" s="149" t="n">
        <v>7.319</v>
      </c>
      <c r="I111" s="149" t="n">
        <f aca="false">(H110+H111)*G111</f>
        <v>152.1</v>
      </c>
      <c r="J111" s="149"/>
      <c r="K111" s="149"/>
      <c r="L111" s="149"/>
      <c r="M111" s="150"/>
    </row>
    <row r="112" s="145" customFormat="true" ht="14.4" hidden="false" customHeight="false" outlineLevel="0" collapsed="false">
      <c r="B112" s="146" t="s">
        <v>243</v>
      </c>
      <c r="C112" s="147"/>
      <c r="D112" s="148"/>
      <c r="E112" s="147" t="s">
        <v>141</v>
      </c>
      <c r="F112" s="149"/>
      <c r="G112" s="149" t="n">
        <v>10</v>
      </c>
      <c r="H112" s="149" t="n">
        <v>7.306</v>
      </c>
      <c r="I112" s="149" t="n">
        <f aca="false">(H111+H112)*G112</f>
        <v>146.25</v>
      </c>
      <c r="J112" s="149"/>
      <c r="K112" s="149"/>
      <c r="L112" s="149"/>
      <c r="M112" s="150"/>
    </row>
    <row r="113" s="145" customFormat="true" ht="14.4" hidden="false" customHeight="false" outlineLevel="0" collapsed="false">
      <c r="B113" s="146" t="s">
        <v>244</v>
      </c>
      <c r="C113" s="147"/>
      <c r="D113" s="148"/>
      <c r="E113" s="147" t="s">
        <v>141</v>
      </c>
      <c r="F113" s="149"/>
      <c r="G113" s="149" t="n">
        <v>10</v>
      </c>
      <c r="H113" s="149" t="n">
        <v>6.851</v>
      </c>
      <c r="I113" s="149" t="n">
        <f aca="false">(H112+H113)*G113</f>
        <v>141.57</v>
      </c>
      <c r="J113" s="149"/>
      <c r="K113" s="149"/>
      <c r="L113" s="149"/>
      <c r="M113" s="150"/>
    </row>
    <row r="114" s="145" customFormat="true" ht="14.4" hidden="false" customHeight="false" outlineLevel="0" collapsed="false">
      <c r="B114" s="146" t="s">
        <v>245</v>
      </c>
      <c r="C114" s="147"/>
      <c r="D114" s="148"/>
      <c r="E114" s="147" t="s">
        <v>141</v>
      </c>
      <c r="F114" s="149"/>
      <c r="G114" s="149" t="n">
        <v>10</v>
      </c>
      <c r="H114" s="149" t="n">
        <v>7.124</v>
      </c>
      <c r="I114" s="149" t="n">
        <f aca="false">(H113+H114)*G114</f>
        <v>139.75</v>
      </c>
      <c r="J114" s="149"/>
      <c r="K114" s="149"/>
      <c r="L114" s="149"/>
      <c r="M114" s="150"/>
    </row>
    <row r="115" s="145" customFormat="true" ht="14.4" hidden="false" customHeight="false" outlineLevel="0" collapsed="false">
      <c r="B115" s="146" t="s">
        <v>246</v>
      </c>
      <c r="C115" s="147"/>
      <c r="D115" s="148"/>
      <c r="E115" s="147" t="s">
        <v>141</v>
      </c>
      <c r="F115" s="149"/>
      <c r="G115" s="149" t="n">
        <v>10</v>
      </c>
      <c r="H115" s="149" t="n">
        <v>4.381</v>
      </c>
      <c r="I115" s="149" t="n">
        <f aca="false">(H114+H115)*G115</f>
        <v>115.05</v>
      </c>
      <c r="J115" s="149"/>
      <c r="K115" s="149"/>
      <c r="L115" s="149"/>
      <c r="M115" s="150"/>
    </row>
    <row r="116" s="145" customFormat="true" ht="14.4" hidden="false" customHeight="false" outlineLevel="0" collapsed="false">
      <c r="B116" s="146" t="s">
        <v>247</v>
      </c>
      <c r="C116" s="147"/>
      <c r="D116" s="148"/>
      <c r="E116" s="147" t="s">
        <v>141</v>
      </c>
      <c r="F116" s="149"/>
      <c r="G116" s="149" t="n">
        <v>10</v>
      </c>
      <c r="H116" s="149" t="n">
        <v>4.732</v>
      </c>
      <c r="I116" s="149" t="n">
        <f aca="false">(H115+H116)*G116</f>
        <v>91.13</v>
      </c>
      <c r="J116" s="149"/>
      <c r="K116" s="149"/>
      <c r="L116" s="149"/>
      <c r="M116" s="150"/>
    </row>
    <row r="117" s="145" customFormat="true" ht="14.4" hidden="false" customHeight="false" outlineLevel="0" collapsed="false">
      <c r="B117" s="146" t="s">
        <v>248</v>
      </c>
      <c r="C117" s="147"/>
      <c r="D117" s="148"/>
      <c r="E117" s="147" t="s">
        <v>141</v>
      </c>
      <c r="F117" s="149"/>
      <c r="G117" s="149" t="n">
        <v>10</v>
      </c>
      <c r="H117" s="149" t="n">
        <v>8.853</v>
      </c>
      <c r="I117" s="149" t="n">
        <f aca="false">(H116+H117)*G117</f>
        <v>135.85</v>
      </c>
      <c r="J117" s="149"/>
      <c r="K117" s="149"/>
      <c r="L117" s="149"/>
      <c r="M117" s="150"/>
    </row>
    <row r="118" s="145" customFormat="true" ht="14.4" hidden="false" customHeight="false" outlineLevel="0" collapsed="false">
      <c r="B118" s="146" t="s">
        <v>249</v>
      </c>
      <c r="C118" s="147"/>
      <c r="D118" s="148"/>
      <c r="E118" s="147" t="s">
        <v>141</v>
      </c>
      <c r="F118" s="149"/>
      <c r="G118" s="149" t="n">
        <v>10</v>
      </c>
      <c r="H118" s="149" t="n">
        <v>9.88</v>
      </c>
      <c r="I118" s="149" t="n">
        <f aca="false">(H117+H118)*G118</f>
        <v>187.33</v>
      </c>
      <c r="J118" s="149"/>
      <c r="K118" s="149"/>
      <c r="L118" s="149"/>
      <c r="M118" s="150"/>
    </row>
    <row r="119" s="145" customFormat="true" ht="14.4" hidden="false" customHeight="false" outlineLevel="0" collapsed="false">
      <c r="B119" s="146" t="s">
        <v>250</v>
      </c>
      <c r="C119" s="147"/>
      <c r="D119" s="148"/>
      <c r="E119" s="147" t="s">
        <v>141</v>
      </c>
      <c r="F119" s="149"/>
      <c r="G119" s="149" t="n">
        <v>10</v>
      </c>
      <c r="H119" s="149" t="n">
        <v>5.395</v>
      </c>
      <c r="I119" s="149" t="n">
        <f aca="false">(H118+H119)*G119</f>
        <v>152.75</v>
      </c>
      <c r="J119" s="149"/>
      <c r="K119" s="149"/>
      <c r="L119" s="149"/>
      <c r="M119" s="150"/>
    </row>
    <row r="120" s="145" customFormat="true" ht="14.4" hidden="false" customHeight="false" outlineLevel="0" collapsed="false">
      <c r="B120" s="146" t="s">
        <v>251</v>
      </c>
      <c r="C120" s="147"/>
      <c r="D120" s="148"/>
      <c r="E120" s="147" t="s">
        <v>141</v>
      </c>
      <c r="F120" s="149"/>
      <c r="G120" s="149" t="n">
        <v>10</v>
      </c>
      <c r="H120" s="149" t="n">
        <v>11.83</v>
      </c>
      <c r="I120" s="149" t="n">
        <f aca="false">(H119+H120)*G120</f>
        <v>172.25</v>
      </c>
      <c r="J120" s="149"/>
      <c r="K120" s="149"/>
      <c r="L120" s="149"/>
      <c r="M120" s="150"/>
    </row>
    <row r="121" s="145" customFormat="true" ht="14.4" hidden="false" customHeight="false" outlineLevel="0" collapsed="false">
      <c r="B121" s="146" t="s">
        <v>252</v>
      </c>
      <c r="C121" s="147"/>
      <c r="D121" s="148"/>
      <c r="E121" s="147" t="s">
        <v>141</v>
      </c>
      <c r="F121" s="149"/>
      <c r="G121" s="149" t="n">
        <v>10</v>
      </c>
      <c r="H121" s="149" t="n">
        <v>9.256</v>
      </c>
      <c r="I121" s="149" t="n">
        <f aca="false">(H120+H121)*G121</f>
        <v>210.86</v>
      </c>
      <c r="J121" s="149"/>
      <c r="K121" s="149"/>
      <c r="L121" s="149"/>
      <c r="M121" s="150"/>
    </row>
    <row r="122" s="145" customFormat="true" ht="14.4" hidden="false" customHeight="false" outlineLevel="0" collapsed="false">
      <c r="B122" s="146" t="s">
        <v>253</v>
      </c>
      <c r="C122" s="147"/>
      <c r="D122" s="148"/>
      <c r="E122" s="147" t="s">
        <v>141</v>
      </c>
      <c r="F122" s="149"/>
      <c r="G122" s="149" t="n">
        <v>10</v>
      </c>
      <c r="H122" s="149" t="n">
        <v>7.891</v>
      </c>
      <c r="I122" s="149" t="n">
        <f aca="false">(H121+H122)*G122</f>
        <v>171.47</v>
      </c>
      <c r="J122" s="149"/>
      <c r="K122" s="149"/>
      <c r="L122" s="149"/>
      <c r="M122" s="150"/>
    </row>
    <row r="123" s="145" customFormat="true" ht="14.4" hidden="false" customHeight="false" outlineLevel="0" collapsed="false">
      <c r="B123" s="146" t="s">
        <v>254</v>
      </c>
      <c r="C123" s="147"/>
      <c r="D123" s="148"/>
      <c r="E123" s="147" t="s">
        <v>141</v>
      </c>
      <c r="F123" s="149"/>
      <c r="G123" s="149" t="n">
        <v>10</v>
      </c>
      <c r="H123" s="149" t="n">
        <v>6.864</v>
      </c>
      <c r="I123" s="149" t="n">
        <f aca="false">(H122+H123)*G123</f>
        <v>147.55</v>
      </c>
      <c r="J123" s="149"/>
      <c r="K123" s="149"/>
      <c r="L123" s="149"/>
      <c r="M123" s="150"/>
    </row>
    <row r="124" s="145" customFormat="true" ht="14.4" hidden="false" customHeight="false" outlineLevel="0" collapsed="false">
      <c r="B124" s="146" t="s">
        <v>255</v>
      </c>
      <c r="C124" s="147"/>
      <c r="D124" s="148"/>
      <c r="E124" s="147" t="s">
        <v>141</v>
      </c>
      <c r="F124" s="149"/>
      <c r="G124" s="149" t="n">
        <v>10</v>
      </c>
      <c r="H124" s="149" t="n">
        <v>5.096</v>
      </c>
      <c r="I124" s="149" t="n">
        <f aca="false">(H123+H124)*G124</f>
        <v>119.6</v>
      </c>
      <c r="J124" s="149"/>
      <c r="K124" s="149"/>
      <c r="L124" s="149"/>
      <c r="M124" s="150"/>
    </row>
    <row r="125" s="145" customFormat="true" ht="14.4" hidden="false" customHeight="false" outlineLevel="0" collapsed="false">
      <c r="B125" s="146" t="s">
        <v>256</v>
      </c>
      <c r="C125" s="147"/>
      <c r="D125" s="148"/>
      <c r="E125" s="147" t="s">
        <v>141</v>
      </c>
      <c r="F125" s="149"/>
      <c r="G125" s="149" t="n">
        <v>10</v>
      </c>
      <c r="H125" s="149" t="n">
        <v>4.446</v>
      </c>
      <c r="I125" s="149" t="n">
        <f aca="false">(H124+H125)*G125</f>
        <v>95.42</v>
      </c>
      <c r="J125" s="149"/>
      <c r="K125" s="149"/>
      <c r="L125" s="149"/>
      <c r="M125" s="150"/>
    </row>
    <row r="126" s="145" customFormat="true" ht="14.4" hidden="false" customHeight="false" outlineLevel="0" collapsed="false">
      <c r="B126" s="146" t="s">
        <v>257</v>
      </c>
      <c r="C126" s="147"/>
      <c r="D126" s="148"/>
      <c r="E126" s="147" t="s">
        <v>141</v>
      </c>
      <c r="F126" s="149"/>
      <c r="G126" s="149" t="n">
        <v>10</v>
      </c>
      <c r="H126" s="149" t="n">
        <v>6.292</v>
      </c>
      <c r="I126" s="149" t="n">
        <f aca="false">(H125+H126)*G126</f>
        <v>107.38</v>
      </c>
      <c r="J126" s="149"/>
      <c r="K126" s="149"/>
      <c r="L126" s="149"/>
      <c r="M126" s="150"/>
    </row>
    <row r="127" s="145" customFormat="true" ht="14.4" hidden="false" customHeight="false" outlineLevel="0" collapsed="false">
      <c r="B127" s="146" t="s">
        <v>258</v>
      </c>
      <c r="C127" s="147"/>
      <c r="D127" s="148"/>
      <c r="E127" s="147" t="s">
        <v>141</v>
      </c>
      <c r="F127" s="149"/>
      <c r="G127" s="149" t="n">
        <v>10</v>
      </c>
      <c r="H127" s="149" t="n">
        <v>6.331</v>
      </c>
      <c r="I127" s="149" t="n">
        <f aca="false">(H126+H127)*G127</f>
        <v>126.23</v>
      </c>
      <c r="J127" s="149"/>
      <c r="K127" s="149"/>
      <c r="L127" s="149"/>
      <c r="M127" s="150"/>
    </row>
    <row r="128" s="145" customFormat="true" ht="14.4" hidden="false" customHeight="false" outlineLevel="0" collapsed="false">
      <c r="B128" s="146" t="s">
        <v>259</v>
      </c>
      <c r="C128" s="147"/>
      <c r="D128" s="148"/>
      <c r="E128" s="147" t="s">
        <v>141</v>
      </c>
      <c r="F128" s="149"/>
      <c r="G128" s="149" t="n">
        <v>10</v>
      </c>
      <c r="H128" s="149" t="n">
        <v>6.006</v>
      </c>
      <c r="I128" s="149" t="n">
        <f aca="false">(H127+H128)*G128</f>
        <v>123.37</v>
      </c>
      <c r="J128" s="149"/>
      <c r="K128" s="149"/>
      <c r="L128" s="149"/>
      <c r="M128" s="150"/>
    </row>
    <row r="129" s="145" customFormat="true" ht="14.4" hidden="false" customHeight="false" outlineLevel="0" collapsed="false">
      <c r="B129" s="146" t="s">
        <v>260</v>
      </c>
      <c r="C129" s="147"/>
      <c r="D129" s="148"/>
      <c r="E129" s="147" t="s">
        <v>141</v>
      </c>
      <c r="F129" s="149"/>
      <c r="G129" s="149" t="n">
        <v>10</v>
      </c>
      <c r="H129" s="149" t="n">
        <v>5.837</v>
      </c>
      <c r="I129" s="149" t="n">
        <f aca="false">(H128+H129)*G129</f>
        <v>118.43</v>
      </c>
      <c r="J129" s="149"/>
      <c r="K129" s="149"/>
      <c r="L129" s="149"/>
      <c r="M129" s="150"/>
    </row>
    <row r="130" s="145" customFormat="true" ht="14.4" hidden="false" customHeight="false" outlineLevel="0" collapsed="false">
      <c r="B130" s="146" t="s">
        <v>261</v>
      </c>
      <c r="C130" s="147"/>
      <c r="D130" s="148"/>
      <c r="E130" s="147" t="s">
        <v>141</v>
      </c>
      <c r="F130" s="149"/>
      <c r="G130" s="149" t="n">
        <v>10</v>
      </c>
      <c r="H130" s="149" t="n">
        <v>5.876</v>
      </c>
      <c r="I130" s="149" t="n">
        <f aca="false">(H129+H130)*G130</f>
        <v>117.13</v>
      </c>
      <c r="J130" s="149"/>
      <c r="K130" s="149"/>
      <c r="L130" s="149"/>
      <c r="M130" s="150"/>
    </row>
    <row r="131" s="145" customFormat="true" ht="14.4" hidden="false" customHeight="false" outlineLevel="0" collapsed="false">
      <c r="B131" s="146" t="s">
        <v>262</v>
      </c>
      <c r="C131" s="147"/>
      <c r="D131" s="148"/>
      <c r="E131" s="147" t="s">
        <v>141</v>
      </c>
      <c r="F131" s="149"/>
      <c r="G131" s="149" t="n">
        <v>10</v>
      </c>
      <c r="H131" s="149" t="n">
        <v>6.578</v>
      </c>
      <c r="I131" s="149" t="n">
        <f aca="false">(H130+H131)*G131</f>
        <v>124.54</v>
      </c>
      <c r="J131" s="149"/>
      <c r="K131" s="149"/>
      <c r="L131" s="149"/>
      <c r="M131" s="150"/>
    </row>
    <row r="132" s="145" customFormat="true" ht="14.4" hidden="false" customHeight="false" outlineLevel="0" collapsed="false">
      <c r="B132" s="146" t="s">
        <v>263</v>
      </c>
      <c r="C132" s="147"/>
      <c r="D132" s="148"/>
      <c r="E132" s="147" t="s">
        <v>141</v>
      </c>
      <c r="F132" s="149"/>
      <c r="G132" s="149" t="n">
        <v>10</v>
      </c>
      <c r="H132" s="149" t="n">
        <v>6.214</v>
      </c>
      <c r="I132" s="149" t="n">
        <f aca="false">(H131+H132)*G132</f>
        <v>127.92</v>
      </c>
      <c r="J132" s="149"/>
      <c r="K132" s="149"/>
      <c r="L132" s="149"/>
      <c r="M132" s="150"/>
    </row>
    <row r="133" s="145" customFormat="true" ht="14.4" hidden="false" customHeight="false" outlineLevel="0" collapsed="false">
      <c r="B133" s="146" t="s">
        <v>264</v>
      </c>
      <c r="C133" s="147"/>
      <c r="D133" s="148"/>
      <c r="E133" s="147" t="s">
        <v>141</v>
      </c>
      <c r="F133" s="149"/>
      <c r="G133" s="149" t="n">
        <v>10</v>
      </c>
      <c r="H133" s="149" t="n">
        <v>4.784</v>
      </c>
      <c r="I133" s="149" t="n">
        <f aca="false">(H132+H133)*G133</f>
        <v>109.98</v>
      </c>
      <c r="J133" s="149"/>
      <c r="K133" s="149"/>
      <c r="L133" s="149"/>
      <c r="M133" s="150"/>
    </row>
    <row r="134" s="145" customFormat="true" ht="14.4" hidden="false" customHeight="false" outlineLevel="0" collapsed="false">
      <c r="B134" s="146" t="s">
        <v>265</v>
      </c>
      <c r="C134" s="147"/>
      <c r="D134" s="148"/>
      <c r="E134" s="147" t="s">
        <v>141</v>
      </c>
      <c r="F134" s="149"/>
      <c r="G134" s="149" t="n">
        <v>10</v>
      </c>
      <c r="H134" s="149" t="n">
        <v>5.044</v>
      </c>
      <c r="I134" s="149" t="n">
        <f aca="false">(H133+H134)*G134</f>
        <v>98.28</v>
      </c>
      <c r="J134" s="149"/>
      <c r="K134" s="149"/>
      <c r="L134" s="149"/>
      <c r="M134" s="150"/>
    </row>
    <row r="135" s="145" customFormat="true" ht="14.4" hidden="false" customHeight="false" outlineLevel="0" collapsed="false">
      <c r="B135" s="146" t="s">
        <v>266</v>
      </c>
      <c r="C135" s="147"/>
      <c r="D135" s="148"/>
      <c r="E135" s="147" t="s">
        <v>141</v>
      </c>
      <c r="F135" s="149"/>
      <c r="G135" s="149" t="n">
        <v>10</v>
      </c>
      <c r="H135" s="149" t="n">
        <v>5.746</v>
      </c>
      <c r="I135" s="149" t="n">
        <f aca="false">(H134+H135)*G135</f>
        <v>107.9</v>
      </c>
      <c r="J135" s="149"/>
      <c r="K135" s="149"/>
      <c r="L135" s="149"/>
      <c r="M135" s="150"/>
    </row>
    <row r="136" s="145" customFormat="true" ht="14.4" hidden="false" customHeight="false" outlineLevel="0" collapsed="false">
      <c r="B136" s="146" t="s">
        <v>267</v>
      </c>
      <c r="C136" s="147"/>
      <c r="D136" s="148"/>
      <c r="E136" s="147" t="s">
        <v>141</v>
      </c>
      <c r="F136" s="149"/>
      <c r="G136" s="149" t="n">
        <v>10</v>
      </c>
      <c r="H136" s="149" t="n">
        <v>5.538</v>
      </c>
      <c r="I136" s="149" t="n">
        <f aca="false">(H135+H136)*G136</f>
        <v>112.84</v>
      </c>
      <c r="J136" s="149"/>
      <c r="K136" s="149"/>
      <c r="L136" s="149"/>
      <c r="M136" s="150"/>
    </row>
    <row r="137" s="145" customFormat="true" ht="14.4" hidden="false" customHeight="false" outlineLevel="0" collapsed="false">
      <c r="B137" s="146" t="s">
        <v>268</v>
      </c>
      <c r="C137" s="147"/>
      <c r="D137" s="148"/>
      <c r="E137" s="147" t="s">
        <v>141</v>
      </c>
      <c r="F137" s="149"/>
      <c r="G137" s="149" t="n">
        <v>10</v>
      </c>
      <c r="H137" s="149" t="n">
        <v>5.473</v>
      </c>
      <c r="I137" s="149" t="n">
        <f aca="false">(H136+H137)*G137</f>
        <v>110.11</v>
      </c>
      <c r="J137" s="149"/>
      <c r="K137" s="149"/>
      <c r="L137" s="149"/>
      <c r="M137" s="150"/>
    </row>
    <row r="138" s="145" customFormat="true" ht="14.4" hidden="false" customHeight="false" outlineLevel="0" collapsed="false">
      <c r="B138" s="146" t="s">
        <v>269</v>
      </c>
      <c r="C138" s="147"/>
      <c r="D138" s="148"/>
      <c r="E138" s="147" t="s">
        <v>141</v>
      </c>
      <c r="F138" s="149"/>
      <c r="G138" s="149" t="n">
        <v>10</v>
      </c>
      <c r="H138" s="149" t="n">
        <v>5.499</v>
      </c>
      <c r="I138" s="149" t="n">
        <f aca="false">(H137+H138)*G138</f>
        <v>109.72</v>
      </c>
      <c r="J138" s="149"/>
      <c r="K138" s="149"/>
      <c r="L138" s="149"/>
      <c r="M138" s="150"/>
    </row>
    <row r="139" s="145" customFormat="true" ht="14.4" hidden="false" customHeight="false" outlineLevel="0" collapsed="false">
      <c r="B139" s="146" t="s">
        <v>270</v>
      </c>
      <c r="C139" s="147"/>
      <c r="D139" s="148"/>
      <c r="E139" s="147" t="s">
        <v>141</v>
      </c>
      <c r="F139" s="149"/>
      <c r="G139" s="149" t="n">
        <v>10</v>
      </c>
      <c r="H139" s="149" t="n">
        <v>4.433</v>
      </c>
      <c r="I139" s="149" t="n">
        <f aca="false">(H138+H139)*G139</f>
        <v>99.32</v>
      </c>
      <c r="J139" s="149"/>
      <c r="K139" s="149"/>
      <c r="L139" s="149"/>
      <c r="M139" s="150"/>
    </row>
    <row r="140" s="145" customFormat="true" ht="14.4" hidden="false" customHeight="false" outlineLevel="0" collapsed="false">
      <c r="B140" s="146" t="s">
        <v>271</v>
      </c>
      <c r="C140" s="147"/>
      <c r="D140" s="148"/>
      <c r="E140" s="147" t="s">
        <v>141</v>
      </c>
      <c r="F140" s="149"/>
      <c r="G140" s="149" t="n">
        <v>10</v>
      </c>
      <c r="H140" s="149" t="n">
        <v>3.861</v>
      </c>
      <c r="I140" s="149" t="n">
        <f aca="false">(H139+H140)*G140</f>
        <v>82.94</v>
      </c>
      <c r="J140" s="149"/>
      <c r="K140" s="149"/>
      <c r="L140" s="149"/>
      <c r="M140" s="150"/>
    </row>
    <row r="141" s="145" customFormat="true" ht="14.4" hidden="false" customHeight="false" outlineLevel="0" collapsed="false">
      <c r="B141" s="146" t="s">
        <v>272</v>
      </c>
      <c r="C141" s="147"/>
      <c r="D141" s="148"/>
      <c r="E141" s="147" t="s">
        <v>141</v>
      </c>
      <c r="F141" s="149"/>
      <c r="G141" s="149" t="n">
        <v>10</v>
      </c>
      <c r="H141" s="149" t="n">
        <v>3.354</v>
      </c>
      <c r="I141" s="149" t="n">
        <f aca="false">(H140+H141)*G141</f>
        <v>72.15</v>
      </c>
      <c r="J141" s="149"/>
      <c r="K141" s="149"/>
      <c r="L141" s="149"/>
      <c r="M141" s="150"/>
    </row>
    <row r="142" s="145" customFormat="true" ht="14.4" hidden="false" customHeight="false" outlineLevel="0" collapsed="false">
      <c r="B142" s="146" t="s">
        <v>273</v>
      </c>
      <c r="C142" s="147"/>
      <c r="D142" s="148"/>
      <c r="E142" s="147" t="s">
        <v>141</v>
      </c>
      <c r="F142" s="149"/>
      <c r="G142" s="149" t="n">
        <v>10</v>
      </c>
      <c r="H142" s="149" t="n">
        <v>3.601</v>
      </c>
      <c r="I142" s="149" t="n">
        <f aca="false">(H141+H142)*G142</f>
        <v>69.55</v>
      </c>
      <c r="J142" s="149"/>
      <c r="K142" s="149"/>
      <c r="L142" s="149"/>
      <c r="M142" s="150"/>
    </row>
    <row r="143" s="145" customFormat="true" ht="14.4" hidden="false" customHeight="false" outlineLevel="0" collapsed="false">
      <c r="B143" s="146" t="s">
        <v>274</v>
      </c>
      <c r="C143" s="147"/>
      <c r="D143" s="148"/>
      <c r="E143" s="147" t="s">
        <v>141</v>
      </c>
      <c r="F143" s="149"/>
      <c r="G143" s="149" t="n">
        <v>10</v>
      </c>
      <c r="H143" s="149" t="n">
        <v>3.484</v>
      </c>
      <c r="I143" s="149" t="n">
        <f aca="false">(H142+H143)*G143</f>
        <v>70.85</v>
      </c>
      <c r="J143" s="149"/>
      <c r="K143" s="149"/>
      <c r="L143" s="149"/>
      <c r="M143" s="150"/>
    </row>
    <row r="144" s="145" customFormat="true" ht="14.4" hidden="false" customHeight="false" outlineLevel="0" collapsed="false">
      <c r="B144" s="146" t="s">
        <v>275</v>
      </c>
      <c r="C144" s="147"/>
      <c r="D144" s="148"/>
      <c r="E144" s="147" t="s">
        <v>141</v>
      </c>
      <c r="F144" s="149"/>
      <c r="G144" s="149" t="n">
        <v>10</v>
      </c>
      <c r="H144" s="149" t="n">
        <v>3.302</v>
      </c>
      <c r="I144" s="149" t="n">
        <f aca="false">(H143+H144)*G144</f>
        <v>67.86</v>
      </c>
      <c r="J144" s="149"/>
      <c r="K144" s="149"/>
      <c r="L144" s="149"/>
      <c r="M144" s="150"/>
    </row>
    <row r="145" s="145" customFormat="true" ht="14.4" hidden="false" customHeight="false" outlineLevel="0" collapsed="false">
      <c r="B145" s="146" t="s">
        <v>276</v>
      </c>
      <c r="C145" s="147"/>
      <c r="D145" s="148"/>
      <c r="E145" s="147" t="s">
        <v>141</v>
      </c>
      <c r="F145" s="149"/>
      <c r="G145" s="149" t="n">
        <v>10</v>
      </c>
      <c r="H145" s="149" t="n">
        <v>3.393</v>
      </c>
      <c r="I145" s="149" t="n">
        <f aca="false">(H144+H145)*G145</f>
        <v>66.95</v>
      </c>
      <c r="J145" s="149"/>
      <c r="K145" s="149"/>
      <c r="L145" s="149"/>
      <c r="M145" s="150"/>
    </row>
    <row r="146" s="145" customFormat="true" ht="14.4" hidden="false" customHeight="false" outlineLevel="0" collapsed="false">
      <c r="B146" s="146" t="s">
        <v>277</v>
      </c>
      <c r="C146" s="147"/>
      <c r="D146" s="148"/>
      <c r="E146" s="147" t="s">
        <v>141</v>
      </c>
      <c r="F146" s="149"/>
      <c r="G146" s="149" t="n">
        <v>10</v>
      </c>
      <c r="H146" s="149" t="n">
        <v>3.458</v>
      </c>
      <c r="I146" s="149" t="n">
        <f aca="false">(H145+H146)*G146</f>
        <v>68.51</v>
      </c>
      <c r="J146" s="149"/>
      <c r="K146" s="149"/>
      <c r="L146" s="149"/>
      <c r="M146" s="150"/>
    </row>
    <row r="147" s="145" customFormat="true" ht="14.4" hidden="false" customHeight="false" outlineLevel="0" collapsed="false">
      <c r="B147" s="146" t="s">
        <v>278</v>
      </c>
      <c r="C147" s="147"/>
      <c r="D147" s="148"/>
      <c r="E147" s="147" t="s">
        <v>141</v>
      </c>
      <c r="F147" s="149"/>
      <c r="G147" s="149" t="n">
        <v>10</v>
      </c>
      <c r="H147" s="149" t="n">
        <v>3.276</v>
      </c>
      <c r="I147" s="149" t="n">
        <f aca="false">(H146+H147)*G147</f>
        <v>67.34</v>
      </c>
      <c r="J147" s="149"/>
      <c r="K147" s="149"/>
      <c r="L147" s="149"/>
      <c r="M147" s="150"/>
    </row>
    <row r="148" s="145" customFormat="true" ht="14.4" hidden="false" customHeight="false" outlineLevel="0" collapsed="false">
      <c r="B148" s="146" t="s">
        <v>279</v>
      </c>
      <c r="C148" s="147"/>
      <c r="D148" s="148"/>
      <c r="E148" s="147" t="s">
        <v>141</v>
      </c>
      <c r="F148" s="149"/>
      <c r="G148" s="149" t="n">
        <v>10</v>
      </c>
      <c r="H148" s="149" t="n">
        <v>3.978</v>
      </c>
      <c r="I148" s="149" t="n">
        <f aca="false">(H147+H148)*G148</f>
        <v>72.54</v>
      </c>
      <c r="J148" s="149"/>
      <c r="K148" s="149"/>
      <c r="L148" s="149"/>
      <c r="M148" s="150"/>
    </row>
    <row r="149" s="145" customFormat="true" ht="14.4" hidden="false" customHeight="false" outlineLevel="0" collapsed="false">
      <c r="B149" s="146" t="s">
        <v>280</v>
      </c>
      <c r="C149" s="147"/>
      <c r="D149" s="148"/>
      <c r="E149" s="147" t="s">
        <v>141</v>
      </c>
      <c r="F149" s="149"/>
      <c r="G149" s="149" t="n">
        <v>10</v>
      </c>
      <c r="H149" s="149" t="n">
        <v>5.473</v>
      </c>
      <c r="I149" s="149" t="n">
        <f aca="false">(H148+H149)*G149</f>
        <v>94.51</v>
      </c>
      <c r="J149" s="149"/>
      <c r="K149" s="149"/>
      <c r="L149" s="149"/>
      <c r="M149" s="150"/>
    </row>
    <row r="150" s="145" customFormat="true" ht="14.4" hidden="false" customHeight="false" outlineLevel="0" collapsed="false">
      <c r="B150" s="146" t="s">
        <v>281</v>
      </c>
      <c r="C150" s="147"/>
      <c r="D150" s="148"/>
      <c r="E150" s="147" t="s">
        <v>141</v>
      </c>
      <c r="F150" s="149"/>
      <c r="G150" s="149" t="n">
        <v>10</v>
      </c>
      <c r="H150" s="149" t="n">
        <v>6.89</v>
      </c>
      <c r="I150" s="149" t="n">
        <f aca="false">(H149+H150)*G150</f>
        <v>123.63</v>
      </c>
      <c r="J150" s="149"/>
      <c r="K150" s="149"/>
      <c r="L150" s="149"/>
      <c r="M150" s="150"/>
    </row>
    <row r="151" s="145" customFormat="true" ht="14.4" hidden="false" customHeight="false" outlineLevel="0" collapsed="false">
      <c r="B151" s="146" t="s">
        <v>282</v>
      </c>
      <c r="C151" s="147"/>
      <c r="D151" s="148"/>
      <c r="E151" s="147" t="s">
        <v>141</v>
      </c>
      <c r="F151" s="149"/>
      <c r="G151" s="149" t="n">
        <v>10</v>
      </c>
      <c r="H151" s="149" t="n">
        <v>7.995</v>
      </c>
      <c r="I151" s="149" t="n">
        <f aca="false">(H150+H151)*G151</f>
        <v>148.85</v>
      </c>
      <c r="J151" s="149"/>
      <c r="K151" s="149"/>
      <c r="L151" s="149"/>
      <c r="M151" s="150"/>
    </row>
    <row r="152" s="145" customFormat="true" ht="14.4" hidden="false" customHeight="false" outlineLevel="0" collapsed="false">
      <c r="B152" s="146" t="s">
        <v>283</v>
      </c>
      <c r="C152" s="147"/>
      <c r="D152" s="148"/>
      <c r="E152" s="147" t="s">
        <v>141</v>
      </c>
      <c r="F152" s="149"/>
      <c r="G152" s="149" t="n">
        <v>10</v>
      </c>
      <c r="H152" s="149" t="n">
        <v>4.563</v>
      </c>
      <c r="I152" s="149" t="n">
        <f aca="false">(H151+H152)*G152</f>
        <v>125.58</v>
      </c>
      <c r="J152" s="149"/>
      <c r="K152" s="149"/>
      <c r="L152" s="149"/>
      <c r="M152" s="150"/>
    </row>
    <row r="153" s="145" customFormat="true" ht="14.4" hidden="false" customHeight="false" outlineLevel="0" collapsed="false">
      <c r="B153" s="146" t="s">
        <v>284</v>
      </c>
      <c r="C153" s="147"/>
      <c r="D153" s="148"/>
      <c r="E153" s="147" t="s">
        <v>141</v>
      </c>
      <c r="F153" s="149"/>
      <c r="G153" s="149" t="n">
        <v>10</v>
      </c>
      <c r="H153" s="149" t="n">
        <v>4.251</v>
      </c>
      <c r="I153" s="149" t="n">
        <f aca="false">(H152+H153)*G153</f>
        <v>88.14</v>
      </c>
      <c r="J153" s="149"/>
      <c r="K153" s="149"/>
      <c r="L153" s="149"/>
      <c r="M153" s="150"/>
    </row>
    <row r="154" s="145" customFormat="true" ht="14.4" hidden="false" customHeight="false" outlineLevel="0" collapsed="false">
      <c r="B154" s="146" t="s">
        <v>285</v>
      </c>
      <c r="C154" s="147"/>
      <c r="D154" s="148"/>
      <c r="E154" s="147" t="s">
        <v>141</v>
      </c>
      <c r="F154" s="149"/>
      <c r="G154" s="149" t="n">
        <v>10</v>
      </c>
      <c r="H154" s="149" t="n">
        <v>6.513</v>
      </c>
      <c r="I154" s="149" t="n">
        <f aca="false">(H153+H154)*G154</f>
        <v>107.64</v>
      </c>
      <c r="J154" s="149"/>
      <c r="K154" s="149"/>
      <c r="L154" s="149"/>
      <c r="M154" s="150"/>
    </row>
    <row r="155" s="145" customFormat="true" ht="14.4" hidden="false" customHeight="false" outlineLevel="0" collapsed="false">
      <c r="B155" s="146" t="s">
        <v>286</v>
      </c>
      <c r="C155" s="147"/>
      <c r="D155" s="148"/>
      <c r="E155" s="147" t="s">
        <v>141</v>
      </c>
      <c r="F155" s="149"/>
      <c r="G155" s="149" t="n">
        <v>10</v>
      </c>
      <c r="H155" s="149" t="n">
        <v>5.408</v>
      </c>
      <c r="I155" s="149" t="n">
        <f aca="false">(H154+H155)*G155</f>
        <v>119.21</v>
      </c>
      <c r="J155" s="149"/>
      <c r="K155" s="149"/>
      <c r="L155" s="149"/>
      <c r="M155" s="150"/>
    </row>
    <row r="156" s="145" customFormat="true" ht="14.4" hidden="false" customHeight="false" outlineLevel="0" collapsed="false">
      <c r="B156" s="146" t="s">
        <v>287</v>
      </c>
      <c r="C156" s="147"/>
      <c r="D156" s="148"/>
      <c r="E156" s="147" t="s">
        <v>141</v>
      </c>
      <c r="F156" s="149"/>
      <c r="G156" s="149" t="n">
        <v>10</v>
      </c>
      <c r="H156" s="149" t="n">
        <v>4.901</v>
      </c>
      <c r="I156" s="149" t="n">
        <f aca="false">(H155+H156)*G156</f>
        <v>103.09</v>
      </c>
      <c r="J156" s="149"/>
      <c r="K156" s="149"/>
      <c r="L156" s="149"/>
      <c r="M156" s="150"/>
    </row>
    <row r="157" s="145" customFormat="true" ht="14.4" hidden="false" customHeight="false" outlineLevel="0" collapsed="false">
      <c r="B157" s="146" t="s">
        <v>288</v>
      </c>
      <c r="C157" s="147"/>
      <c r="D157" s="148"/>
      <c r="E157" s="147" t="s">
        <v>141</v>
      </c>
      <c r="F157" s="149"/>
      <c r="G157" s="149" t="n">
        <v>10</v>
      </c>
      <c r="H157" s="149" t="n">
        <v>4.134</v>
      </c>
      <c r="I157" s="149" t="n">
        <f aca="false">(H156+H157)*G157</f>
        <v>90.35</v>
      </c>
      <c r="J157" s="149"/>
      <c r="K157" s="149"/>
      <c r="L157" s="149"/>
      <c r="M157" s="150"/>
    </row>
    <row r="158" s="145" customFormat="true" ht="14.4" hidden="false" customHeight="false" outlineLevel="0" collapsed="false">
      <c r="B158" s="146" t="s">
        <v>289</v>
      </c>
      <c r="C158" s="147"/>
      <c r="D158" s="148"/>
      <c r="E158" s="147" t="s">
        <v>141</v>
      </c>
      <c r="F158" s="149"/>
      <c r="G158" s="149" t="n">
        <v>10</v>
      </c>
      <c r="H158" s="149" t="n">
        <v>7.605</v>
      </c>
      <c r="I158" s="149" t="n">
        <f aca="false">(H157+H158)*G158</f>
        <v>117.39</v>
      </c>
      <c r="J158" s="149"/>
      <c r="K158" s="149"/>
      <c r="L158" s="149"/>
      <c r="M158" s="150"/>
    </row>
    <row r="159" s="145" customFormat="true" ht="14.4" hidden="false" customHeight="false" outlineLevel="0" collapsed="false">
      <c r="B159" s="146" t="s">
        <v>290</v>
      </c>
      <c r="C159" s="147"/>
      <c r="D159" s="148"/>
      <c r="E159" s="147" t="s">
        <v>141</v>
      </c>
      <c r="F159" s="149"/>
      <c r="G159" s="149" t="n">
        <v>10</v>
      </c>
      <c r="H159" s="149" t="n">
        <v>8.216</v>
      </c>
      <c r="I159" s="149" t="n">
        <f aca="false">(H158+H159)*G159</f>
        <v>158.21</v>
      </c>
      <c r="J159" s="149"/>
      <c r="K159" s="149"/>
      <c r="L159" s="149"/>
      <c r="M159" s="150"/>
    </row>
    <row r="160" s="145" customFormat="true" ht="14.4" hidden="false" customHeight="false" outlineLevel="0" collapsed="false">
      <c r="B160" s="146" t="s">
        <v>291</v>
      </c>
      <c r="C160" s="147"/>
      <c r="D160" s="148"/>
      <c r="E160" s="147" t="s">
        <v>141</v>
      </c>
      <c r="F160" s="149"/>
      <c r="G160" s="149" t="n">
        <v>10</v>
      </c>
      <c r="H160" s="149" t="n">
        <v>10.01</v>
      </c>
      <c r="I160" s="149" t="n">
        <f aca="false">(H159+H160)*G160</f>
        <v>182.26</v>
      </c>
      <c r="J160" s="149"/>
      <c r="K160" s="149"/>
      <c r="L160" s="149"/>
      <c r="M160" s="150"/>
    </row>
    <row r="161" s="145" customFormat="true" ht="14.4" hidden="false" customHeight="false" outlineLevel="0" collapsed="false">
      <c r="B161" s="146" t="s">
        <v>292</v>
      </c>
      <c r="C161" s="147"/>
      <c r="D161" s="148"/>
      <c r="E161" s="147" t="s">
        <v>141</v>
      </c>
      <c r="F161" s="149"/>
      <c r="G161" s="149" t="n">
        <v>10</v>
      </c>
      <c r="H161" s="149" t="n">
        <v>12.207</v>
      </c>
      <c r="I161" s="149" t="n">
        <f aca="false">(H160+H161)*G161</f>
        <v>222.17</v>
      </c>
      <c r="J161" s="149"/>
      <c r="K161" s="149"/>
      <c r="L161" s="149"/>
      <c r="M161" s="150"/>
    </row>
    <row r="162" s="145" customFormat="true" ht="14.4" hidden="false" customHeight="false" outlineLevel="0" collapsed="false">
      <c r="B162" s="146" t="s">
        <v>293</v>
      </c>
      <c r="C162" s="147"/>
      <c r="D162" s="148"/>
      <c r="E162" s="147" t="s">
        <v>141</v>
      </c>
      <c r="F162" s="149"/>
      <c r="G162" s="149" t="n">
        <v>10</v>
      </c>
      <c r="H162" s="149" t="n">
        <v>11.687</v>
      </c>
      <c r="I162" s="149" t="n">
        <f aca="false">(H161+H162)*G162</f>
        <v>238.94</v>
      </c>
      <c r="J162" s="149"/>
      <c r="K162" s="149"/>
      <c r="L162" s="149"/>
      <c r="M162" s="150"/>
    </row>
    <row r="163" s="145" customFormat="true" ht="14.4" hidden="false" customHeight="false" outlineLevel="0" collapsed="false">
      <c r="B163" s="146" t="s">
        <v>294</v>
      </c>
      <c r="C163" s="147"/>
      <c r="D163" s="148"/>
      <c r="E163" s="147" t="s">
        <v>141</v>
      </c>
      <c r="F163" s="149"/>
      <c r="G163" s="149" t="n">
        <v>10</v>
      </c>
      <c r="H163" s="149" t="n">
        <v>13.949</v>
      </c>
      <c r="I163" s="149" t="n">
        <f aca="false">(H162+H163)*G163</f>
        <v>256.36</v>
      </c>
      <c r="J163" s="149"/>
      <c r="K163" s="149"/>
      <c r="L163" s="149"/>
      <c r="M163" s="150"/>
    </row>
    <row r="164" s="145" customFormat="true" ht="14.4" hidden="false" customHeight="false" outlineLevel="0" collapsed="false">
      <c r="B164" s="146" t="s">
        <v>295</v>
      </c>
      <c r="C164" s="147"/>
      <c r="D164" s="148"/>
      <c r="E164" s="147" t="s">
        <v>141</v>
      </c>
      <c r="F164" s="149"/>
      <c r="G164" s="149" t="n">
        <v>10</v>
      </c>
      <c r="H164" s="149" t="n">
        <v>10.426</v>
      </c>
      <c r="I164" s="149" t="n">
        <f aca="false">(H163+H164)*G164</f>
        <v>243.75</v>
      </c>
      <c r="J164" s="149"/>
      <c r="K164" s="149"/>
      <c r="L164" s="149"/>
      <c r="M164" s="150"/>
    </row>
    <row r="165" s="145" customFormat="true" ht="14.4" hidden="false" customHeight="false" outlineLevel="0" collapsed="false">
      <c r="B165" s="146" t="s">
        <v>296</v>
      </c>
      <c r="C165" s="147"/>
      <c r="D165" s="148"/>
      <c r="E165" s="147" t="s">
        <v>141</v>
      </c>
      <c r="F165" s="149"/>
      <c r="G165" s="149" t="n">
        <v>10</v>
      </c>
      <c r="H165" s="149" t="n">
        <v>3.302</v>
      </c>
      <c r="I165" s="149" t="n">
        <f aca="false">(H164+H165)*G165</f>
        <v>137.28</v>
      </c>
      <c r="J165" s="149"/>
      <c r="K165" s="149"/>
      <c r="L165" s="149"/>
      <c r="M165" s="150"/>
    </row>
    <row r="166" s="145" customFormat="true" ht="14.4" hidden="false" customHeight="false" outlineLevel="0" collapsed="false">
      <c r="B166" s="146" t="s">
        <v>297</v>
      </c>
      <c r="C166" s="147"/>
      <c r="D166" s="148"/>
      <c r="E166" s="147" t="s">
        <v>141</v>
      </c>
      <c r="F166" s="149"/>
      <c r="G166" s="149" t="n">
        <v>10</v>
      </c>
      <c r="H166" s="149" t="n">
        <v>10.699</v>
      </c>
      <c r="I166" s="149" t="n">
        <f aca="false">(H165+H166)*G166</f>
        <v>140.01</v>
      </c>
      <c r="J166" s="149"/>
      <c r="K166" s="149"/>
      <c r="L166" s="149"/>
      <c r="M166" s="150"/>
    </row>
    <row r="167" s="145" customFormat="true" ht="14.4" hidden="false" customHeight="false" outlineLevel="0" collapsed="false">
      <c r="B167" s="146" t="s">
        <v>298</v>
      </c>
      <c r="C167" s="147"/>
      <c r="D167" s="148"/>
      <c r="E167" s="147" t="s">
        <v>141</v>
      </c>
      <c r="F167" s="149"/>
      <c r="G167" s="149" t="n">
        <v>10</v>
      </c>
      <c r="H167" s="149" t="n">
        <v>6.305</v>
      </c>
      <c r="I167" s="149" t="n">
        <f aca="false">(H166+H167)*G167</f>
        <v>170.04</v>
      </c>
      <c r="J167" s="149"/>
      <c r="K167" s="149"/>
      <c r="L167" s="149"/>
      <c r="M167" s="150"/>
    </row>
    <row r="168" s="145" customFormat="true" ht="14.4" hidden="false" customHeight="false" outlineLevel="0" collapsed="false">
      <c r="B168" s="146" t="s">
        <v>299</v>
      </c>
      <c r="C168" s="147"/>
      <c r="D168" s="148"/>
      <c r="E168" s="147" t="s">
        <v>141</v>
      </c>
      <c r="F168" s="149"/>
      <c r="G168" s="149" t="n">
        <v>10</v>
      </c>
      <c r="H168" s="149" t="n">
        <v>5.213</v>
      </c>
      <c r="I168" s="149" t="n">
        <f aca="false">(H167+H168)*G168</f>
        <v>115.18</v>
      </c>
      <c r="J168" s="149"/>
      <c r="K168" s="149"/>
      <c r="L168" s="149"/>
      <c r="M168" s="150"/>
    </row>
    <row r="169" s="145" customFormat="true" ht="14.4" hidden="false" customHeight="false" outlineLevel="0" collapsed="false">
      <c r="B169" s="146" t="s">
        <v>300</v>
      </c>
      <c r="C169" s="147"/>
      <c r="D169" s="148"/>
      <c r="E169" s="147" t="s">
        <v>141</v>
      </c>
      <c r="F169" s="149"/>
      <c r="G169" s="149" t="n">
        <v>10</v>
      </c>
      <c r="H169" s="149" t="n">
        <v>5.239</v>
      </c>
      <c r="I169" s="149" t="n">
        <f aca="false">(H168+H169)*G169</f>
        <v>104.52</v>
      </c>
      <c r="J169" s="149"/>
      <c r="K169" s="149"/>
      <c r="L169" s="149"/>
      <c r="M169" s="150"/>
    </row>
    <row r="170" s="145" customFormat="true" ht="14.4" hidden="false" customHeight="false" outlineLevel="0" collapsed="false">
      <c r="B170" s="146" t="s">
        <v>301</v>
      </c>
      <c r="C170" s="147"/>
      <c r="D170" s="148"/>
      <c r="E170" s="147" t="s">
        <v>141</v>
      </c>
      <c r="F170" s="149"/>
      <c r="G170" s="149" t="n">
        <v>10</v>
      </c>
      <c r="H170" s="149" t="n">
        <v>5.122</v>
      </c>
      <c r="I170" s="149" t="n">
        <f aca="false">(H169+H170)*G170</f>
        <v>103.61</v>
      </c>
      <c r="J170" s="149"/>
      <c r="K170" s="149"/>
      <c r="L170" s="149"/>
      <c r="M170" s="150"/>
    </row>
    <row r="171" s="145" customFormat="true" ht="14.4" hidden="false" customHeight="false" outlineLevel="0" collapsed="false">
      <c r="B171" s="146" t="s">
        <v>302</v>
      </c>
      <c r="C171" s="147"/>
      <c r="D171" s="148"/>
      <c r="E171" s="147" t="s">
        <v>141</v>
      </c>
      <c r="F171" s="149"/>
      <c r="G171" s="149" t="n">
        <v>10</v>
      </c>
      <c r="H171" s="149" t="n">
        <v>6.123</v>
      </c>
      <c r="I171" s="149" t="n">
        <f aca="false">(H170+H171)*G171</f>
        <v>112.45</v>
      </c>
      <c r="J171" s="149"/>
      <c r="K171" s="149"/>
      <c r="L171" s="149"/>
      <c r="M171" s="150"/>
    </row>
    <row r="172" s="145" customFormat="true" ht="14.4" hidden="false" customHeight="false" outlineLevel="0" collapsed="false">
      <c r="B172" s="146" t="s">
        <v>303</v>
      </c>
      <c r="C172" s="147"/>
      <c r="D172" s="148"/>
      <c r="E172" s="147" t="s">
        <v>141</v>
      </c>
      <c r="F172" s="149"/>
      <c r="G172" s="149" t="n">
        <v>10</v>
      </c>
      <c r="H172" s="149" t="n">
        <v>5.356</v>
      </c>
      <c r="I172" s="149" t="n">
        <f aca="false">(H171+H172)*G172</f>
        <v>114.79</v>
      </c>
      <c r="J172" s="149"/>
      <c r="K172" s="149"/>
      <c r="L172" s="149"/>
      <c r="M172" s="150"/>
    </row>
    <row r="173" s="145" customFormat="true" ht="14.4" hidden="false" customHeight="false" outlineLevel="0" collapsed="false">
      <c r="B173" s="146" t="s">
        <v>304</v>
      </c>
      <c r="C173" s="147"/>
      <c r="D173" s="148"/>
      <c r="E173" s="147" t="s">
        <v>141</v>
      </c>
      <c r="F173" s="149"/>
      <c r="G173" s="149" t="n">
        <v>10</v>
      </c>
      <c r="H173" s="149" t="n">
        <v>5.421</v>
      </c>
      <c r="I173" s="149" t="n">
        <f aca="false">(H172+H173)*G173</f>
        <v>107.77</v>
      </c>
      <c r="J173" s="149"/>
      <c r="K173" s="149"/>
      <c r="L173" s="149"/>
      <c r="M173" s="150"/>
    </row>
    <row r="174" s="145" customFormat="true" ht="14.4" hidden="false" customHeight="false" outlineLevel="0" collapsed="false">
      <c r="B174" s="146" t="s">
        <v>305</v>
      </c>
      <c r="C174" s="147"/>
      <c r="D174" s="148"/>
      <c r="E174" s="147" t="s">
        <v>141</v>
      </c>
      <c r="F174" s="149"/>
      <c r="G174" s="149" t="n">
        <v>10</v>
      </c>
      <c r="H174" s="149" t="n">
        <v>5.772</v>
      </c>
      <c r="I174" s="149" t="n">
        <f aca="false">(H173+H174)*G174</f>
        <v>111.93</v>
      </c>
      <c r="J174" s="149"/>
      <c r="K174" s="149"/>
      <c r="L174" s="149"/>
      <c r="M174" s="150"/>
    </row>
    <row r="175" s="145" customFormat="true" ht="14.4" hidden="false" customHeight="false" outlineLevel="0" collapsed="false">
      <c r="B175" s="146" t="s">
        <v>306</v>
      </c>
      <c r="C175" s="147"/>
      <c r="D175" s="148"/>
      <c r="E175" s="147" t="s">
        <v>141</v>
      </c>
      <c r="F175" s="149"/>
      <c r="G175" s="149" t="n">
        <v>10</v>
      </c>
      <c r="H175" s="149" t="n">
        <v>6.37</v>
      </c>
      <c r="I175" s="149" t="n">
        <f aca="false">(H174+H175)*G175</f>
        <v>121.42</v>
      </c>
      <c r="J175" s="149"/>
      <c r="K175" s="149"/>
      <c r="L175" s="149"/>
      <c r="M175" s="150"/>
    </row>
    <row r="176" s="145" customFormat="true" ht="14.4" hidden="false" customHeight="false" outlineLevel="0" collapsed="false">
      <c r="B176" s="146" t="s">
        <v>307</v>
      </c>
      <c r="C176" s="147"/>
      <c r="D176" s="148"/>
      <c r="E176" s="147" t="s">
        <v>141</v>
      </c>
      <c r="F176" s="149"/>
      <c r="G176" s="149" t="n">
        <v>10</v>
      </c>
      <c r="H176" s="149" t="n">
        <v>8.086</v>
      </c>
      <c r="I176" s="149" t="n">
        <f aca="false">(H175+H176)*G176</f>
        <v>144.56</v>
      </c>
      <c r="J176" s="149"/>
      <c r="K176" s="149"/>
      <c r="L176" s="149"/>
      <c r="M176" s="150"/>
    </row>
    <row r="177" s="145" customFormat="true" ht="14.4" hidden="false" customHeight="false" outlineLevel="0" collapsed="false">
      <c r="B177" s="146" t="s">
        <v>308</v>
      </c>
      <c r="C177" s="147"/>
      <c r="D177" s="148"/>
      <c r="E177" s="147" t="s">
        <v>141</v>
      </c>
      <c r="F177" s="149"/>
      <c r="G177" s="149" t="n">
        <v>10</v>
      </c>
      <c r="H177" s="149" t="n">
        <v>9.36</v>
      </c>
      <c r="I177" s="149" t="n">
        <f aca="false">(H176+H177)*G177</f>
        <v>174.46</v>
      </c>
      <c r="J177" s="149"/>
      <c r="K177" s="149"/>
      <c r="L177" s="149"/>
      <c r="M177" s="150"/>
    </row>
    <row r="178" s="145" customFormat="true" ht="14.4" hidden="false" customHeight="false" outlineLevel="0" collapsed="false">
      <c r="B178" s="146" t="s">
        <v>309</v>
      </c>
      <c r="C178" s="147"/>
      <c r="D178" s="148"/>
      <c r="E178" s="147" t="s">
        <v>141</v>
      </c>
      <c r="F178" s="149"/>
      <c r="G178" s="149" t="n">
        <v>10</v>
      </c>
      <c r="H178" s="149" t="n">
        <v>5.252</v>
      </c>
      <c r="I178" s="149" t="n">
        <f aca="false">(H177+H178)*G178</f>
        <v>146.12</v>
      </c>
      <c r="J178" s="149"/>
      <c r="K178" s="149"/>
      <c r="L178" s="149"/>
      <c r="M178" s="150"/>
    </row>
    <row r="179" s="145" customFormat="true" ht="14.4" hidden="false" customHeight="false" outlineLevel="0" collapsed="false">
      <c r="B179" s="146" t="s">
        <v>310</v>
      </c>
      <c r="C179" s="147"/>
      <c r="D179" s="148"/>
      <c r="E179" s="147" t="s">
        <v>141</v>
      </c>
      <c r="F179" s="149"/>
      <c r="G179" s="149" t="n">
        <v>10</v>
      </c>
      <c r="H179" s="149" t="n">
        <v>4.173</v>
      </c>
      <c r="I179" s="149" t="n">
        <f aca="false">(H178+H179)*G179</f>
        <v>94.25</v>
      </c>
      <c r="J179" s="149"/>
      <c r="K179" s="149"/>
      <c r="L179" s="149"/>
      <c r="M179" s="150"/>
    </row>
    <row r="180" customFormat="false" ht="14.4" hidden="false" customHeight="false" outlineLevel="0" collapsed="false">
      <c r="B180" s="151"/>
      <c r="C180" s="152"/>
      <c r="D180" s="153"/>
      <c r="E180" s="152"/>
      <c r="F180" s="154"/>
      <c r="G180" s="154"/>
      <c r="H180" s="154"/>
      <c r="I180" s="154" t="s">
        <v>311</v>
      </c>
      <c r="J180" s="154" t="n">
        <f aca="false">ROUND(SUM(I10:I179),2)</f>
        <v>22489.09</v>
      </c>
      <c r="K180" s="154" t="s">
        <v>312</v>
      </c>
      <c r="L180" s="154"/>
      <c r="M180" s="155"/>
    </row>
    <row r="181" s="156" customFormat="true" ht="14.4" hidden="false" customHeight="false" outlineLevel="0" collapsed="false">
      <c r="B181" s="135" t="str">
        <f aca="false">VLOOKUP(C181,'Planilha Orçamentária'!$D$7:$J$56,7,0)</f>
        <v>1.2</v>
      </c>
      <c r="C181" s="136" t="s">
        <v>45</v>
      </c>
      <c r="D181" s="137"/>
      <c r="E181" s="136"/>
      <c r="F181" s="138"/>
      <c r="G181" s="138"/>
      <c r="H181" s="138"/>
      <c r="I181" s="138"/>
      <c r="J181" s="138"/>
      <c r="K181" s="138"/>
      <c r="L181" s="138"/>
      <c r="M181" s="139"/>
    </row>
    <row r="182" customFormat="false" ht="14.4" hidden="false" customHeight="false" outlineLevel="0" collapsed="false">
      <c r="B182" s="140" t="s">
        <v>135</v>
      </c>
      <c r="C182" s="141"/>
      <c r="D182" s="141"/>
      <c r="E182" s="141" t="s">
        <v>136</v>
      </c>
      <c r="F182" s="142"/>
      <c r="G182" s="143" t="s">
        <v>137</v>
      </c>
      <c r="H182" s="142" t="s">
        <v>139</v>
      </c>
      <c r="I182" s="142" t="s">
        <v>313</v>
      </c>
      <c r="J182" s="142"/>
      <c r="K182" s="142"/>
      <c r="L182" s="142"/>
      <c r="M182" s="144"/>
    </row>
    <row r="183" s="145" customFormat="true" ht="14.4" hidden="false" customHeight="false" outlineLevel="0" collapsed="false">
      <c r="B183" s="146" t="s">
        <v>140</v>
      </c>
      <c r="C183" s="147" t="n">
        <v>0</v>
      </c>
      <c r="D183" s="148"/>
      <c r="E183" s="147" t="s">
        <v>141</v>
      </c>
      <c r="F183" s="149"/>
      <c r="G183" s="149" t="n">
        <v>10</v>
      </c>
      <c r="H183" s="149" t="n">
        <v>7.27</v>
      </c>
      <c r="I183" s="149"/>
      <c r="J183" s="149"/>
      <c r="K183" s="149"/>
      <c r="L183" s="149"/>
      <c r="M183" s="150"/>
    </row>
    <row r="184" s="145" customFormat="true" ht="14.4" hidden="false" customHeight="false" outlineLevel="0" collapsed="false">
      <c r="B184" s="146" t="s">
        <v>142</v>
      </c>
      <c r="C184" s="147"/>
      <c r="D184" s="148"/>
      <c r="E184" s="147" t="s">
        <v>141</v>
      </c>
      <c r="F184" s="149"/>
      <c r="G184" s="149" t="n">
        <v>10</v>
      </c>
      <c r="H184" s="149" t="n">
        <v>4.78</v>
      </c>
      <c r="I184" s="149" t="n">
        <f aca="false">(H183+H184)*G184</f>
        <v>120.5</v>
      </c>
      <c r="J184" s="149"/>
      <c r="K184" s="149"/>
      <c r="L184" s="149"/>
      <c r="M184" s="150"/>
    </row>
    <row r="185" s="145" customFormat="true" ht="14.4" hidden="false" customHeight="false" outlineLevel="0" collapsed="false">
      <c r="B185" s="146" t="s">
        <v>143</v>
      </c>
      <c r="C185" s="147"/>
      <c r="D185" s="148"/>
      <c r="E185" s="147" t="s">
        <v>141</v>
      </c>
      <c r="F185" s="149"/>
      <c r="G185" s="149" t="n">
        <v>10</v>
      </c>
      <c r="H185" s="149" t="n">
        <v>3.41</v>
      </c>
      <c r="I185" s="149" t="n">
        <f aca="false">(H184+H185)*G185</f>
        <v>81.9</v>
      </c>
      <c r="J185" s="149"/>
      <c r="K185" s="149"/>
      <c r="L185" s="149"/>
      <c r="M185" s="150"/>
    </row>
    <row r="186" s="145" customFormat="true" ht="14.4" hidden="false" customHeight="false" outlineLevel="0" collapsed="false">
      <c r="B186" s="146" t="s">
        <v>144</v>
      </c>
      <c r="C186" s="147"/>
      <c r="D186" s="148"/>
      <c r="E186" s="147" t="s">
        <v>141</v>
      </c>
      <c r="F186" s="149"/>
      <c r="G186" s="149" t="n">
        <v>10</v>
      </c>
      <c r="H186" s="149" t="n">
        <v>2.61</v>
      </c>
      <c r="I186" s="149" t="n">
        <f aca="false">(H185+H186)*G186</f>
        <v>60.2</v>
      </c>
      <c r="J186" s="149"/>
      <c r="K186" s="149"/>
      <c r="L186" s="149"/>
      <c r="M186" s="150"/>
    </row>
    <row r="187" s="145" customFormat="true" ht="14.4" hidden="false" customHeight="false" outlineLevel="0" collapsed="false">
      <c r="B187" s="146" t="s">
        <v>145</v>
      </c>
      <c r="C187" s="147"/>
      <c r="D187" s="148"/>
      <c r="E187" s="147" t="s">
        <v>141</v>
      </c>
      <c r="F187" s="149"/>
      <c r="G187" s="149" t="n">
        <v>10</v>
      </c>
      <c r="H187" s="149" t="n">
        <v>0.48</v>
      </c>
      <c r="I187" s="149" t="n">
        <f aca="false">(H186+H187)*G187</f>
        <v>30.9</v>
      </c>
      <c r="J187" s="149"/>
      <c r="K187" s="149"/>
      <c r="L187" s="149"/>
      <c r="M187" s="150"/>
    </row>
    <row r="188" s="145" customFormat="true" ht="14.4" hidden="false" customHeight="false" outlineLevel="0" collapsed="false">
      <c r="B188" s="146" t="s">
        <v>146</v>
      </c>
      <c r="C188" s="147"/>
      <c r="D188" s="148"/>
      <c r="E188" s="147" t="s">
        <v>141</v>
      </c>
      <c r="F188" s="149"/>
      <c r="G188" s="149" t="n">
        <v>10</v>
      </c>
      <c r="H188" s="149" t="n">
        <v>0.32</v>
      </c>
      <c r="I188" s="149" t="n">
        <f aca="false">(H187+H188)*G188</f>
        <v>8</v>
      </c>
      <c r="J188" s="149"/>
      <c r="K188" s="149"/>
      <c r="L188" s="149"/>
      <c r="M188" s="150"/>
    </row>
    <row r="189" s="145" customFormat="true" ht="14.4" hidden="false" customHeight="false" outlineLevel="0" collapsed="false">
      <c r="B189" s="146" t="s">
        <v>147</v>
      </c>
      <c r="C189" s="147"/>
      <c r="D189" s="148"/>
      <c r="E189" s="147" t="s">
        <v>141</v>
      </c>
      <c r="F189" s="149"/>
      <c r="G189" s="149" t="n">
        <v>10</v>
      </c>
      <c r="H189" s="149" t="n">
        <v>0.22</v>
      </c>
      <c r="I189" s="149" t="n">
        <f aca="false">(H188+H189)*G189</f>
        <v>5.4</v>
      </c>
      <c r="J189" s="149"/>
      <c r="K189" s="149"/>
      <c r="L189" s="149"/>
      <c r="M189" s="150"/>
    </row>
    <row r="190" s="145" customFormat="true" ht="14.4" hidden="false" customHeight="false" outlineLevel="0" collapsed="false">
      <c r="B190" s="146" t="s">
        <v>148</v>
      </c>
      <c r="C190" s="147"/>
      <c r="D190" s="148"/>
      <c r="E190" s="147" t="s">
        <v>141</v>
      </c>
      <c r="F190" s="149"/>
      <c r="G190" s="149" t="n">
        <v>10</v>
      </c>
      <c r="H190" s="149" t="n">
        <v>1.3</v>
      </c>
      <c r="I190" s="149" t="n">
        <f aca="false">(H189+H190)*G190</f>
        <v>15.2</v>
      </c>
      <c r="J190" s="149"/>
      <c r="K190" s="149"/>
      <c r="L190" s="149"/>
      <c r="M190" s="150"/>
    </row>
    <row r="191" s="145" customFormat="true" ht="14.4" hidden="false" customHeight="false" outlineLevel="0" collapsed="false">
      <c r="B191" s="146" t="s">
        <v>149</v>
      </c>
      <c r="C191" s="147"/>
      <c r="D191" s="148"/>
      <c r="E191" s="147" t="s">
        <v>141</v>
      </c>
      <c r="F191" s="149"/>
      <c r="G191" s="149" t="n">
        <v>10</v>
      </c>
      <c r="H191" s="149" t="n">
        <v>0.34</v>
      </c>
      <c r="I191" s="149" t="n">
        <f aca="false">(H190+H191)*G191</f>
        <v>16.4</v>
      </c>
      <c r="J191" s="149"/>
      <c r="K191" s="149"/>
      <c r="L191" s="149"/>
      <c r="M191" s="150"/>
    </row>
    <row r="192" s="145" customFormat="true" ht="14.4" hidden="false" customHeight="false" outlineLevel="0" collapsed="false">
      <c r="B192" s="146" t="s">
        <v>150</v>
      </c>
      <c r="C192" s="147"/>
      <c r="D192" s="148"/>
      <c r="E192" s="147" t="s">
        <v>141</v>
      </c>
      <c r="F192" s="149"/>
      <c r="G192" s="149" t="n">
        <v>10</v>
      </c>
      <c r="H192" s="149" t="n">
        <v>0.18</v>
      </c>
      <c r="I192" s="149" t="n">
        <f aca="false">(H191+H192)*G192</f>
        <v>5.2</v>
      </c>
      <c r="J192" s="149"/>
      <c r="K192" s="149"/>
      <c r="L192" s="149"/>
      <c r="M192" s="150"/>
    </row>
    <row r="193" s="145" customFormat="true" ht="14.4" hidden="false" customHeight="false" outlineLevel="0" collapsed="false">
      <c r="B193" s="146" t="s">
        <v>151</v>
      </c>
      <c r="C193" s="147"/>
      <c r="D193" s="148"/>
      <c r="E193" s="147" t="s">
        <v>141</v>
      </c>
      <c r="F193" s="149"/>
      <c r="G193" s="149" t="n">
        <v>10</v>
      </c>
      <c r="H193" s="149" t="n">
        <v>0.03</v>
      </c>
      <c r="I193" s="149" t="n">
        <f aca="false">(H192+H193)*G193</f>
        <v>2.1</v>
      </c>
      <c r="J193" s="149"/>
      <c r="K193" s="149"/>
      <c r="L193" s="149"/>
      <c r="M193" s="150"/>
    </row>
    <row r="194" s="145" customFormat="true" ht="14.4" hidden="false" customHeight="false" outlineLevel="0" collapsed="false">
      <c r="B194" s="146" t="s">
        <v>152</v>
      </c>
      <c r="C194" s="147"/>
      <c r="D194" s="148"/>
      <c r="E194" s="147" t="s">
        <v>141</v>
      </c>
      <c r="F194" s="149"/>
      <c r="G194" s="149" t="n">
        <v>10</v>
      </c>
      <c r="H194" s="149" t="n">
        <v>0</v>
      </c>
      <c r="I194" s="149" t="n">
        <f aca="false">(H193+H194)*G194</f>
        <v>0.3</v>
      </c>
      <c r="J194" s="149"/>
      <c r="K194" s="149"/>
      <c r="L194" s="149"/>
      <c r="M194" s="150"/>
    </row>
    <row r="195" s="145" customFormat="true" ht="14.4" hidden="false" customHeight="false" outlineLevel="0" collapsed="false">
      <c r="B195" s="146" t="s">
        <v>153</v>
      </c>
      <c r="C195" s="147"/>
      <c r="D195" s="148"/>
      <c r="E195" s="147" t="s">
        <v>141</v>
      </c>
      <c r="F195" s="149"/>
      <c r="G195" s="149" t="n">
        <v>10</v>
      </c>
      <c r="H195" s="149" t="n">
        <v>1.17</v>
      </c>
      <c r="I195" s="149" t="n">
        <f aca="false">(H194+H195)*G195</f>
        <v>11.7</v>
      </c>
      <c r="J195" s="149"/>
      <c r="K195" s="149"/>
      <c r="L195" s="149"/>
      <c r="M195" s="150"/>
    </row>
    <row r="196" s="145" customFormat="true" ht="14.4" hidden="false" customHeight="false" outlineLevel="0" collapsed="false">
      <c r="B196" s="146" t="s">
        <v>154</v>
      </c>
      <c r="C196" s="147"/>
      <c r="D196" s="148"/>
      <c r="E196" s="147" t="s">
        <v>141</v>
      </c>
      <c r="F196" s="149"/>
      <c r="G196" s="149" t="n">
        <v>10</v>
      </c>
      <c r="H196" s="149" t="n">
        <v>0</v>
      </c>
      <c r="I196" s="149" t="n">
        <f aca="false">(H195+H196)*G196</f>
        <v>11.7</v>
      </c>
      <c r="J196" s="149"/>
      <c r="K196" s="149"/>
      <c r="L196" s="149"/>
      <c r="M196" s="150"/>
    </row>
    <row r="197" s="145" customFormat="true" ht="14.4" hidden="false" customHeight="false" outlineLevel="0" collapsed="false">
      <c r="B197" s="146" t="s">
        <v>155</v>
      </c>
      <c r="C197" s="147"/>
      <c r="D197" s="148"/>
      <c r="E197" s="147" t="s">
        <v>141</v>
      </c>
      <c r="F197" s="149"/>
      <c r="G197" s="149" t="n">
        <v>10</v>
      </c>
      <c r="H197" s="149" t="n">
        <v>14.17</v>
      </c>
      <c r="I197" s="149" t="n">
        <f aca="false">(H196+H197)*G197</f>
        <v>141.7</v>
      </c>
      <c r="J197" s="149"/>
      <c r="K197" s="149"/>
      <c r="L197" s="149"/>
      <c r="M197" s="150"/>
    </row>
    <row r="198" s="145" customFormat="true" ht="14.4" hidden="false" customHeight="false" outlineLevel="0" collapsed="false">
      <c r="B198" s="146" t="s">
        <v>156</v>
      </c>
      <c r="C198" s="147"/>
      <c r="D198" s="148"/>
      <c r="E198" s="147" t="s">
        <v>141</v>
      </c>
      <c r="F198" s="149"/>
      <c r="G198" s="149" t="n">
        <v>10</v>
      </c>
      <c r="H198" s="149" t="n">
        <v>0.03</v>
      </c>
      <c r="I198" s="149" t="n">
        <f aca="false">(H197+H198)*G198</f>
        <v>142</v>
      </c>
      <c r="J198" s="149"/>
      <c r="K198" s="149"/>
      <c r="L198" s="149"/>
      <c r="M198" s="150"/>
    </row>
    <row r="199" s="145" customFormat="true" ht="14.4" hidden="false" customHeight="false" outlineLevel="0" collapsed="false">
      <c r="B199" s="146" t="s">
        <v>157</v>
      </c>
      <c r="C199" s="147"/>
      <c r="D199" s="148"/>
      <c r="E199" s="147" t="s">
        <v>141</v>
      </c>
      <c r="F199" s="149"/>
      <c r="G199" s="149" t="n">
        <v>10</v>
      </c>
      <c r="H199" s="149" t="n">
        <v>0</v>
      </c>
      <c r="I199" s="149" t="n">
        <f aca="false">(H198+H199)*G199</f>
        <v>0.3</v>
      </c>
      <c r="J199" s="149"/>
      <c r="K199" s="149"/>
      <c r="L199" s="149"/>
      <c r="M199" s="150"/>
    </row>
    <row r="200" s="145" customFormat="true" ht="14.4" hidden="false" customHeight="false" outlineLevel="0" collapsed="false">
      <c r="B200" s="146" t="s">
        <v>158</v>
      </c>
      <c r="C200" s="147"/>
      <c r="D200" s="148"/>
      <c r="E200" s="147" t="s">
        <v>141</v>
      </c>
      <c r="F200" s="149"/>
      <c r="G200" s="149" t="n">
        <v>10</v>
      </c>
      <c r="H200" s="149" t="n">
        <v>0.11</v>
      </c>
      <c r="I200" s="149" t="n">
        <f aca="false">(H199+H200)*G200</f>
        <v>1.1</v>
      </c>
      <c r="J200" s="149"/>
      <c r="K200" s="149"/>
      <c r="L200" s="149"/>
      <c r="M200" s="150"/>
    </row>
    <row r="201" s="145" customFormat="true" ht="14.4" hidden="false" customHeight="false" outlineLevel="0" collapsed="false">
      <c r="B201" s="146" t="s">
        <v>159</v>
      </c>
      <c r="C201" s="147"/>
      <c r="D201" s="148"/>
      <c r="E201" s="147" t="s">
        <v>141</v>
      </c>
      <c r="F201" s="149"/>
      <c r="G201" s="149" t="n">
        <v>10</v>
      </c>
      <c r="H201" s="149" t="n">
        <v>0</v>
      </c>
      <c r="I201" s="149" t="n">
        <f aca="false">(H200+H201)*G201</f>
        <v>1.1</v>
      </c>
      <c r="J201" s="149"/>
      <c r="K201" s="149"/>
      <c r="L201" s="149"/>
      <c r="M201" s="150"/>
    </row>
    <row r="202" s="145" customFormat="true" ht="14.4" hidden="false" customHeight="false" outlineLevel="0" collapsed="false">
      <c r="B202" s="146" t="s">
        <v>160</v>
      </c>
      <c r="C202" s="147"/>
      <c r="D202" s="148"/>
      <c r="E202" s="147" t="s">
        <v>141</v>
      </c>
      <c r="F202" s="149"/>
      <c r="G202" s="149" t="n">
        <v>10</v>
      </c>
      <c r="H202" s="149" t="n">
        <v>0</v>
      </c>
      <c r="I202" s="149" t="n">
        <f aca="false">(H201+H202)*G202</f>
        <v>0</v>
      </c>
      <c r="J202" s="149"/>
      <c r="K202" s="149"/>
      <c r="L202" s="149"/>
      <c r="M202" s="150"/>
    </row>
    <row r="203" s="145" customFormat="true" ht="14.4" hidden="false" customHeight="false" outlineLevel="0" collapsed="false">
      <c r="B203" s="146" t="s">
        <v>161</v>
      </c>
      <c r="C203" s="147"/>
      <c r="D203" s="148"/>
      <c r="E203" s="147" t="s">
        <v>141</v>
      </c>
      <c r="F203" s="149"/>
      <c r="G203" s="149" t="n">
        <v>10</v>
      </c>
      <c r="H203" s="149" t="n">
        <v>0</v>
      </c>
      <c r="I203" s="149" t="n">
        <f aca="false">(H202+H203)*G203</f>
        <v>0</v>
      </c>
      <c r="J203" s="149"/>
      <c r="K203" s="149"/>
      <c r="L203" s="149"/>
      <c r="M203" s="150"/>
    </row>
    <row r="204" s="145" customFormat="true" ht="14.4" hidden="false" customHeight="false" outlineLevel="0" collapsed="false">
      <c r="B204" s="146" t="s">
        <v>162</v>
      </c>
      <c r="C204" s="147"/>
      <c r="D204" s="148"/>
      <c r="E204" s="147" t="s">
        <v>141</v>
      </c>
      <c r="F204" s="149"/>
      <c r="G204" s="149" t="n">
        <v>10</v>
      </c>
      <c r="H204" s="149" t="n">
        <v>0</v>
      </c>
      <c r="I204" s="149" t="n">
        <f aca="false">(H203+H204)*G204</f>
        <v>0</v>
      </c>
      <c r="J204" s="149"/>
      <c r="K204" s="149"/>
      <c r="L204" s="149"/>
      <c r="M204" s="150"/>
    </row>
    <row r="205" s="145" customFormat="true" ht="14.4" hidden="false" customHeight="false" outlineLevel="0" collapsed="false">
      <c r="B205" s="146" t="s">
        <v>163</v>
      </c>
      <c r="C205" s="147"/>
      <c r="D205" s="148"/>
      <c r="E205" s="147" t="s">
        <v>141</v>
      </c>
      <c r="F205" s="149"/>
      <c r="G205" s="149" t="n">
        <v>10</v>
      </c>
      <c r="H205" s="149" t="n">
        <v>16.02</v>
      </c>
      <c r="I205" s="149" t="n">
        <f aca="false">(H204+H205)*G205</f>
        <v>160.2</v>
      </c>
      <c r="J205" s="149"/>
      <c r="K205" s="149"/>
      <c r="L205" s="149"/>
      <c r="M205" s="150"/>
    </row>
    <row r="206" s="145" customFormat="true" ht="14.4" hidden="false" customHeight="false" outlineLevel="0" collapsed="false">
      <c r="B206" s="146" t="s">
        <v>164</v>
      </c>
      <c r="C206" s="147"/>
      <c r="D206" s="148"/>
      <c r="E206" s="147" t="s">
        <v>141</v>
      </c>
      <c r="F206" s="149"/>
      <c r="G206" s="149" t="n">
        <v>10</v>
      </c>
      <c r="H206" s="149" t="n">
        <v>8.74</v>
      </c>
      <c r="I206" s="149" t="n">
        <f aca="false">(H205+H206)*G206</f>
        <v>247.6</v>
      </c>
      <c r="J206" s="149"/>
      <c r="K206" s="149"/>
      <c r="L206" s="149"/>
      <c r="M206" s="150"/>
    </row>
    <row r="207" s="145" customFormat="true" ht="14.4" hidden="false" customHeight="false" outlineLevel="0" collapsed="false">
      <c r="B207" s="146" t="s">
        <v>165</v>
      </c>
      <c r="C207" s="147"/>
      <c r="D207" s="148"/>
      <c r="E207" s="147" t="s">
        <v>141</v>
      </c>
      <c r="F207" s="149"/>
      <c r="G207" s="149" t="n">
        <v>10</v>
      </c>
      <c r="H207" s="149" t="n">
        <v>5.56</v>
      </c>
      <c r="I207" s="149" t="n">
        <f aca="false">(H206+H207)*G207</f>
        <v>143</v>
      </c>
      <c r="J207" s="149"/>
      <c r="K207" s="149"/>
      <c r="L207" s="149"/>
      <c r="M207" s="150"/>
    </row>
    <row r="208" s="145" customFormat="true" ht="14.4" hidden="false" customHeight="false" outlineLevel="0" collapsed="false">
      <c r="B208" s="146" t="s">
        <v>166</v>
      </c>
      <c r="C208" s="147"/>
      <c r="D208" s="148"/>
      <c r="E208" s="147" t="s">
        <v>141</v>
      </c>
      <c r="F208" s="149"/>
      <c r="G208" s="149" t="n">
        <v>10</v>
      </c>
      <c r="H208" s="149" t="n">
        <v>10.28</v>
      </c>
      <c r="I208" s="149" t="n">
        <f aca="false">(H207+H208)*G208</f>
        <v>158.4</v>
      </c>
      <c r="J208" s="149"/>
      <c r="K208" s="149"/>
      <c r="L208" s="149"/>
      <c r="M208" s="150"/>
    </row>
    <row r="209" s="145" customFormat="true" ht="14.4" hidden="false" customHeight="false" outlineLevel="0" collapsed="false">
      <c r="B209" s="146" t="s">
        <v>167</v>
      </c>
      <c r="C209" s="147"/>
      <c r="D209" s="148"/>
      <c r="E209" s="147" t="s">
        <v>141</v>
      </c>
      <c r="F209" s="149"/>
      <c r="G209" s="149" t="n">
        <v>10</v>
      </c>
      <c r="H209" s="149" t="n">
        <v>8.41</v>
      </c>
      <c r="I209" s="149" t="n">
        <f aca="false">(H208+H209)*G209</f>
        <v>186.9</v>
      </c>
      <c r="J209" s="149"/>
      <c r="K209" s="149"/>
      <c r="L209" s="149"/>
      <c r="M209" s="150"/>
    </row>
    <row r="210" s="145" customFormat="true" ht="14.4" hidden="false" customHeight="false" outlineLevel="0" collapsed="false">
      <c r="B210" s="146" t="s">
        <v>168</v>
      </c>
      <c r="C210" s="147"/>
      <c r="D210" s="148"/>
      <c r="E210" s="147" t="s">
        <v>141</v>
      </c>
      <c r="F210" s="149"/>
      <c r="G210" s="149" t="n">
        <v>10</v>
      </c>
      <c r="H210" s="149" t="n">
        <v>3.42</v>
      </c>
      <c r="I210" s="149" t="n">
        <f aca="false">(H209+H210)*G210</f>
        <v>118.3</v>
      </c>
      <c r="J210" s="149"/>
      <c r="K210" s="149"/>
      <c r="L210" s="149"/>
      <c r="M210" s="150"/>
    </row>
    <row r="211" s="145" customFormat="true" ht="14.4" hidden="false" customHeight="false" outlineLevel="0" collapsed="false">
      <c r="B211" s="146" t="s">
        <v>169</v>
      </c>
      <c r="C211" s="147"/>
      <c r="D211" s="148"/>
      <c r="E211" s="147" t="s">
        <v>141</v>
      </c>
      <c r="F211" s="149"/>
      <c r="G211" s="149" t="n">
        <v>10</v>
      </c>
      <c r="H211" s="149" t="n">
        <v>1.73</v>
      </c>
      <c r="I211" s="149" t="n">
        <f aca="false">(H210+H211)*G211</f>
        <v>51.5</v>
      </c>
      <c r="J211" s="149"/>
      <c r="K211" s="149"/>
      <c r="L211" s="149"/>
      <c r="M211" s="150"/>
    </row>
    <row r="212" s="145" customFormat="true" ht="14.4" hidden="false" customHeight="false" outlineLevel="0" collapsed="false">
      <c r="B212" s="146" t="s">
        <v>170</v>
      </c>
      <c r="C212" s="147"/>
      <c r="D212" s="148"/>
      <c r="E212" s="147" t="s">
        <v>141</v>
      </c>
      <c r="F212" s="149"/>
      <c r="G212" s="149" t="n">
        <v>10</v>
      </c>
      <c r="H212" s="149" t="n">
        <v>0.32</v>
      </c>
      <c r="I212" s="149" t="n">
        <f aca="false">(H211+H212)*G212</f>
        <v>20.5</v>
      </c>
      <c r="J212" s="149"/>
      <c r="K212" s="149"/>
      <c r="L212" s="149"/>
      <c r="M212" s="150"/>
    </row>
    <row r="213" s="145" customFormat="true" ht="14.4" hidden="false" customHeight="false" outlineLevel="0" collapsed="false">
      <c r="B213" s="146" t="s">
        <v>171</v>
      </c>
      <c r="C213" s="147"/>
      <c r="D213" s="148"/>
      <c r="E213" s="147" t="s">
        <v>141</v>
      </c>
      <c r="F213" s="149"/>
      <c r="G213" s="149" t="n">
        <v>10</v>
      </c>
      <c r="H213" s="149" t="n">
        <v>5.4</v>
      </c>
      <c r="I213" s="149" t="n">
        <f aca="false">(H212+H213)*G213</f>
        <v>57.2</v>
      </c>
      <c r="J213" s="149"/>
      <c r="K213" s="149"/>
      <c r="L213" s="149"/>
      <c r="M213" s="150"/>
    </row>
    <row r="214" s="145" customFormat="true" ht="14.4" hidden="false" customHeight="false" outlineLevel="0" collapsed="false">
      <c r="B214" s="146" t="s">
        <v>172</v>
      </c>
      <c r="C214" s="147"/>
      <c r="D214" s="148"/>
      <c r="E214" s="147" t="s">
        <v>141</v>
      </c>
      <c r="F214" s="149"/>
      <c r="G214" s="149" t="n">
        <v>10</v>
      </c>
      <c r="H214" s="149" t="n">
        <v>12.4</v>
      </c>
      <c r="I214" s="149" t="n">
        <f aca="false">(H213+H214)*G214</f>
        <v>178</v>
      </c>
      <c r="J214" s="149"/>
      <c r="K214" s="149"/>
      <c r="L214" s="149"/>
      <c r="M214" s="150"/>
    </row>
    <row r="215" s="145" customFormat="true" ht="14.4" hidden="false" customHeight="false" outlineLevel="0" collapsed="false">
      <c r="B215" s="146" t="s">
        <v>173</v>
      </c>
      <c r="C215" s="147"/>
      <c r="D215" s="148"/>
      <c r="E215" s="147" t="s">
        <v>141</v>
      </c>
      <c r="F215" s="149"/>
      <c r="G215" s="149" t="n">
        <v>10</v>
      </c>
      <c r="H215" s="149" t="n">
        <v>14.65</v>
      </c>
      <c r="I215" s="149" t="n">
        <f aca="false">(H214+H215)*G215</f>
        <v>270.5</v>
      </c>
      <c r="J215" s="149"/>
      <c r="K215" s="149"/>
      <c r="L215" s="149"/>
      <c r="M215" s="150"/>
    </row>
    <row r="216" s="145" customFormat="true" ht="14.4" hidden="false" customHeight="false" outlineLevel="0" collapsed="false">
      <c r="B216" s="146" t="s">
        <v>174</v>
      </c>
      <c r="C216" s="147"/>
      <c r="D216" s="148"/>
      <c r="E216" s="147" t="s">
        <v>141</v>
      </c>
      <c r="F216" s="149"/>
      <c r="G216" s="149" t="n">
        <v>10</v>
      </c>
      <c r="H216" s="149" t="n">
        <v>4.74</v>
      </c>
      <c r="I216" s="149" t="n">
        <f aca="false">(H215+H216)*G216</f>
        <v>193.9</v>
      </c>
      <c r="J216" s="149"/>
      <c r="K216" s="149"/>
      <c r="L216" s="149"/>
      <c r="M216" s="150"/>
    </row>
    <row r="217" s="145" customFormat="true" ht="14.4" hidden="false" customHeight="false" outlineLevel="0" collapsed="false">
      <c r="B217" s="146" t="s">
        <v>175</v>
      </c>
      <c r="C217" s="147"/>
      <c r="D217" s="148"/>
      <c r="E217" s="147" t="s">
        <v>141</v>
      </c>
      <c r="F217" s="149"/>
      <c r="G217" s="149" t="n">
        <v>10</v>
      </c>
      <c r="H217" s="149" t="n">
        <v>16.53</v>
      </c>
      <c r="I217" s="149" t="n">
        <f aca="false">(H216+H217)*G217</f>
        <v>212.7</v>
      </c>
      <c r="J217" s="149"/>
      <c r="K217" s="149"/>
      <c r="L217" s="149"/>
      <c r="M217" s="150"/>
    </row>
    <row r="218" s="145" customFormat="true" ht="14.4" hidden="false" customHeight="false" outlineLevel="0" collapsed="false">
      <c r="B218" s="146" t="s">
        <v>176</v>
      </c>
      <c r="C218" s="147"/>
      <c r="D218" s="148"/>
      <c r="E218" s="147" t="s">
        <v>141</v>
      </c>
      <c r="F218" s="149"/>
      <c r="G218" s="149" t="n">
        <v>10</v>
      </c>
      <c r="H218" s="149" t="n">
        <v>14.06</v>
      </c>
      <c r="I218" s="149" t="n">
        <f aca="false">(H217+H218)*G218</f>
        <v>305.9</v>
      </c>
      <c r="J218" s="149"/>
      <c r="K218" s="149"/>
      <c r="L218" s="149"/>
      <c r="M218" s="150"/>
    </row>
    <row r="219" s="145" customFormat="true" ht="14.4" hidden="false" customHeight="false" outlineLevel="0" collapsed="false">
      <c r="B219" s="146" t="s">
        <v>177</v>
      </c>
      <c r="C219" s="147"/>
      <c r="D219" s="148"/>
      <c r="E219" s="147" t="s">
        <v>141</v>
      </c>
      <c r="F219" s="149"/>
      <c r="G219" s="149" t="n">
        <v>10</v>
      </c>
      <c r="H219" s="149" t="n">
        <v>4.53</v>
      </c>
      <c r="I219" s="149" t="n">
        <f aca="false">(H218+H219)*G219</f>
        <v>185.9</v>
      </c>
      <c r="J219" s="149"/>
      <c r="K219" s="149"/>
      <c r="L219" s="149"/>
      <c r="M219" s="150"/>
    </row>
    <row r="220" s="145" customFormat="true" ht="14.4" hidden="false" customHeight="false" outlineLevel="0" collapsed="false">
      <c r="B220" s="146" t="s">
        <v>178</v>
      </c>
      <c r="C220" s="147"/>
      <c r="D220" s="148"/>
      <c r="E220" s="147" t="s">
        <v>141</v>
      </c>
      <c r="F220" s="149"/>
      <c r="G220" s="149" t="n">
        <v>10</v>
      </c>
      <c r="H220" s="149" t="n">
        <v>0</v>
      </c>
      <c r="I220" s="149" t="n">
        <f aca="false">(H219+H220)*G220</f>
        <v>45.3</v>
      </c>
      <c r="J220" s="149"/>
      <c r="K220" s="149"/>
      <c r="L220" s="149"/>
      <c r="M220" s="150"/>
    </row>
    <row r="221" s="145" customFormat="true" ht="14.4" hidden="false" customHeight="false" outlineLevel="0" collapsed="false">
      <c r="B221" s="146" t="s">
        <v>179</v>
      </c>
      <c r="C221" s="147"/>
      <c r="D221" s="148"/>
      <c r="E221" s="147" t="s">
        <v>141</v>
      </c>
      <c r="F221" s="149"/>
      <c r="G221" s="149" t="n">
        <v>10</v>
      </c>
      <c r="H221" s="149" t="n">
        <v>15.36</v>
      </c>
      <c r="I221" s="149" t="n">
        <f aca="false">(H220+H221)*G221</f>
        <v>153.6</v>
      </c>
      <c r="J221" s="149"/>
      <c r="K221" s="149"/>
      <c r="L221" s="149"/>
      <c r="M221" s="150"/>
    </row>
    <row r="222" s="145" customFormat="true" ht="14.4" hidden="false" customHeight="false" outlineLevel="0" collapsed="false">
      <c r="B222" s="146" t="s">
        <v>180</v>
      </c>
      <c r="C222" s="147"/>
      <c r="D222" s="148"/>
      <c r="E222" s="147" t="s">
        <v>141</v>
      </c>
      <c r="F222" s="149"/>
      <c r="G222" s="149" t="n">
        <v>10</v>
      </c>
      <c r="H222" s="149" t="n">
        <v>15.47</v>
      </c>
      <c r="I222" s="149" t="n">
        <f aca="false">(H221+H222)*G222</f>
        <v>308.3</v>
      </c>
      <c r="J222" s="149"/>
      <c r="K222" s="149"/>
      <c r="L222" s="149"/>
      <c r="M222" s="150"/>
    </row>
    <row r="223" s="145" customFormat="true" ht="14.4" hidden="false" customHeight="false" outlineLevel="0" collapsed="false">
      <c r="B223" s="146" t="s">
        <v>181</v>
      </c>
      <c r="C223" s="147"/>
      <c r="D223" s="148"/>
      <c r="E223" s="147" t="s">
        <v>141</v>
      </c>
      <c r="F223" s="149"/>
      <c r="G223" s="149" t="n">
        <v>10</v>
      </c>
      <c r="H223" s="149" t="n">
        <v>4.81</v>
      </c>
      <c r="I223" s="149" t="n">
        <f aca="false">(H222+H223)*G223</f>
        <v>202.8</v>
      </c>
      <c r="J223" s="149"/>
      <c r="K223" s="149"/>
      <c r="L223" s="149"/>
      <c r="M223" s="150"/>
    </row>
    <row r="224" s="145" customFormat="true" ht="14.4" hidden="false" customHeight="false" outlineLevel="0" collapsed="false">
      <c r="B224" s="146" t="s">
        <v>182</v>
      </c>
      <c r="C224" s="147"/>
      <c r="D224" s="148"/>
      <c r="E224" s="147" t="s">
        <v>141</v>
      </c>
      <c r="F224" s="149"/>
      <c r="G224" s="149" t="n">
        <v>10</v>
      </c>
      <c r="H224" s="149" t="n">
        <v>9.48</v>
      </c>
      <c r="I224" s="149" t="n">
        <f aca="false">(H223+H224)*G224</f>
        <v>142.9</v>
      </c>
      <c r="J224" s="149"/>
      <c r="K224" s="149"/>
      <c r="L224" s="149"/>
      <c r="M224" s="150"/>
    </row>
    <row r="225" s="145" customFormat="true" ht="14.4" hidden="false" customHeight="false" outlineLevel="0" collapsed="false">
      <c r="B225" s="146" t="s">
        <v>183</v>
      </c>
      <c r="C225" s="147"/>
      <c r="D225" s="148"/>
      <c r="E225" s="147" t="s">
        <v>141</v>
      </c>
      <c r="F225" s="149"/>
      <c r="G225" s="149" t="n">
        <v>10</v>
      </c>
      <c r="H225" s="149" t="n">
        <v>34.64</v>
      </c>
      <c r="I225" s="149" t="n">
        <f aca="false">(H224+H225)*G225</f>
        <v>441.2</v>
      </c>
      <c r="J225" s="149"/>
      <c r="K225" s="149"/>
      <c r="L225" s="149"/>
      <c r="M225" s="150"/>
    </row>
    <row r="226" s="145" customFormat="true" ht="14.4" hidden="false" customHeight="false" outlineLevel="0" collapsed="false">
      <c r="B226" s="146" t="s">
        <v>184</v>
      </c>
      <c r="C226" s="147"/>
      <c r="D226" s="148"/>
      <c r="E226" s="147" t="s">
        <v>141</v>
      </c>
      <c r="F226" s="149"/>
      <c r="G226" s="149" t="n">
        <v>10</v>
      </c>
      <c r="H226" s="149" t="n">
        <v>21.89</v>
      </c>
      <c r="I226" s="149" t="n">
        <f aca="false">(H225+H226)*G226</f>
        <v>565.3</v>
      </c>
      <c r="J226" s="149"/>
      <c r="K226" s="149"/>
      <c r="L226" s="149"/>
      <c r="M226" s="150"/>
    </row>
    <row r="227" s="145" customFormat="true" ht="14.4" hidden="false" customHeight="false" outlineLevel="0" collapsed="false">
      <c r="B227" s="146" t="s">
        <v>185</v>
      </c>
      <c r="C227" s="147"/>
      <c r="D227" s="148"/>
      <c r="E227" s="147" t="s">
        <v>141</v>
      </c>
      <c r="F227" s="149"/>
      <c r="G227" s="149" t="n">
        <v>10</v>
      </c>
      <c r="H227" s="149" t="n">
        <v>3.75</v>
      </c>
      <c r="I227" s="149" t="n">
        <f aca="false">(H226+H227)*G227</f>
        <v>256.4</v>
      </c>
      <c r="J227" s="149"/>
      <c r="K227" s="149"/>
      <c r="L227" s="149"/>
      <c r="M227" s="150"/>
    </row>
    <row r="228" s="145" customFormat="true" ht="14.4" hidden="false" customHeight="false" outlineLevel="0" collapsed="false">
      <c r="B228" s="146" t="s">
        <v>186</v>
      </c>
      <c r="C228" s="147"/>
      <c r="D228" s="148"/>
      <c r="E228" s="147" t="s">
        <v>141</v>
      </c>
      <c r="F228" s="149"/>
      <c r="G228" s="149" t="n">
        <v>10</v>
      </c>
      <c r="H228" s="149" t="n">
        <v>4.27</v>
      </c>
      <c r="I228" s="149" t="n">
        <f aca="false">(H227+H228)*G228</f>
        <v>80.2</v>
      </c>
      <c r="J228" s="149"/>
      <c r="K228" s="149"/>
      <c r="L228" s="149"/>
      <c r="M228" s="150"/>
    </row>
    <row r="229" s="145" customFormat="true" ht="14.4" hidden="false" customHeight="false" outlineLevel="0" collapsed="false">
      <c r="B229" s="146" t="s">
        <v>187</v>
      </c>
      <c r="C229" s="147"/>
      <c r="D229" s="148"/>
      <c r="E229" s="147" t="s">
        <v>141</v>
      </c>
      <c r="F229" s="149"/>
      <c r="G229" s="149" t="n">
        <v>10</v>
      </c>
      <c r="H229" s="149" t="n">
        <v>5.07</v>
      </c>
      <c r="I229" s="149" t="n">
        <f aca="false">(H228+H229)*G229</f>
        <v>93.4</v>
      </c>
      <c r="J229" s="149"/>
      <c r="K229" s="149"/>
      <c r="L229" s="149"/>
      <c r="M229" s="150"/>
    </row>
    <row r="230" s="145" customFormat="true" ht="14.4" hidden="false" customHeight="false" outlineLevel="0" collapsed="false">
      <c r="B230" s="146" t="s">
        <v>188</v>
      </c>
      <c r="C230" s="147"/>
      <c r="D230" s="148"/>
      <c r="E230" s="147" t="s">
        <v>141</v>
      </c>
      <c r="F230" s="149"/>
      <c r="G230" s="149" t="n">
        <v>10</v>
      </c>
      <c r="H230" s="149" t="n">
        <v>4.08</v>
      </c>
      <c r="I230" s="149" t="n">
        <f aca="false">(H229+H230)*G230</f>
        <v>91.5</v>
      </c>
      <c r="J230" s="149"/>
      <c r="K230" s="149"/>
      <c r="L230" s="149"/>
      <c r="M230" s="150"/>
    </row>
    <row r="231" s="145" customFormat="true" ht="14.4" hidden="false" customHeight="false" outlineLevel="0" collapsed="false">
      <c r="B231" s="146" t="s">
        <v>189</v>
      </c>
      <c r="C231" s="147"/>
      <c r="D231" s="148"/>
      <c r="E231" s="147" t="s">
        <v>141</v>
      </c>
      <c r="F231" s="149"/>
      <c r="G231" s="149" t="n">
        <v>10</v>
      </c>
      <c r="H231" s="149" t="n">
        <v>1.92</v>
      </c>
      <c r="I231" s="149" t="n">
        <f aca="false">(H230+H231)*G231</f>
        <v>60</v>
      </c>
      <c r="J231" s="149"/>
      <c r="K231" s="149"/>
      <c r="L231" s="149"/>
      <c r="M231" s="150"/>
    </row>
    <row r="232" s="145" customFormat="true" ht="14.4" hidden="false" customHeight="false" outlineLevel="0" collapsed="false">
      <c r="B232" s="146" t="s">
        <v>190</v>
      </c>
      <c r="C232" s="147"/>
      <c r="D232" s="148"/>
      <c r="E232" s="147" t="s">
        <v>141</v>
      </c>
      <c r="F232" s="149"/>
      <c r="G232" s="149" t="n">
        <v>10</v>
      </c>
      <c r="H232" s="149" t="n">
        <v>8.95</v>
      </c>
      <c r="I232" s="149" t="n">
        <f aca="false">(H231+H232)*G232</f>
        <v>108.7</v>
      </c>
      <c r="J232" s="149"/>
      <c r="K232" s="149"/>
      <c r="L232" s="149"/>
      <c r="M232" s="150"/>
    </row>
    <row r="233" s="145" customFormat="true" ht="14.4" hidden="false" customHeight="false" outlineLevel="0" collapsed="false">
      <c r="B233" s="146" t="s">
        <v>191</v>
      </c>
      <c r="C233" s="147"/>
      <c r="D233" s="148"/>
      <c r="E233" s="147" t="s">
        <v>141</v>
      </c>
      <c r="F233" s="149"/>
      <c r="G233" s="149" t="n">
        <v>10</v>
      </c>
      <c r="H233" s="149" t="n">
        <v>11.06</v>
      </c>
      <c r="I233" s="149" t="n">
        <f aca="false">(H232+H233)*G233</f>
        <v>200.1</v>
      </c>
      <c r="J233" s="149"/>
      <c r="K233" s="149"/>
      <c r="L233" s="149"/>
      <c r="M233" s="150"/>
    </row>
    <row r="234" s="145" customFormat="true" ht="14.4" hidden="false" customHeight="false" outlineLevel="0" collapsed="false">
      <c r="B234" s="146" t="s">
        <v>192</v>
      </c>
      <c r="C234" s="147"/>
      <c r="D234" s="148"/>
      <c r="E234" s="147" t="s">
        <v>141</v>
      </c>
      <c r="F234" s="149"/>
      <c r="G234" s="149" t="n">
        <v>10</v>
      </c>
      <c r="H234" s="149" t="n">
        <v>6.66</v>
      </c>
      <c r="I234" s="149" t="n">
        <f aca="false">(H233+H234)*G234</f>
        <v>177.2</v>
      </c>
      <c r="J234" s="149"/>
      <c r="K234" s="149"/>
      <c r="L234" s="149"/>
      <c r="M234" s="150"/>
    </row>
    <row r="235" s="145" customFormat="true" ht="14.4" hidden="false" customHeight="false" outlineLevel="0" collapsed="false">
      <c r="B235" s="146" t="s">
        <v>193</v>
      </c>
      <c r="C235" s="147"/>
      <c r="D235" s="148"/>
      <c r="E235" s="147" t="s">
        <v>141</v>
      </c>
      <c r="F235" s="149"/>
      <c r="G235" s="149" t="n">
        <v>10</v>
      </c>
      <c r="H235" s="149" t="n">
        <v>8.47</v>
      </c>
      <c r="I235" s="149" t="n">
        <f aca="false">(H234+H235)*G235</f>
        <v>151.3</v>
      </c>
      <c r="J235" s="149"/>
      <c r="K235" s="149"/>
      <c r="L235" s="149"/>
      <c r="M235" s="150"/>
    </row>
    <row r="236" s="145" customFormat="true" ht="14.4" hidden="false" customHeight="false" outlineLevel="0" collapsed="false">
      <c r="B236" s="146" t="s">
        <v>194</v>
      </c>
      <c r="C236" s="147"/>
      <c r="D236" s="148"/>
      <c r="E236" s="147" t="s">
        <v>141</v>
      </c>
      <c r="F236" s="149"/>
      <c r="G236" s="149" t="n">
        <v>10</v>
      </c>
      <c r="H236" s="149" t="n">
        <v>6.11</v>
      </c>
      <c r="I236" s="149" t="n">
        <f aca="false">(H235+H236)*G236</f>
        <v>145.8</v>
      </c>
      <c r="J236" s="149"/>
      <c r="K236" s="149"/>
      <c r="L236" s="149"/>
      <c r="M236" s="150"/>
    </row>
    <row r="237" s="145" customFormat="true" ht="14.4" hidden="false" customHeight="false" outlineLevel="0" collapsed="false">
      <c r="B237" s="146" t="s">
        <v>195</v>
      </c>
      <c r="C237" s="147"/>
      <c r="D237" s="148"/>
      <c r="E237" s="147" t="s">
        <v>141</v>
      </c>
      <c r="F237" s="149"/>
      <c r="G237" s="149" t="n">
        <v>10</v>
      </c>
      <c r="H237" s="149" t="n">
        <v>1.17</v>
      </c>
      <c r="I237" s="149" t="n">
        <f aca="false">(H236+H237)*G237</f>
        <v>72.8</v>
      </c>
      <c r="J237" s="149"/>
      <c r="K237" s="149"/>
      <c r="L237" s="149"/>
      <c r="M237" s="150"/>
    </row>
    <row r="238" s="145" customFormat="true" ht="14.4" hidden="false" customHeight="false" outlineLevel="0" collapsed="false">
      <c r="B238" s="146" t="s">
        <v>196</v>
      </c>
      <c r="C238" s="147"/>
      <c r="D238" s="148"/>
      <c r="E238" s="147" t="s">
        <v>141</v>
      </c>
      <c r="F238" s="149"/>
      <c r="G238" s="149" t="n">
        <v>10</v>
      </c>
      <c r="H238" s="149" t="n">
        <v>0.71</v>
      </c>
      <c r="I238" s="149" t="n">
        <f aca="false">(H237+H238)*G238</f>
        <v>18.8</v>
      </c>
      <c r="J238" s="149"/>
      <c r="K238" s="149"/>
      <c r="L238" s="149"/>
      <c r="M238" s="150"/>
    </row>
    <row r="239" s="145" customFormat="true" ht="14.4" hidden="false" customHeight="false" outlineLevel="0" collapsed="false">
      <c r="B239" s="146" t="s">
        <v>197</v>
      </c>
      <c r="C239" s="147"/>
      <c r="D239" s="148"/>
      <c r="E239" s="147" t="s">
        <v>141</v>
      </c>
      <c r="F239" s="149"/>
      <c r="G239" s="149" t="n">
        <v>10</v>
      </c>
      <c r="H239" s="149" t="n">
        <v>0</v>
      </c>
      <c r="I239" s="149" t="n">
        <f aca="false">(H238+H239)*G239</f>
        <v>7.1</v>
      </c>
      <c r="J239" s="149"/>
      <c r="K239" s="149"/>
      <c r="L239" s="149"/>
      <c r="M239" s="150"/>
    </row>
    <row r="240" s="145" customFormat="true" ht="14.4" hidden="false" customHeight="false" outlineLevel="0" collapsed="false">
      <c r="B240" s="146" t="s">
        <v>198</v>
      </c>
      <c r="C240" s="147"/>
      <c r="D240" s="148"/>
      <c r="E240" s="147" t="s">
        <v>141</v>
      </c>
      <c r="F240" s="149"/>
      <c r="G240" s="149" t="n">
        <v>10</v>
      </c>
      <c r="H240" s="149" t="n">
        <v>0.49</v>
      </c>
      <c r="I240" s="149" t="n">
        <f aca="false">(H239+H240)*G240</f>
        <v>4.9</v>
      </c>
      <c r="J240" s="149"/>
      <c r="K240" s="149"/>
      <c r="L240" s="149"/>
      <c r="M240" s="150"/>
    </row>
    <row r="241" s="145" customFormat="true" ht="14.4" hidden="false" customHeight="false" outlineLevel="0" collapsed="false">
      <c r="B241" s="146" t="s">
        <v>199</v>
      </c>
      <c r="C241" s="147"/>
      <c r="D241" s="148"/>
      <c r="E241" s="147" t="s">
        <v>141</v>
      </c>
      <c r="F241" s="149"/>
      <c r="G241" s="149" t="n">
        <v>10</v>
      </c>
      <c r="H241" s="149" t="n">
        <v>1.13</v>
      </c>
      <c r="I241" s="149" t="n">
        <f aca="false">(H240+H241)*G241</f>
        <v>16.2</v>
      </c>
      <c r="J241" s="149"/>
      <c r="K241" s="149"/>
      <c r="L241" s="149"/>
      <c r="M241" s="150"/>
    </row>
    <row r="242" s="145" customFormat="true" ht="14.4" hidden="false" customHeight="false" outlineLevel="0" collapsed="false">
      <c r="B242" s="146" t="s">
        <v>200</v>
      </c>
      <c r="C242" s="147"/>
      <c r="D242" s="148"/>
      <c r="E242" s="147" t="s">
        <v>141</v>
      </c>
      <c r="F242" s="149"/>
      <c r="G242" s="149" t="n">
        <v>10</v>
      </c>
      <c r="H242" s="149" t="n">
        <v>0.34</v>
      </c>
      <c r="I242" s="149" t="n">
        <f aca="false">(H241+H242)*G242</f>
        <v>14.7</v>
      </c>
      <c r="J242" s="149"/>
      <c r="K242" s="149"/>
      <c r="L242" s="149"/>
      <c r="M242" s="150"/>
    </row>
    <row r="243" s="145" customFormat="true" ht="14.4" hidden="false" customHeight="false" outlineLevel="0" collapsed="false">
      <c r="B243" s="146" t="s">
        <v>201</v>
      </c>
      <c r="C243" s="147"/>
      <c r="D243" s="148"/>
      <c r="E243" s="147" t="s">
        <v>141</v>
      </c>
      <c r="F243" s="149"/>
      <c r="G243" s="149" t="n">
        <v>10</v>
      </c>
      <c r="H243" s="149" t="n">
        <v>0.47</v>
      </c>
      <c r="I243" s="149" t="n">
        <f aca="false">(H242+H243)*G243</f>
        <v>8.1</v>
      </c>
      <c r="J243" s="149"/>
      <c r="K243" s="149"/>
      <c r="L243" s="149"/>
      <c r="M243" s="150"/>
    </row>
    <row r="244" s="145" customFormat="true" ht="14.4" hidden="false" customHeight="false" outlineLevel="0" collapsed="false">
      <c r="B244" s="146" t="s">
        <v>202</v>
      </c>
      <c r="C244" s="147"/>
      <c r="D244" s="148"/>
      <c r="E244" s="147" t="s">
        <v>141</v>
      </c>
      <c r="F244" s="149"/>
      <c r="G244" s="149" t="n">
        <v>10</v>
      </c>
      <c r="H244" s="149" t="n">
        <v>0.86</v>
      </c>
      <c r="I244" s="149" t="n">
        <f aca="false">(H243+H244)*G244</f>
        <v>13.3</v>
      </c>
      <c r="J244" s="149"/>
      <c r="K244" s="149"/>
      <c r="L244" s="149"/>
      <c r="M244" s="150"/>
    </row>
    <row r="245" s="145" customFormat="true" ht="14.4" hidden="false" customHeight="false" outlineLevel="0" collapsed="false">
      <c r="B245" s="146" t="s">
        <v>203</v>
      </c>
      <c r="C245" s="147"/>
      <c r="D245" s="148"/>
      <c r="E245" s="147" t="s">
        <v>141</v>
      </c>
      <c r="F245" s="149"/>
      <c r="G245" s="149" t="n">
        <v>10</v>
      </c>
      <c r="H245" s="149" t="n">
        <v>0.23</v>
      </c>
      <c r="I245" s="149" t="n">
        <f aca="false">(H244+H245)*G245</f>
        <v>10.9</v>
      </c>
      <c r="J245" s="149"/>
      <c r="K245" s="149"/>
      <c r="L245" s="149"/>
      <c r="M245" s="150"/>
    </row>
    <row r="246" s="145" customFormat="true" ht="14.4" hidden="false" customHeight="false" outlineLevel="0" collapsed="false">
      <c r="B246" s="146" t="s">
        <v>204</v>
      </c>
      <c r="C246" s="147"/>
      <c r="D246" s="148"/>
      <c r="E246" s="147" t="s">
        <v>141</v>
      </c>
      <c r="F246" s="149"/>
      <c r="G246" s="149" t="n">
        <v>10</v>
      </c>
      <c r="H246" s="149" t="n">
        <v>0.26</v>
      </c>
      <c r="I246" s="149" t="n">
        <f aca="false">(H245+H246)*G246</f>
        <v>4.9</v>
      </c>
      <c r="J246" s="149"/>
      <c r="K246" s="149"/>
      <c r="L246" s="149"/>
      <c r="M246" s="150"/>
    </row>
    <row r="247" s="145" customFormat="true" ht="14.4" hidden="false" customHeight="false" outlineLevel="0" collapsed="false">
      <c r="B247" s="146" t="s">
        <v>205</v>
      </c>
      <c r="C247" s="147"/>
      <c r="D247" s="148"/>
      <c r="E247" s="147" t="s">
        <v>141</v>
      </c>
      <c r="F247" s="149"/>
      <c r="G247" s="149" t="n">
        <v>10</v>
      </c>
      <c r="H247" s="149" t="n">
        <v>3.68</v>
      </c>
      <c r="I247" s="149" t="n">
        <f aca="false">(H246+H247)*G247</f>
        <v>39.4</v>
      </c>
      <c r="J247" s="149"/>
      <c r="K247" s="149"/>
      <c r="L247" s="149"/>
      <c r="M247" s="150"/>
    </row>
    <row r="248" s="145" customFormat="true" ht="14.4" hidden="false" customHeight="false" outlineLevel="0" collapsed="false">
      <c r="B248" s="146" t="s">
        <v>206</v>
      </c>
      <c r="C248" s="147"/>
      <c r="D248" s="148"/>
      <c r="E248" s="147" t="s">
        <v>141</v>
      </c>
      <c r="F248" s="149"/>
      <c r="G248" s="149" t="n">
        <v>10</v>
      </c>
      <c r="H248" s="149" t="n">
        <v>5.06</v>
      </c>
      <c r="I248" s="149" t="n">
        <f aca="false">(H247+H248)*G248</f>
        <v>87.4</v>
      </c>
      <c r="J248" s="149"/>
      <c r="K248" s="149"/>
      <c r="L248" s="149"/>
      <c r="M248" s="150"/>
    </row>
    <row r="249" s="145" customFormat="true" ht="14.4" hidden="false" customHeight="false" outlineLevel="0" collapsed="false">
      <c r="B249" s="146" t="s">
        <v>207</v>
      </c>
      <c r="C249" s="147"/>
      <c r="D249" s="148"/>
      <c r="E249" s="147" t="s">
        <v>141</v>
      </c>
      <c r="F249" s="149"/>
      <c r="G249" s="149" t="n">
        <v>10</v>
      </c>
      <c r="H249" s="149" t="n">
        <v>2.95</v>
      </c>
      <c r="I249" s="149" t="n">
        <f aca="false">(H248+H249)*G249</f>
        <v>80.1</v>
      </c>
      <c r="J249" s="149"/>
      <c r="K249" s="149"/>
      <c r="L249" s="149"/>
      <c r="M249" s="150"/>
    </row>
    <row r="250" s="145" customFormat="true" ht="14.4" hidden="false" customHeight="false" outlineLevel="0" collapsed="false">
      <c r="B250" s="146" t="s">
        <v>208</v>
      </c>
      <c r="C250" s="147"/>
      <c r="D250" s="148"/>
      <c r="E250" s="147" t="s">
        <v>141</v>
      </c>
      <c r="F250" s="149"/>
      <c r="G250" s="149" t="n">
        <v>10</v>
      </c>
      <c r="H250" s="149" t="n">
        <v>0.66</v>
      </c>
      <c r="I250" s="149" t="n">
        <f aca="false">(H249+H250)*G250</f>
        <v>36.1</v>
      </c>
      <c r="J250" s="149"/>
      <c r="K250" s="149"/>
      <c r="L250" s="149"/>
      <c r="M250" s="150"/>
    </row>
    <row r="251" s="145" customFormat="true" ht="14.4" hidden="false" customHeight="false" outlineLevel="0" collapsed="false">
      <c r="B251" s="146" t="s">
        <v>209</v>
      </c>
      <c r="C251" s="147"/>
      <c r="D251" s="148"/>
      <c r="E251" s="147" t="s">
        <v>141</v>
      </c>
      <c r="F251" s="149"/>
      <c r="G251" s="149" t="n">
        <v>10</v>
      </c>
      <c r="H251" s="149" t="n">
        <v>0.17</v>
      </c>
      <c r="I251" s="149" t="n">
        <f aca="false">(H250+H251)*G251</f>
        <v>8.3</v>
      </c>
      <c r="J251" s="149"/>
      <c r="K251" s="149"/>
      <c r="L251" s="149"/>
      <c r="M251" s="150"/>
    </row>
    <row r="252" s="145" customFormat="true" ht="14.4" hidden="false" customHeight="false" outlineLevel="0" collapsed="false">
      <c r="B252" s="146" t="s">
        <v>210</v>
      </c>
      <c r="C252" s="147"/>
      <c r="D252" s="148"/>
      <c r="E252" s="147" t="s">
        <v>141</v>
      </c>
      <c r="F252" s="149"/>
      <c r="G252" s="149" t="n">
        <v>10</v>
      </c>
      <c r="H252" s="149" t="n">
        <v>4.64</v>
      </c>
      <c r="I252" s="149" t="n">
        <f aca="false">(H251+H252)*G252</f>
        <v>48.1</v>
      </c>
      <c r="J252" s="149"/>
      <c r="K252" s="149"/>
      <c r="L252" s="149"/>
      <c r="M252" s="150"/>
    </row>
    <row r="253" s="145" customFormat="true" ht="14.4" hidden="false" customHeight="false" outlineLevel="0" collapsed="false">
      <c r="B253" s="146" t="s">
        <v>211</v>
      </c>
      <c r="C253" s="147"/>
      <c r="D253" s="148"/>
      <c r="E253" s="147" t="s">
        <v>141</v>
      </c>
      <c r="F253" s="149"/>
      <c r="G253" s="149" t="n">
        <v>10</v>
      </c>
      <c r="H253" s="149" t="n">
        <v>2.07</v>
      </c>
      <c r="I253" s="149" t="n">
        <f aca="false">(H252+H253)*G253</f>
        <v>67.1</v>
      </c>
      <c r="J253" s="149"/>
      <c r="K253" s="149"/>
      <c r="L253" s="149"/>
      <c r="M253" s="150"/>
    </row>
    <row r="254" s="145" customFormat="true" ht="14.4" hidden="false" customHeight="false" outlineLevel="0" collapsed="false">
      <c r="B254" s="146" t="s">
        <v>212</v>
      </c>
      <c r="C254" s="147"/>
      <c r="D254" s="148"/>
      <c r="E254" s="147" t="s">
        <v>141</v>
      </c>
      <c r="F254" s="149"/>
      <c r="G254" s="149" t="n">
        <v>10</v>
      </c>
      <c r="H254" s="149" t="n">
        <v>0.8</v>
      </c>
      <c r="I254" s="149" t="n">
        <f aca="false">(H253+H254)*G254</f>
        <v>28.7</v>
      </c>
      <c r="J254" s="149"/>
      <c r="K254" s="149"/>
      <c r="L254" s="149"/>
      <c r="M254" s="150"/>
    </row>
    <row r="255" s="145" customFormat="true" ht="14.4" hidden="false" customHeight="false" outlineLevel="0" collapsed="false">
      <c r="B255" s="146" t="s">
        <v>213</v>
      </c>
      <c r="C255" s="147"/>
      <c r="D255" s="148"/>
      <c r="E255" s="147" t="s">
        <v>141</v>
      </c>
      <c r="F255" s="149"/>
      <c r="G255" s="149" t="n">
        <v>10</v>
      </c>
      <c r="H255" s="149" t="n">
        <v>0</v>
      </c>
      <c r="I255" s="149" t="n">
        <f aca="false">(H254+H255)*G255</f>
        <v>8</v>
      </c>
      <c r="J255" s="149"/>
      <c r="K255" s="149"/>
      <c r="L255" s="149"/>
      <c r="M255" s="150"/>
    </row>
    <row r="256" s="145" customFormat="true" ht="14.4" hidden="false" customHeight="false" outlineLevel="0" collapsed="false">
      <c r="B256" s="146" t="s">
        <v>214</v>
      </c>
      <c r="C256" s="147"/>
      <c r="D256" s="148"/>
      <c r="E256" s="147" t="s">
        <v>141</v>
      </c>
      <c r="F256" s="149"/>
      <c r="G256" s="149" t="n">
        <v>10</v>
      </c>
      <c r="H256" s="149" t="n">
        <v>0.34</v>
      </c>
      <c r="I256" s="149" t="n">
        <f aca="false">(H255+H256)*G256</f>
        <v>3.4</v>
      </c>
      <c r="J256" s="149"/>
      <c r="K256" s="149"/>
      <c r="L256" s="149"/>
      <c r="M256" s="150"/>
    </row>
    <row r="257" s="145" customFormat="true" ht="14.4" hidden="false" customHeight="false" outlineLevel="0" collapsed="false">
      <c r="B257" s="146" t="s">
        <v>215</v>
      </c>
      <c r="C257" s="147"/>
      <c r="D257" s="148"/>
      <c r="E257" s="147" t="s">
        <v>141</v>
      </c>
      <c r="F257" s="149"/>
      <c r="G257" s="149" t="n">
        <v>10</v>
      </c>
      <c r="H257" s="149" t="n">
        <v>1.37</v>
      </c>
      <c r="I257" s="149" t="n">
        <f aca="false">(H256+H257)*G257</f>
        <v>17.1</v>
      </c>
      <c r="J257" s="149"/>
      <c r="K257" s="149"/>
      <c r="L257" s="149"/>
      <c r="M257" s="150"/>
    </row>
    <row r="258" s="145" customFormat="true" ht="14.4" hidden="false" customHeight="false" outlineLevel="0" collapsed="false">
      <c r="B258" s="146" t="s">
        <v>216</v>
      </c>
      <c r="C258" s="147"/>
      <c r="D258" s="148"/>
      <c r="E258" s="147" t="s">
        <v>141</v>
      </c>
      <c r="F258" s="149"/>
      <c r="G258" s="149" t="n">
        <v>10</v>
      </c>
      <c r="H258" s="149" t="n">
        <v>9.74</v>
      </c>
      <c r="I258" s="149" t="n">
        <f aca="false">(H257+H258)*G258</f>
        <v>111.1</v>
      </c>
      <c r="J258" s="149"/>
      <c r="K258" s="149"/>
      <c r="L258" s="149"/>
      <c r="M258" s="150"/>
    </row>
    <row r="259" s="145" customFormat="true" ht="14.4" hidden="false" customHeight="false" outlineLevel="0" collapsed="false">
      <c r="B259" s="146" t="s">
        <v>217</v>
      </c>
      <c r="C259" s="147"/>
      <c r="D259" s="148"/>
      <c r="E259" s="147" t="s">
        <v>141</v>
      </c>
      <c r="F259" s="149"/>
      <c r="G259" s="149" t="n">
        <v>10</v>
      </c>
      <c r="H259" s="149" t="n">
        <v>16.5</v>
      </c>
      <c r="I259" s="149" t="n">
        <f aca="false">(H258+H259)*G259</f>
        <v>262.4</v>
      </c>
      <c r="J259" s="149"/>
      <c r="K259" s="149"/>
      <c r="L259" s="149"/>
      <c r="M259" s="150"/>
    </row>
    <row r="260" s="145" customFormat="true" ht="14.4" hidden="false" customHeight="false" outlineLevel="0" collapsed="false">
      <c r="B260" s="146" t="s">
        <v>218</v>
      </c>
      <c r="C260" s="147"/>
      <c r="D260" s="148"/>
      <c r="E260" s="147" t="s">
        <v>141</v>
      </c>
      <c r="F260" s="149"/>
      <c r="G260" s="149" t="n">
        <v>10</v>
      </c>
      <c r="H260" s="149" t="n">
        <v>2.48</v>
      </c>
      <c r="I260" s="149" t="n">
        <f aca="false">(H259+H260)*G260</f>
        <v>189.8</v>
      </c>
      <c r="J260" s="149"/>
      <c r="K260" s="149"/>
      <c r="L260" s="149"/>
      <c r="M260" s="150"/>
    </row>
    <row r="261" s="145" customFormat="true" ht="14.4" hidden="false" customHeight="false" outlineLevel="0" collapsed="false">
      <c r="B261" s="146" t="s">
        <v>219</v>
      </c>
      <c r="C261" s="147"/>
      <c r="D261" s="148"/>
      <c r="E261" s="147" t="s">
        <v>141</v>
      </c>
      <c r="F261" s="149"/>
      <c r="G261" s="149" t="n">
        <v>10</v>
      </c>
      <c r="H261" s="149" t="n">
        <v>15.29</v>
      </c>
      <c r="I261" s="149" t="n">
        <f aca="false">(H260+H261)*G261</f>
        <v>177.7</v>
      </c>
      <c r="J261" s="149"/>
      <c r="K261" s="149"/>
      <c r="L261" s="149"/>
      <c r="M261" s="150"/>
    </row>
    <row r="262" s="145" customFormat="true" ht="14.4" hidden="false" customHeight="false" outlineLevel="0" collapsed="false">
      <c r="B262" s="146" t="s">
        <v>220</v>
      </c>
      <c r="C262" s="147"/>
      <c r="D262" s="148"/>
      <c r="E262" s="147" t="s">
        <v>141</v>
      </c>
      <c r="F262" s="149"/>
      <c r="G262" s="149" t="n">
        <v>10</v>
      </c>
      <c r="H262" s="149" t="n">
        <v>23.02</v>
      </c>
      <c r="I262" s="149" t="n">
        <f aca="false">(H261+H262)*G262</f>
        <v>383.1</v>
      </c>
      <c r="J262" s="149"/>
      <c r="K262" s="149"/>
      <c r="L262" s="149"/>
      <c r="M262" s="150"/>
    </row>
    <row r="263" s="145" customFormat="true" ht="14.4" hidden="false" customHeight="false" outlineLevel="0" collapsed="false">
      <c r="B263" s="146" t="s">
        <v>221</v>
      </c>
      <c r="C263" s="147"/>
      <c r="D263" s="148"/>
      <c r="E263" s="147" t="s">
        <v>141</v>
      </c>
      <c r="F263" s="149"/>
      <c r="G263" s="149" t="n">
        <v>10</v>
      </c>
      <c r="H263" s="149" t="n">
        <v>0.18</v>
      </c>
      <c r="I263" s="149" t="n">
        <f aca="false">(H262+H263)*G263</f>
        <v>232</v>
      </c>
      <c r="J263" s="149"/>
      <c r="K263" s="149"/>
      <c r="L263" s="149"/>
      <c r="M263" s="150"/>
    </row>
    <row r="264" s="145" customFormat="true" ht="14.4" hidden="false" customHeight="false" outlineLevel="0" collapsed="false">
      <c r="B264" s="146" t="s">
        <v>222</v>
      </c>
      <c r="C264" s="147"/>
      <c r="D264" s="148"/>
      <c r="E264" s="147" t="s">
        <v>141</v>
      </c>
      <c r="F264" s="149"/>
      <c r="G264" s="149" t="n">
        <v>10</v>
      </c>
      <c r="H264" s="149" t="n">
        <v>0</v>
      </c>
      <c r="I264" s="149" t="n">
        <f aca="false">(H263+H264)*G264</f>
        <v>1.8</v>
      </c>
      <c r="J264" s="149"/>
      <c r="K264" s="149"/>
      <c r="L264" s="149"/>
      <c r="M264" s="150"/>
    </row>
    <row r="265" s="145" customFormat="true" ht="14.4" hidden="false" customHeight="false" outlineLevel="0" collapsed="false">
      <c r="B265" s="146" t="s">
        <v>223</v>
      </c>
      <c r="C265" s="147"/>
      <c r="D265" s="148"/>
      <c r="E265" s="147" t="s">
        <v>141</v>
      </c>
      <c r="F265" s="149"/>
      <c r="G265" s="149" t="n">
        <v>10</v>
      </c>
      <c r="H265" s="149" t="n">
        <v>0.01</v>
      </c>
      <c r="I265" s="149" t="n">
        <f aca="false">(H264+H265)*G265</f>
        <v>0.1</v>
      </c>
      <c r="J265" s="149"/>
      <c r="K265" s="149"/>
      <c r="L265" s="149"/>
      <c r="M265" s="150"/>
    </row>
    <row r="266" s="145" customFormat="true" ht="14.4" hidden="false" customHeight="false" outlineLevel="0" collapsed="false">
      <c r="B266" s="146" t="s">
        <v>224</v>
      </c>
      <c r="C266" s="147"/>
      <c r="D266" s="148"/>
      <c r="E266" s="147" t="s">
        <v>141</v>
      </c>
      <c r="F266" s="149"/>
      <c r="G266" s="149" t="n">
        <v>10</v>
      </c>
      <c r="H266" s="149" t="n">
        <v>0.04</v>
      </c>
      <c r="I266" s="149" t="n">
        <f aca="false">(H265+H266)*G266</f>
        <v>0.5</v>
      </c>
      <c r="J266" s="149"/>
      <c r="K266" s="149"/>
      <c r="L266" s="149"/>
      <c r="M266" s="150"/>
    </row>
    <row r="267" s="145" customFormat="true" ht="14.4" hidden="false" customHeight="false" outlineLevel="0" collapsed="false">
      <c r="B267" s="146" t="s">
        <v>225</v>
      </c>
      <c r="C267" s="147"/>
      <c r="D267" s="148"/>
      <c r="E267" s="147" t="s">
        <v>141</v>
      </c>
      <c r="F267" s="149"/>
      <c r="G267" s="149" t="n">
        <v>10</v>
      </c>
      <c r="H267" s="149" t="n">
        <v>0</v>
      </c>
      <c r="I267" s="149" t="n">
        <f aca="false">(H266+H267)*G267</f>
        <v>0.4</v>
      </c>
      <c r="J267" s="149"/>
      <c r="K267" s="149"/>
      <c r="L267" s="149"/>
      <c r="M267" s="150"/>
    </row>
    <row r="268" s="145" customFormat="true" ht="14.4" hidden="false" customHeight="false" outlineLevel="0" collapsed="false">
      <c r="B268" s="146" t="s">
        <v>226</v>
      </c>
      <c r="C268" s="147"/>
      <c r="D268" s="148"/>
      <c r="E268" s="147" t="s">
        <v>141</v>
      </c>
      <c r="F268" s="149"/>
      <c r="G268" s="149" t="n">
        <v>10</v>
      </c>
      <c r="H268" s="149" t="n">
        <v>0</v>
      </c>
      <c r="I268" s="149" t="n">
        <f aca="false">(H267+H268)*G268</f>
        <v>0</v>
      </c>
      <c r="J268" s="149"/>
      <c r="K268" s="149"/>
      <c r="L268" s="149"/>
      <c r="M268" s="150"/>
    </row>
    <row r="269" s="145" customFormat="true" ht="14.4" hidden="false" customHeight="false" outlineLevel="0" collapsed="false">
      <c r="B269" s="146" t="s">
        <v>227</v>
      </c>
      <c r="C269" s="147"/>
      <c r="D269" s="148"/>
      <c r="E269" s="147" t="s">
        <v>141</v>
      </c>
      <c r="F269" s="149"/>
      <c r="G269" s="149" t="n">
        <v>10</v>
      </c>
      <c r="H269" s="149" t="n">
        <v>0.21</v>
      </c>
      <c r="I269" s="149" t="n">
        <f aca="false">(H268+H269)*G269</f>
        <v>2.1</v>
      </c>
      <c r="J269" s="149"/>
      <c r="K269" s="149"/>
      <c r="L269" s="149"/>
      <c r="M269" s="150"/>
    </row>
    <row r="270" s="145" customFormat="true" ht="14.4" hidden="false" customHeight="false" outlineLevel="0" collapsed="false">
      <c r="B270" s="146" t="s">
        <v>228</v>
      </c>
      <c r="C270" s="147"/>
      <c r="D270" s="148"/>
      <c r="E270" s="147" t="s">
        <v>141</v>
      </c>
      <c r="F270" s="149"/>
      <c r="G270" s="149" t="n">
        <v>10</v>
      </c>
      <c r="H270" s="149" t="n">
        <v>2.23</v>
      </c>
      <c r="I270" s="149" t="n">
        <f aca="false">(H269+H270)*G270</f>
        <v>24.4</v>
      </c>
      <c r="J270" s="149"/>
      <c r="K270" s="149"/>
      <c r="L270" s="149"/>
      <c r="M270" s="150"/>
    </row>
    <row r="271" s="145" customFormat="true" ht="14.4" hidden="false" customHeight="false" outlineLevel="0" collapsed="false">
      <c r="B271" s="146" t="s">
        <v>229</v>
      </c>
      <c r="C271" s="147"/>
      <c r="D271" s="148"/>
      <c r="E271" s="147" t="s">
        <v>141</v>
      </c>
      <c r="F271" s="149"/>
      <c r="G271" s="149" t="n">
        <v>10</v>
      </c>
      <c r="H271" s="149" t="n">
        <v>2.57</v>
      </c>
      <c r="I271" s="149" t="n">
        <f aca="false">(H270+H271)*G271</f>
        <v>48</v>
      </c>
      <c r="J271" s="149"/>
      <c r="K271" s="149"/>
      <c r="L271" s="149"/>
      <c r="M271" s="150"/>
    </row>
    <row r="272" s="145" customFormat="true" ht="14.4" hidden="false" customHeight="false" outlineLevel="0" collapsed="false">
      <c r="B272" s="146" t="s">
        <v>230</v>
      </c>
      <c r="C272" s="147"/>
      <c r="D272" s="148"/>
      <c r="E272" s="147" t="s">
        <v>141</v>
      </c>
      <c r="F272" s="149"/>
      <c r="G272" s="149" t="n">
        <v>10</v>
      </c>
      <c r="H272" s="149" t="n">
        <v>2.88</v>
      </c>
      <c r="I272" s="149" t="n">
        <f aca="false">(H271+H272)*G272</f>
        <v>54.5</v>
      </c>
      <c r="J272" s="149"/>
      <c r="K272" s="149"/>
      <c r="L272" s="149"/>
      <c r="M272" s="150"/>
    </row>
    <row r="273" s="145" customFormat="true" ht="14.4" hidden="false" customHeight="false" outlineLevel="0" collapsed="false">
      <c r="B273" s="146" t="s">
        <v>231</v>
      </c>
      <c r="C273" s="147"/>
      <c r="D273" s="148"/>
      <c r="E273" s="147" t="s">
        <v>141</v>
      </c>
      <c r="F273" s="149"/>
      <c r="G273" s="149" t="n">
        <v>10</v>
      </c>
      <c r="H273" s="149" t="n">
        <v>10.98</v>
      </c>
      <c r="I273" s="149" t="n">
        <f aca="false">(H272+H273)*G273</f>
        <v>138.6</v>
      </c>
      <c r="J273" s="149"/>
      <c r="K273" s="149"/>
      <c r="L273" s="149"/>
      <c r="M273" s="150"/>
    </row>
    <row r="274" s="145" customFormat="true" ht="14.4" hidden="false" customHeight="false" outlineLevel="0" collapsed="false">
      <c r="B274" s="146" t="s">
        <v>232</v>
      </c>
      <c r="C274" s="147"/>
      <c r="D274" s="148"/>
      <c r="E274" s="147" t="s">
        <v>141</v>
      </c>
      <c r="F274" s="149"/>
      <c r="G274" s="149" t="n">
        <v>10</v>
      </c>
      <c r="H274" s="149" t="n">
        <v>3.01</v>
      </c>
      <c r="I274" s="149" t="n">
        <f aca="false">(H273+H274)*G274</f>
        <v>139.9</v>
      </c>
      <c r="J274" s="149"/>
      <c r="K274" s="149"/>
      <c r="L274" s="149"/>
      <c r="M274" s="150"/>
    </row>
    <row r="275" s="145" customFormat="true" ht="14.4" hidden="false" customHeight="false" outlineLevel="0" collapsed="false">
      <c r="B275" s="146" t="s">
        <v>233</v>
      </c>
      <c r="C275" s="147"/>
      <c r="D275" s="148"/>
      <c r="E275" s="147" t="s">
        <v>141</v>
      </c>
      <c r="F275" s="149"/>
      <c r="G275" s="149" t="n">
        <v>10</v>
      </c>
      <c r="H275" s="149" t="n">
        <v>0</v>
      </c>
      <c r="I275" s="149" t="n">
        <f aca="false">(H274+H275)*G275</f>
        <v>30.1</v>
      </c>
      <c r="J275" s="149"/>
      <c r="K275" s="149"/>
      <c r="L275" s="149"/>
      <c r="M275" s="150"/>
    </row>
    <row r="276" s="145" customFormat="true" ht="14.4" hidden="false" customHeight="false" outlineLevel="0" collapsed="false">
      <c r="B276" s="146" t="s">
        <v>234</v>
      </c>
      <c r="C276" s="147"/>
      <c r="D276" s="148"/>
      <c r="E276" s="147" t="s">
        <v>141</v>
      </c>
      <c r="F276" s="149"/>
      <c r="G276" s="149" t="n">
        <v>10</v>
      </c>
      <c r="H276" s="149" t="n">
        <v>0.76</v>
      </c>
      <c r="I276" s="149" t="n">
        <f aca="false">(H275+H276)*G276</f>
        <v>7.6</v>
      </c>
      <c r="J276" s="149"/>
      <c r="K276" s="149"/>
      <c r="L276" s="149"/>
      <c r="M276" s="150"/>
    </row>
    <row r="277" s="145" customFormat="true" ht="14.4" hidden="false" customHeight="false" outlineLevel="0" collapsed="false">
      <c r="B277" s="146" t="s">
        <v>235</v>
      </c>
      <c r="C277" s="147"/>
      <c r="D277" s="148"/>
      <c r="E277" s="147" t="s">
        <v>141</v>
      </c>
      <c r="F277" s="149"/>
      <c r="G277" s="149" t="n">
        <v>10</v>
      </c>
      <c r="H277" s="149" t="n">
        <v>3.1</v>
      </c>
      <c r="I277" s="149" t="n">
        <f aca="false">(H276+H277)*G277</f>
        <v>38.6</v>
      </c>
      <c r="J277" s="149"/>
      <c r="K277" s="149"/>
      <c r="L277" s="149"/>
      <c r="M277" s="150"/>
    </row>
    <row r="278" s="145" customFormat="true" ht="14.4" hidden="false" customHeight="false" outlineLevel="0" collapsed="false">
      <c r="B278" s="146" t="s">
        <v>236</v>
      </c>
      <c r="C278" s="147"/>
      <c r="D278" s="148"/>
      <c r="E278" s="147" t="s">
        <v>141</v>
      </c>
      <c r="F278" s="149"/>
      <c r="G278" s="149" t="n">
        <v>10</v>
      </c>
      <c r="H278" s="149" t="n">
        <v>10.95</v>
      </c>
      <c r="I278" s="149" t="n">
        <f aca="false">(H277+H278)*G278</f>
        <v>140.5</v>
      </c>
      <c r="J278" s="149"/>
      <c r="K278" s="149"/>
      <c r="L278" s="149"/>
      <c r="M278" s="150"/>
    </row>
    <row r="279" s="145" customFormat="true" ht="14.4" hidden="false" customHeight="false" outlineLevel="0" collapsed="false">
      <c r="B279" s="146" t="s">
        <v>237</v>
      </c>
      <c r="C279" s="147"/>
      <c r="D279" s="148"/>
      <c r="E279" s="147" t="s">
        <v>141</v>
      </c>
      <c r="F279" s="149"/>
      <c r="G279" s="149" t="n">
        <v>10</v>
      </c>
      <c r="H279" s="149" t="n">
        <v>0</v>
      </c>
      <c r="I279" s="149" t="n">
        <f aca="false">(H278+H279)*G279</f>
        <v>109.5</v>
      </c>
      <c r="J279" s="149"/>
      <c r="K279" s="149"/>
      <c r="L279" s="149"/>
      <c r="M279" s="150"/>
    </row>
    <row r="280" s="145" customFormat="true" ht="14.4" hidden="false" customHeight="false" outlineLevel="0" collapsed="false">
      <c r="B280" s="146" t="s">
        <v>238</v>
      </c>
      <c r="C280" s="147"/>
      <c r="D280" s="148"/>
      <c r="E280" s="147" t="s">
        <v>141</v>
      </c>
      <c r="F280" s="149"/>
      <c r="G280" s="149" t="n">
        <v>10</v>
      </c>
      <c r="H280" s="149" t="n">
        <v>0.32</v>
      </c>
      <c r="I280" s="149" t="n">
        <f aca="false">(H279+H280)*G280</f>
        <v>3.2</v>
      </c>
      <c r="J280" s="149"/>
      <c r="K280" s="149"/>
      <c r="L280" s="149"/>
      <c r="M280" s="150"/>
    </row>
    <row r="281" s="145" customFormat="true" ht="14.4" hidden="false" customHeight="false" outlineLevel="0" collapsed="false">
      <c r="B281" s="146" t="s">
        <v>239</v>
      </c>
      <c r="C281" s="147"/>
      <c r="D281" s="148"/>
      <c r="E281" s="147" t="s">
        <v>141</v>
      </c>
      <c r="F281" s="149"/>
      <c r="G281" s="149" t="n">
        <v>10</v>
      </c>
      <c r="H281" s="149" t="n">
        <v>8.68</v>
      </c>
      <c r="I281" s="149" t="n">
        <f aca="false">(H280+H281)*G281</f>
        <v>90</v>
      </c>
      <c r="J281" s="149"/>
      <c r="K281" s="149"/>
      <c r="L281" s="149"/>
      <c r="M281" s="150"/>
    </row>
    <row r="282" s="145" customFormat="true" ht="14.4" hidden="false" customHeight="false" outlineLevel="0" collapsed="false">
      <c r="B282" s="146" t="s">
        <v>240</v>
      </c>
      <c r="C282" s="147"/>
      <c r="D282" s="148"/>
      <c r="E282" s="147" t="s">
        <v>141</v>
      </c>
      <c r="F282" s="149"/>
      <c r="G282" s="149" t="n">
        <v>10</v>
      </c>
      <c r="H282" s="149" t="n">
        <v>13.74</v>
      </c>
      <c r="I282" s="149" t="n">
        <f aca="false">(H281+H282)*G282</f>
        <v>224.2</v>
      </c>
      <c r="J282" s="149"/>
      <c r="K282" s="149"/>
      <c r="L282" s="149"/>
      <c r="M282" s="150"/>
    </row>
    <row r="283" s="145" customFormat="true" ht="14.4" hidden="false" customHeight="false" outlineLevel="0" collapsed="false">
      <c r="B283" s="146" t="s">
        <v>241</v>
      </c>
      <c r="C283" s="147"/>
      <c r="D283" s="148"/>
      <c r="E283" s="147" t="s">
        <v>141</v>
      </c>
      <c r="F283" s="149"/>
      <c r="G283" s="149" t="n">
        <v>10</v>
      </c>
      <c r="H283" s="149" t="n">
        <v>10.92</v>
      </c>
      <c r="I283" s="149" t="n">
        <f aca="false">(H282+H283)*G283</f>
        <v>246.6</v>
      </c>
      <c r="J283" s="149"/>
      <c r="K283" s="149"/>
      <c r="L283" s="149"/>
      <c r="M283" s="150"/>
    </row>
    <row r="284" s="145" customFormat="true" ht="14.4" hidden="false" customHeight="false" outlineLevel="0" collapsed="false">
      <c r="B284" s="146" t="s">
        <v>242</v>
      </c>
      <c r="C284" s="147"/>
      <c r="D284" s="148"/>
      <c r="E284" s="147" t="s">
        <v>141</v>
      </c>
      <c r="F284" s="149"/>
      <c r="G284" s="149" t="n">
        <v>10</v>
      </c>
      <c r="H284" s="149" t="n">
        <v>12.12</v>
      </c>
      <c r="I284" s="149" t="n">
        <f aca="false">(H283+H284)*G284</f>
        <v>230.4</v>
      </c>
      <c r="J284" s="149"/>
      <c r="K284" s="149"/>
      <c r="L284" s="149"/>
      <c r="M284" s="150"/>
    </row>
    <row r="285" s="145" customFormat="true" ht="14.4" hidden="false" customHeight="false" outlineLevel="0" collapsed="false">
      <c r="B285" s="146" t="s">
        <v>243</v>
      </c>
      <c r="C285" s="147"/>
      <c r="D285" s="148"/>
      <c r="E285" s="147" t="s">
        <v>141</v>
      </c>
      <c r="F285" s="149"/>
      <c r="G285" s="149" t="n">
        <v>10</v>
      </c>
      <c r="H285" s="149" t="n">
        <v>10.06</v>
      </c>
      <c r="I285" s="149" t="n">
        <f aca="false">(H284+H285)*G285</f>
        <v>221.8</v>
      </c>
      <c r="J285" s="149"/>
      <c r="K285" s="149"/>
      <c r="L285" s="149"/>
      <c r="M285" s="150"/>
    </row>
    <row r="286" s="145" customFormat="true" ht="14.4" hidden="false" customHeight="false" outlineLevel="0" collapsed="false">
      <c r="B286" s="146" t="s">
        <v>244</v>
      </c>
      <c r="C286" s="147"/>
      <c r="D286" s="148"/>
      <c r="E286" s="147" t="s">
        <v>141</v>
      </c>
      <c r="F286" s="149"/>
      <c r="G286" s="149" t="n">
        <v>10</v>
      </c>
      <c r="H286" s="149" t="n">
        <v>19.91</v>
      </c>
      <c r="I286" s="149" t="n">
        <f aca="false">(H285+H286)*G286</f>
        <v>299.7</v>
      </c>
      <c r="J286" s="149"/>
      <c r="K286" s="149"/>
      <c r="L286" s="149"/>
      <c r="M286" s="150"/>
    </row>
    <row r="287" s="145" customFormat="true" ht="14.4" hidden="false" customHeight="false" outlineLevel="0" collapsed="false">
      <c r="B287" s="146" t="s">
        <v>245</v>
      </c>
      <c r="C287" s="147"/>
      <c r="D287" s="148"/>
      <c r="E287" s="147" t="s">
        <v>141</v>
      </c>
      <c r="F287" s="149"/>
      <c r="G287" s="149" t="n">
        <v>10</v>
      </c>
      <c r="H287" s="149" t="n">
        <v>13.47</v>
      </c>
      <c r="I287" s="149" t="n">
        <f aca="false">(H286+H287)*G287</f>
        <v>333.8</v>
      </c>
      <c r="J287" s="149"/>
      <c r="K287" s="149"/>
      <c r="L287" s="149"/>
      <c r="M287" s="150"/>
    </row>
    <row r="288" s="145" customFormat="true" ht="14.4" hidden="false" customHeight="false" outlineLevel="0" collapsed="false">
      <c r="B288" s="146" t="s">
        <v>246</v>
      </c>
      <c r="C288" s="147"/>
      <c r="D288" s="148"/>
      <c r="E288" s="147" t="s">
        <v>141</v>
      </c>
      <c r="F288" s="149"/>
      <c r="G288" s="149" t="n">
        <v>10</v>
      </c>
      <c r="H288" s="149" t="n">
        <v>1.35</v>
      </c>
      <c r="I288" s="149" t="n">
        <f aca="false">(H287+H288)*G288</f>
        <v>148.2</v>
      </c>
      <c r="J288" s="149"/>
      <c r="K288" s="149"/>
      <c r="L288" s="149"/>
      <c r="M288" s="150"/>
    </row>
    <row r="289" s="145" customFormat="true" ht="14.4" hidden="false" customHeight="false" outlineLevel="0" collapsed="false">
      <c r="B289" s="146" t="s">
        <v>247</v>
      </c>
      <c r="C289" s="147"/>
      <c r="D289" s="148"/>
      <c r="E289" s="147" t="s">
        <v>141</v>
      </c>
      <c r="F289" s="149"/>
      <c r="G289" s="149" t="n">
        <v>10</v>
      </c>
      <c r="H289" s="149" t="n">
        <v>0</v>
      </c>
      <c r="I289" s="149" t="n">
        <f aca="false">(H288+H289)*G289</f>
        <v>13.5</v>
      </c>
      <c r="J289" s="149"/>
      <c r="K289" s="149"/>
      <c r="L289" s="149"/>
      <c r="M289" s="150"/>
    </row>
    <row r="290" s="145" customFormat="true" ht="14.4" hidden="false" customHeight="false" outlineLevel="0" collapsed="false">
      <c r="B290" s="146" t="s">
        <v>248</v>
      </c>
      <c r="C290" s="147"/>
      <c r="D290" s="148"/>
      <c r="E290" s="147" t="s">
        <v>141</v>
      </c>
      <c r="F290" s="149"/>
      <c r="G290" s="149" t="n">
        <v>10</v>
      </c>
      <c r="H290" s="149" t="n">
        <v>16.38</v>
      </c>
      <c r="I290" s="149" t="n">
        <f aca="false">(H289+H290)*G290</f>
        <v>163.8</v>
      </c>
      <c r="J290" s="149"/>
      <c r="K290" s="149"/>
      <c r="L290" s="149"/>
      <c r="M290" s="150"/>
    </row>
    <row r="291" s="145" customFormat="true" ht="14.4" hidden="false" customHeight="false" outlineLevel="0" collapsed="false">
      <c r="B291" s="146" t="s">
        <v>249</v>
      </c>
      <c r="C291" s="147"/>
      <c r="D291" s="148"/>
      <c r="E291" s="147" t="s">
        <v>141</v>
      </c>
      <c r="F291" s="149"/>
      <c r="G291" s="149" t="n">
        <v>10</v>
      </c>
      <c r="H291" s="149" t="n">
        <v>11.59</v>
      </c>
      <c r="I291" s="149" t="n">
        <f aca="false">(H290+H291)*G291</f>
        <v>279.7</v>
      </c>
      <c r="J291" s="149"/>
      <c r="K291" s="149"/>
      <c r="L291" s="149"/>
      <c r="M291" s="150"/>
    </row>
    <row r="292" s="145" customFormat="true" ht="14.4" hidden="false" customHeight="false" outlineLevel="0" collapsed="false">
      <c r="B292" s="146" t="s">
        <v>250</v>
      </c>
      <c r="C292" s="147"/>
      <c r="D292" s="148"/>
      <c r="E292" s="147" t="s">
        <v>141</v>
      </c>
      <c r="F292" s="149"/>
      <c r="G292" s="149" t="n">
        <v>10</v>
      </c>
      <c r="H292" s="149" t="n">
        <v>4.02</v>
      </c>
      <c r="I292" s="149" t="n">
        <f aca="false">(H291+H292)*G292</f>
        <v>156.1</v>
      </c>
      <c r="J292" s="149"/>
      <c r="K292" s="149"/>
      <c r="L292" s="149"/>
      <c r="M292" s="150"/>
    </row>
    <row r="293" s="145" customFormat="true" ht="14.4" hidden="false" customHeight="false" outlineLevel="0" collapsed="false">
      <c r="B293" s="146" t="s">
        <v>251</v>
      </c>
      <c r="C293" s="147"/>
      <c r="D293" s="148"/>
      <c r="E293" s="147" t="s">
        <v>141</v>
      </c>
      <c r="F293" s="149"/>
      <c r="G293" s="149" t="n">
        <v>10</v>
      </c>
      <c r="H293" s="149" t="n">
        <v>0.26</v>
      </c>
      <c r="I293" s="149" t="n">
        <f aca="false">(H292+H293)*G293</f>
        <v>42.8</v>
      </c>
      <c r="J293" s="149"/>
      <c r="K293" s="149"/>
      <c r="L293" s="149"/>
      <c r="M293" s="150"/>
    </row>
    <row r="294" s="145" customFormat="true" ht="14.4" hidden="false" customHeight="false" outlineLevel="0" collapsed="false">
      <c r="B294" s="146" t="s">
        <v>252</v>
      </c>
      <c r="C294" s="147"/>
      <c r="D294" s="148"/>
      <c r="E294" s="147" t="s">
        <v>141</v>
      </c>
      <c r="F294" s="149"/>
      <c r="G294" s="149" t="n">
        <v>10</v>
      </c>
      <c r="H294" s="149" t="n">
        <v>5.28</v>
      </c>
      <c r="I294" s="149" t="n">
        <f aca="false">(H293+H294)*G294</f>
        <v>55.4</v>
      </c>
      <c r="J294" s="149"/>
      <c r="K294" s="149"/>
      <c r="L294" s="149"/>
      <c r="M294" s="150"/>
    </row>
    <row r="295" s="145" customFormat="true" ht="14.4" hidden="false" customHeight="false" outlineLevel="0" collapsed="false">
      <c r="B295" s="146" t="s">
        <v>253</v>
      </c>
      <c r="C295" s="147"/>
      <c r="D295" s="148"/>
      <c r="E295" s="147" t="s">
        <v>141</v>
      </c>
      <c r="F295" s="149"/>
      <c r="G295" s="149" t="n">
        <v>10</v>
      </c>
      <c r="H295" s="149" t="n">
        <v>11.09</v>
      </c>
      <c r="I295" s="149" t="n">
        <f aca="false">(H294+H295)*G295</f>
        <v>163.7</v>
      </c>
      <c r="J295" s="149"/>
      <c r="K295" s="149"/>
      <c r="L295" s="149"/>
      <c r="M295" s="150"/>
    </row>
    <row r="296" s="145" customFormat="true" ht="14.4" hidden="false" customHeight="false" outlineLevel="0" collapsed="false">
      <c r="B296" s="146" t="s">
        <v>254</v>
      </c>
      <c r="C296" s="147"/>
      <c r="D296" s="148"/>
      <c r="E296" s="147" t="s">
        <v>141</v>
      </c>
      <c r="F296" s="149"/>
      <c r="G296" s="149" t="n">
        <v>10</v>
      </c>
      <c r="H296" s="149" t="n">
        <v>4.67</v>
      </c>
      <c r="I296" s="149" t="n">
        <f aca="false">(H295+H296)*G296</f>
        <v>157.6</v>
      </c>
      <c r="J296" s="149"/>
      <c r="K296" s="149"/>
      <c r="L296" s="149"/>
      <c r="M296" s="150"/>
    </row>
    <row r="297" s="145" customFormat="true" ht="14.4" hidden="false" customHeight="false" outlineLevel="0" collapsed="false">
      <c r="B297" s="146" t="s">
        <v>255</v>
      </c>
      <c r="C297" s="147"/>
      <c r="D297" s="148"/>
      <c r="E297" s="147" t="s">
        <v>141</v>
      </c>
      <c r="F297" s="149"/>
      <c r="G297" s="149" t="n">
        <v>10</v>
      </c>
      <c r="H297" s="149" t="n">
        <v>0</v>
      </c>
      <c r="I297" s="149" t="n">
        <f aca="false">(H296+H297)*G297</f>
        <v>46.7</v>
      </c>
      <c r="J297" s="149"/>
      <c r="K297" s="149"/>
      <c r="L297" s="149"/>
      <c r="M297" s="150"/>
    </row>
    <row r="298" s="145" customFormat="true" ht="14.4" hidden="false" customHeight="false" outlineLevel="0" collapsed="false">
      <c r="B298" s="146" t="s">
        <v>256</v>
      </c>
      <c r="C298" s="147"/>
      <c r="D298" s="148"/>
      <c r="E298" s="147" t="s">
        <v>141</v>
      </c>
      <c r="F298" s="149"/>
      <c r="G298" s="149" t="n">
        <v>10</v>
      </c>
      <c r="H298" s="149" t="n">
        <v>0</v>
      </c>
      <c r="I298" s="149" t="n">
        <f aca="false">(H297+H298)*G298</f>
        <v>0</v>
      </c>
      <c r="J298" s="149"/>
      <c r="K298" s="149"/>
      <c r="L298" s="149"/>
      <c r="M298" s="150"/>
    </row>
    <row r="299" s="145" customFormat="true" ht="14.4" hidden="false" customHeight="false" outlineLevel="0" collapsed="false">
      <c r="B299" s="146" t="s">
        <v>257</v>
      </c>
      <c r="C299" s="147"/>
      <c r="D299" s="148"/>
      <c r="E299" s="147" t="s">
        <v>141</v>
      </c>
      <c r="F299" s="149"/>
      <c r="G299" s="149" t="n">
        <v>10</v>
      </c>
      <c r="H299" s="149" t="n">
        <v>0</v>
      </c>
      <c r="I299" s="149" t="n">
        <f aca="false">(H298+H299)*G299</f>
        <v>0</v>
      </c>
      <c r="J299" s="149"/>
      <c r="K299" s="149"/>
      <c r="L299" s="149"/>
      <c r="M299" s="150"/>
    </row>
    <row r="300" s="145" customFormat="true" ht="14.4" hidden="false" customHeight="false" outlineLevel="0" collapsed="false">
      <c r="B300" s="146" t="s">
        <v>258</v>
      </c>
      <c r="C300" s="147"/>
      <c r="D300" s="148"/>
      <c r="E300" s="147" t="s">
        <v>141</v>
      </c>
      <c r="F300" s="149"/>
      <c r="G300" s="149" t="n">
        <v>10</v>
      </c>
      <c r="H300" s="149" t="n">
        <v>0</v>
      </c>
      <c r="I300" s="149" t="n">
        <f aca="false">(H299+H300)*G300</f>
        <v>0</v>
      </c>
      <c r="J300" s="149"/>
      <c r="K300" s="149"/>
      <c r="L300" s="149"/>
      <c r="M300" s="150"/>
    </row>
    <row r="301" s="145" customFormat="true" ht="14.4" hidden="false" customHeight="false" outlineLevel="0" collapsed="false">
      <c r="B301" s="146" t="s">
        <v>259</v>
      </c>
      <c r="C301" s="147"/>
      <c r="D301" s="148"/>
      <c r="E301" s="147" t="s">
        <v>141</v>
      </c>
      <c r="F301" s="149"/>
      <c r="G301" s="149" t="n">
        <v>10</v>
      </c>
      <c r="H301" s="149" t="n">
        <v>0.02</v>
      </c>
      <c r="I301" s="149" t="n">
        <f aca="false">(H300+H301)*G301</f>
        <v>0.2</v>
      </c>
      <c r="J301" s="149"/>
      <c r="K301" s="149"/>
      <c r="L301" s="149"/>
      <c r="M301" s="150"/>
    </row>
    <row r="302" s="145" customFormat="true" ht="14.4" hidden="false" customHeight="false" outlineLevel="0" collapsed="false">
      <c r="B302" s="146" t="s">
        <v>260</v>
      </c>
      <c r="C302" s="147"/>
      <c r="D302" s="148"/>
      <c r="E302" s="147" t="s">
        <v>141</v>
      </c>
      <c r="F302" s="149"/>
      <c r="G302" s="149" t="n">
        <v>10</v>
      </c>
      <c r="H302" s="149" t="n">
        <v>1.86</v>
      </c>
      <c r="I302" s="149" t="n">
        <f aca="false">(H301+H302)*G302</f>
        <v>18.8</v>
      </c>
      <c r="J302" s="149"/>
      <c r="K302" s="149"/>
      <c r="L302" s="149"/>
      <c r="M302" s="150"/>
    </row>
    <row r="303" s="145" customFormat="true" ht="14.4" hidden="false" customHeight="false" outlineLevel="0" collapsed="false">
      <c r="B303" s="146" t="s">
        <v>261</v>
      </c>
      <c r="C303" s="147"/>
      <c r="D303" s="148"/>
      <c r="E303" s="147" t="s">
        <v>141</v>
      </c>
      <c r="F303" s="149"/>
      <c r="G303" s="149" t="n">
        <v>10</v>
      </c>
      <c r="H303" s="149" t="n">
        <v>1.96</v>
      </c>
      <c r="I303" s="149" t="n">
        <f aca="false">(H302+H303)*G303</f>
        <v>38.2</v>
      </c>
      <c r="J303" s="149"/>
      <c r="K303" s="149"/>
      <c r="L303" s="149"/>
      <c r="M303" s="150"/>
    </row>
    <row r="304" s="145" customFormat="true" ht="14.4" hidden="false" customHeight="false" outlineLevel="0" collapsed="false">
      <c r="B304" s="146" t="s">
        <v>262</v>
      </c>
      <c r="C304" s="147"/>
      <c r="D304" s="148"/>
      <c r="E304" s="147" t="s">
        <v>141</v>
      </c>
      <c r="F304" s="149"/>
      <c r="G304" s="149" t="n">
        <v>10</v>
      </c>
      <c r="H304" s="149" t="n">
        <v>3.65</v>
      </c>
      <c r="I304" s="149" t="n">
        <f aca="false">(H303+H304)*G304</f>
        <v>56.1</v>
      </c>
      <c r="J304" s="149"/>
      <c r="K304" s="149"/>
      <c r="L304" s="149"/>
      <c r="M304" s="150"/>
    </row>
    <row r="305" s="145" customFormat="true" ht="14.4" hidden="false" customHeight="false" outlineLevel="0" collapsed="false">
      <c r="B305" s="146" t="s">
        <v>263</v>
      </c>
      <c r="C305" s="147"/>
      <c r="D305" s="148"/>
      <c r="E305" s="147" t="s">
        <v>141</v>
      </c>
      <c r="F305" s="149"/>
      <c r="G305" s="149" t="n">
        <v>10</v>
      </c>
      <c r="H305" s="149" t="n">
        <v>4.69</v>
      </c>
      <c r="I305" s="149" t="n">
        <f aca="false">(H304+H305)*G305</f>
        <v>83.4</v>
      </c>
      <c r="J305" s="149"/>
      <c r="K305" s="149"/>
      <c r="L305" s="149"/>
      <c r="M305" s="150"/>
    </row>
    <row r="306" s="145" customFormat="true" ht="14.4" hidden="false" customHeight="false" outlineLevel="0" collapsed="false">
      <c r="B306" s="146" t="s">
        <v>264</v>
      </c>
      <c r="C306" s="147"/>
      <c r="D306" s="148"/>
      <c r="E306" s="147" t="s">
        <v>141</v>
      </c>
      <c r="F306" s="149"/>
      <c r="G306" s="149" t="n">
        <v>10</v>
      </c>
      <c r="H306" s="149" t="n">
        <v>4.18</v>
      </c>
      <c r="I306" s="149" t="n">
        <f aca="false">(H305+H306)*G306</f>
        <v>88.7</v>
      </c>
      <c r="J306" s="149"/>
      <c r="K306" s="149"/>
      <c r="L306" s="149"/>
      <c r="M306" s="150"/>
    </row>
    <row r="307" s="145" customFormat="true" ht="14.4" hidden="false" customHeight="false" outlineLevel="0" collapsed="false">
      <c r="B307" s="146" t="s">
        <v>265</v>
      </c>
      <c r="C307" s="147"/>
      <c r="D307" s="148"/>
      <c r="E307" s="147" t="s">
        <v>141</v>
      </c>
      <c r="F307" s="149"/>
      <c r="G307" s="149" t="n">
        <v>10</v>
      </c>
      <c r="H307" s="149" t="n">
        <v>3.36</v>
      </c>
      <c r="I307" s="149" t="n">
        <f aca="false">(H306+H307)*G307</f>
        <v>75.4</v>
      </c>
      <c r="J307" s="149"/>
      <c r="K307" s="149"/>
      <c r="L307" s="149"/>
      <c r="M307" s="150"/>
    </row>
    <row r="308" s="145" customFormat="true" ht="14.4" hidden="false" customHeight="false" outlineLevel="0" collapsed="false">
      <c r="B308" s="146" t="s">
        <v>266</v>
      </c>
      <c r="C308" s="147"/>
      <c r="D308" s="148"/>
      <c r="E308" s="147" t="s">
        <v>141</v>
      </c>
      <c r="F308" s="149"/>
      <c r="G308" s="149" t="n">
        <v>10</v>
      </c>
      <c r="H308" s="149" t="n">
        <v>2.56</v>
      </c>
      <c r="I308" s="149" t="n">
        <f aca="false">(H307+H308)*G308</f>
        <v>59.2</v>
      </c>
      <c r="J308" s="149"/>
      <c r="K308" s="149"/>
      <c r="L308" s="149"/>
      <c r="M308" s="150"/>
    </row>
    <row r="309" s="145" customFormat="true" ht="14.4" hidden="false" customHeight="false" outlineLevel="0" collapsed="false">
      <c r="B309" s="146" t="s">
        <v>267</v>
      </c>
      <c r="C309" s="147"/>
      <c r="D309" s="148"/>
      <c r="E309" s="147" t="s">
        <v>141</v>
      </c>
      <c r="F309" s="149"/>
      <c r="G309" s="149" t="n">
        <v>10</v>
      </c>
      <c r="H309" s="149" t="n">
        <v>0.21</v>
      </c>
      <c r="I309" s="149" t="n">
        <f aca="false">(H308+H309)*G309</f>
        <v>27.7</v>
      </c>
      <c r="J309" s="149"/>
      <c r="K309" s="149"/>
      <c r="L309" s="149"/>
      <c r="M309" s="150"/>
    </row>
    <row r="310" s="145" customFormat="true" ht="14.4" hidden="false" customHeight="false" outlineLevel="0" collapsed="false">
      <c r="B310" s="146" t="s">
        <v>268</v>
      </c>
      <c r="C310" s="147"/>
      <c r="D310" s="148"/>
      <c r="E310" s="147" t="s">
        <v>141</v>
      </c>
      <c r="F310" s="149"/>
      <c r="G310" s="149" t="n">
        <v>10</v>
      </c>
      <c r="H310" s="149" t="n">
        <v>0.39</v>
      </c>
      <c r="I310" s="149" t="n">
        <f aca="false">(H309+H310)*G310</f>
        <v>6</v>
      </c>
      <c r="J310" s="149"/>
      <c r="K310" s="149"/>
      <c r="L310" s="149"/>
      <c r="M310" s="150"/>
    </row>
    <row r="311" s="145" customFormat="true" ht="14.4" hidden="false" customHeight="false" outlineLevel="0" collapsed="false">
      <c r="B311" s="146" t="s">
        <v>269</v>
      </c>
      <c r="C311" s="147"/>
      <c r="D311" s="148"/>
      <c r="E311" s="147" t="s">
        <v>141</v>
      </c>
      <c r="F311" s="149"/>
      <c r="G311" s="149" t="n">
        <v>10</v>
      </c>
      <c r="H311" s="149" t="n">
        <v>0.6</v>
      </c>
      <c r="I311" s="149" t="n">
        <f aca="false">(H310+H311)*G311</f>
        <v>9.9</v>
      </c>
      <c r="J311" s="149"/>
      <c r="K311" s="149"/>
      <c r="L311" s="149"/>
      <c r="M311" s="150"/>
    </row>
    <row r="312" s="145" customFormat="true" ht="14.4" hidden="false" customHeight="false" outlineLevel="0" collapsed="false">
      <c r="B312" s="146" t="s">
        <v>270</v>
      </c>
      <c r="C312" s="147"/>
      <c r="D312" s="148"/>
      <c r="E312" s="147" t="s">
        <v>141</v>
      </c>
      <c r="F312" s="149"/>
      <c r="G312" s="149" t="n">
        <v>10</v>
      </c>
      <c r="H312" s="149" t="n">
        <v>0.29</v>
      </c>
      <c r="I312" s="149" t="n">
        <f aca="false">(H311+H312)*G312</f>
        <v>8.9</v>
      </c>
      <c r="J312" s="149"/>
      <c r="K312" s="149"/>
      <c r="L312" s="149"/>
      <c r="M312" s="150"/>
    </row>
    <row r="313" s="145" customFormat="true" ht="14.4" hidden="false" customHeight="false" outlineLevel="0" collapsed="false">
      <c r="B313" s="146" t="s">
        <v>271</v>
      </c>
      <c r="C313" s="147"/>
      <c r="D313" s="148"/>
      <c r="E313" s="147" t="s">
        <v>141</v>
      </c>
      <c r="F313" s="149"/>
      <c r="G313" s="149" t="n">
        <v>10</v>
      </c>
      <c r="H313" s="149" t="n">
        <v>0</v>
      </c>
      <c r="I313" s="149" t="n">
        <f aca="false">(H312+H313)*G313</f>
        <v>2.9</v>
      </c>
      <c r="J313" s="149"/>
      <c r="K313" s="149"/>
      <c r="L313" s="149"/>
      <c r="M313" s="150"/>
    </row>
    <row r="314" s="145" customFormat="true" ht="14.4" hidden="false" customHeight="false" outlineLevel="0" collapsed="false">
      <c r="B314" s="146" t="s">
        <v>272</v>
      </c>
      <c r="C314" s="147"/>
      <c r="D314" s="148"/>
      <c r="E314" s="147" t="s">
        <v>141</v>
      </c>
      <c r="F314" s="149"/>
      <c r="G314" s="149" t="n">
        <v>10</v>
      </c>
      <c r="H314" s="149" t="n">
        <v>0</v>
      </c>
      <c r="I314" s="149" t="n">
        <f aca="false">(H313+H314)*G314</f>
        <v>0</v>
      </c>
      <c r="J314" s="149"/>
      <c r="K314" s="149"/>
      <c r="L314" s="149"/>
      <c r="M314" s="150"/>
    </row>
    <row r="315" s="145" customFormat="true" ht="14.4" hidden="false" customHeight="false" outlineLevel="0" collapsed="false">
      <c r="B315" s="146" t="s">
        <v>273</v>
      </c>
      <c r="C315" s="147"/>
      <c r="D315" s="148"/>
      <c r="E315" s="147" t="s">
        <v>141</v>
      </c>
      <c r="F315" s="149"/>
      <c r="G315" s="149" t="n">
        <v>10</v>
      </c>
      <c r="H315" s="149" t="n">
        <v>0</v>
      </c>
      <c r="I315" s="149" t="n">
        <f aca="false">(H314+H315)*G315</f>
        <v>0</v>
      </c>
      <c r="J315" s="149"/>
      <c r="K315" s="149"/>
      <c r="L315" s="149"/>
      <c r="M315" s="150"/>
    </row>
    <row r="316" s="145" customFormat="true" ht="14.4" hidden="false" customHeight="false" outlineLevel="0" collapsed="false">
      <c r="B316" s="146" t="s">
        <v>274</v>
      </c>
      <c r="C316" s="147"/>
      <c r="D316" s="148"/>
      <c r="E316" s="147" t="s">
        <v>141</v>
      </c>
      <c r="F316" s="149"/>
      <c r="G316" s="149" t="n">
        <v>10</v>
      </c>
      <c r="H316" s="149" t="n">
        <v>0.13</v>
      </c>
      <c r="I316" s="149" t="n">
        <f aca="false">(H315+H316)*G316</f>
        <v>1.3</v>
      </c>
      <c r="J316" s="149"/>
      <c r="K316" s="149"/>
      <c r="L316" s="149"/>
      <c r="M316" s="150"/>
    </row>
    <row r="317" s="145" customFormat="true" ht="14.4" hidden="false" customHeight="false" outlineLevel="0" collapsed="false">
      <c r="B317" s="146" t="s">
        <v>275</v>
      </c>
      <c r="C317" s="147"/>
      <c r="D317" s="148"/>
      <c r="E317" s="147" t="s">
        <v>141</v>
      </c>
      <c r="F317" s="149"/>
      <c r="G317" s="149" t="n">
        <v>10</v>
      </c>
      <c r="H317" s="149" t="n">
        <v>0.04</v>
      </c>
      <c r="I317" s="149" t="n">
        <f aca="false">(H316+H317)*G317</f>
        <v>1.7</v>
      </c>
      <c r="J317" s="149"/>
      <c r="K317" s="149"/>
      <c r="L317" s="149"/>
      <c r="M317" s="150"/>
    </row>
    <row r="318" s="145" customFormat="true" ht="14.4" hidden="false" customHeight="false" outlineLevel="0" collapsed="false">
      <c r="B318" s="146" t="s">
        <v>276</v>
      </c>
      <c r="C318" s="147"/>
      <c r="D318" s="148"/>
      <c r="E318" s="147" t="s">
        <v>141</v>
      </c>
      <c r="F318" s="149"/>
      <c r="G318" s="149" t="n">
        <v>10</v>
      </c>
      <c r="H318" s="149" t="n">
        <v>0.14</v>
      </c>
      <c r="I318" s="149" t="n">
        <f aca="false">(H317+H318)*G318</f>
        <v>1.8</v>
      </c>
      <c r="J318" s="149"/>
      <c r="K318" s="149"/>
      <c r="L318" s="149"/>
      <c r="M318" s="150"/>
    </row>
    <row r="319" s="145" customFormat="true" ht="14.4" hidden="false" customHeight="false" outlineLevel="0" collapsed="false">
      <c r="B319" s="146" t="s">
        <v>277</v>
      </c>
      <c r="C319" s="147"/>
      <c r="D319" s="148"/>
      <c r="E319" s="147" t="s">
        <v>141</v>
      </c>
      <c r="F319" s="149"/>
      <c r="G319" s="149" t="n">
        <v>10</v>
      </c>
      <c r="H319" s="149" t="n">
        <v>0.16</v>
      </c>
      <c r="I319" s="149" t="n">
        <f aca="false">(H318+H319)*G319</f>
        <v>3</v>
      </c>
      <c r="J319" s="149"/>
      <c r="K319" s="149"/>
      <c r="L319" s="149"/>
      <c r="M319" s="150"/>
    </row>
    <row r="320" s="145" customFormat="true" ht="14.4" hidden="false" customHeight="false" outlineLevel="0" collapsed="false">
      <c r="B320" s="146" t="s">
        <v>278</v>
      </c>
      <c r="C320" s="147"/>
      <c r="D320" s="148"/>
      <c r="E320" s="147" t="s">
        <v>141</v>
      </c>
      <c r="F320" s="149"/>
      <c r="G320" s="149" t="n">
        <v>10</v>
      </c>
      <c r="H320" s="149" t="n">
        <v>0</v>
      </c>
      <c r="I320" s="149" t="n">
        <f aca="false">(H319+H320)*G320</f>
        <v>1.6</v>
      </c>
      <c r="J320" s="149"/>
      <c r="K320" s="149"/>
      <c r="L320" s="149"/>
      <c r="M320" s="150"/>
    </row>
    <row r="321" s="145" customFormat="true" ht="14.4" hidden="false" customHeight="false" outlineLevel="0" collapsed="false">
      <c r="B321" s="146" t="s">
        <v>279</v>
      </c>
      <c r="C321" s="147"/>
      <c r="D321" s="148"/>
      <c r="E321" s="147" t="s">
        <v>141</v>
      </c>
      <c r="F321" s="149"/>
      <c r="G321" s="149" t="n">
        <v>10</v>
      </c>
      <c r="H321" s="149" t="n">
        <v>0.47</v>
      </c>
      <c r="I321" s="149" t="n">
        <f aca="false">(H320+H321)*G321</f>
        <v>4.7</v>
      </c>
      <c r="J321" s="149"/>
      <c r="K321" s="149"/>
      <c r="L321" s="149"/>
      <c r="M321" s="150"/>
    </row>
    <row r="322" s="145" customFormat="true" ht="14.4" hidden="false" customHeight="false" outlineLevel="0" collapsed="false">
      <c r="B322" s="146" t="s">
        <v>280</v>
      </c>
      <c r="C322" s="147"/>
      <c r="D322" s="148"/>
      <c r="E322" s="147" t="s">
        <v>141</v>
      </c>
      <c r="F322" s="149"/>
      <c r="G322" s="149" t="n">
        <v>10</v>
      </c>
      <c r="H322" s="149" t="n">
        <v>3.86</v>
      </c>
      <c r="I322" s="149" t="n">
        <f aca="false">(H321+H322)*G322</f>
        <v>43.3</v>
      </c>
      <c r="J322" s="149"/>
      <c r="K322" s="149"/>
      <c r="L322" s="149"/>
      <c r="M322" s="150"/>
    </row>
    <row r="323" s="145" customFormat="true" ht="14.4" hidden="false" customHeight="false" outlineLevel="0" collapsed="false">
      <c r="B323" s="146" t="s">
        <v>281</v>
      </c>
      <c r="C323" s="147"/>
      <c r="D323" s="148"/>
      <c r="E323" s="147" t="s">
        <v>141</v>
      </c>
      <c r="F323" s="149"/>
      <c r="G323" s="149" t="n">
        <v>10</v>
      </c>
      <c r="H323" s="149" t="n">
        <v>7.14</v>
      </c>
      <c r="I323" s="149" t="n">
        <f aca="false">(H322+H323)*G323</f>
        <v>110</v>
      </c>
      <c r="J323" s="149"/>
      <c r="K323" s="149"/>
      <c r="L323" s="149"/>
      <c r="M323" s="150"/>
    </row>
    <row r="324" s="145" customFormat="true" ht="14.4" hidden="false" customHeight="false" outlineLevel="0" collapsed="false">
      <c r="B324" s="146" t="s">
        <v>282</v>
      </c>
      <c r="C324" s="147"/>
      <c r="D324" s="148"/>
      <c r="E324" s="147" t="s">
        <v>141</v>
      </c>
      <c r="F324" s="149"/>
      <c r="G324" s="149" t="n">
        <v>10</v>
      </c>
      <c r="H324" s="149" t="n">
        <v>0.04</v>
      </c>
      <c r="I324" s="149" t="n">
        <f aca="false">(H323+H324)*G324</f>
        <v>71.8</v>
      </c>
      <c r="J324" s="149"/>
      <c r="K324" s="149"/>
      <c r="L324" s="149"/>
      <c r="M324" s="150"/>
    </row>
    <row r="325" s="145" customFormat="true" ht="14.4" hidden="false" customHeight="false" outlineLevel="0" collapsed="false">
      <c r="B325" s="146" t="s">
        <v>283</v>
      </c>
      <c r="C325" s="147"/>
      <c r="D325" s="148"/>
      <c r="E325" s="147" t="s">
        <v>141</v>
      </c>
      <c r="F325" s="149"/>
      <c r="G325" s="149" t="n">
        <v>10</v>
      </c>
      <c r="H325" s="149" t="n">
        <v>0</v>
      </c>
      <c r="I325" s="149" t="n">
        <f aca="false">(H324+H325)*G325</f>
        <v>0.4</v>
      </c>
      <c r="J325" s="149"/>
      <c r="K325" s="149"/>
      <c r="L325" s="149"/>
      <c r="M325" s="150"/>
    </row>
    <row r="326" s="145" customFormat="true" ht="14.4" hidden="false" customHeight="false" outlineLevel="0" collapsed="false">
      <c r="B326" s="146" t="s">
        <v>284</v>
      </c>
      <c r="C326" s="147"/>
      <c r="D326" s="148"/>
      <c r="E326" s="147" t="s">
        <v>141</v>
      </c>
      <c r="F326" s="149"/>
      <c r="G326" s="149" t="n">
        <v>10</v>
      </c>
      <c r="H326" s="149" t="n">
        <v>0</v>
      </c>
      <c r="I326" s="149" t="n">
        <f aca="false">(H325+H326)*G326</f>
        <v>0</v>
      </c>
      <c r="J326" s="149"/>
      <c r="K326" s="149"/>
      <c r="L326" s="149"/>
      <c r="M326" s="150"/>
    </row>
    <row r="327" s="145" customFormat="true" ht="14.4" hidden="false" customHeight="false" outlineLevel="0" collapsed="false">
      <c r="B327" s="146" t="s">
        <v>285</v>
      </c>
      <c r="C327" s="147"/>
      <c r="D327" s="148"/>
      <c r="E327" s="147" t="s">
        <v>141</v>
      </c>
      <c r="F327" s="149"/>
      <c r="G327" s="149" t="n">
        <v>10</v>
      </c>
      <c r="H327" s="149" t="n">
        <v>0.06</v>
      </c>
      <c r="I327" s="149" t="n">
        <f aca="false">(H326+H327)*G327</f>
        <v>0.6</v>
      </c>
      <c r="J327" s="149"/>
      <c r="K327" s="149"/>
      <c r="L327" s="149"/>
      <c r="M327" s="150"/>
    </row>
    <row r="328" s="145" customFormat="true" ht="14.4" hidden="false" customHeight="false" outlineLevel="0" collapsed="false">
      <c r="B328" s="146" t="s">
        <v>286</v>
      </c>
      <c r="C328" s="147"/>
      <c r="D328" s="148"/>
      <c r="E328" s="147" t="s">
        <v>141</v>
      </c>
      <c r="F328" s="149"/>
      <c r="G328" s="149" t="n">
        <v>10</v>
      </c>
      <c r="H328" s="149" t="n">
        <v>0.09</v>
      </c>
      <c r="I328" s="149" t="n">
        <f aca="false">(H327+H328)*G328</f>
        <v>1.5</v>
      </c>
      <c r="J328" s="149"/>
      <c r="K328" s="149"/>
      <c r="L328" s="149"/>
      <c r="M328" s="150"/>
    </row>
    <row r="329" s="145" customFormat="true" ht="14.4" hidden="false" customHeight="false" outlineLevel="0" collapsed="false">
      <c r="B329" s="146" t="s">
        <v>287</v>
      </c>
      <c r="C329" s="147"/>
      <c r="D329" s="148"/>
      <c r="E329" s="147" t="s">
        <v>141</v>
      </c>
      <c r="F329" s="149"/>
      <c r="G329" s="149" t="n">
        <v>10</v>
      </c>
      <c r="H329" s="149" t="n">
        <v>0</v>
      </c>
      <c r="I329" s="149" t="n">
        <f aca="false">(H328+H329)*G329</f>
        <v>0.9</v>
      </c>
      <c r="J329" s="149"/>
      <c r="K329" s="149"/>
      <c r="L329" s="149"/>
      <c r="M329" s="150"/>
    </row>
    <row r="330" s="145" customFormat="true" ht="14.4" hidden="false" customHeight="false" outlineLevel="0" collapsed="false">
      <c r="B330" s="146" t="s">
        <v>288</v>
      </c>
      <c r="C330" s="147"/>
      <c r="D330" s="148"/>
      <c r="E330" s="147" t="s">
        <v>141</v>
      </c>
      <c r="F330" s="149"/>
      <c r="G330" s="149" t="n">
        <v>10</v>
      </c>
      <c r="H330" s="149" t="n">
        <v>0.39</v>
      </c>
      <c r="I330" s="149" t="n">
        <f aca="false">(H329+H330)*G330</f>
        <v>3.9</v>
      </c>
      <c r="J330" s="149"/>
      <c r="K330" s="149"/>
      <c r="L330" s="149"/>
      <c r="M330" s="150"/>
    </row>
    <row r="331" s="145" customFormat="true" ht="14.4" hidden="false" customHeight="false" outlineLevel="0" collapsed="false">
      <c r="B331" s="146" t="s">
        <v>289</v>
      </c>
      <c r="C331" s="147"/>
      <c r="D331" s="148"/>
      <c r="E331" s="147" t="s">
        <v>141</v>
      </c>
      <c r="F331" s="149"/>
      <c r="G331" s="149" t="n">
        <v>10</v>
      </c>
      <c r="H331" s="149" t="n">
        <v>8.7</v>
      </c>
      <c r="I331" s="149" t="n">
        <f aca="false">(H330+H331)*G331</f>
        <v>90.9</v>
      </c>
      <c r="J331" s="149"/>
      <c r="K331" s="149"/>
      <c r="L331" s="149"/>
      <c r="M331" s="150"/>
    </row>
    <row r="332" s="145" customFormat="true" ht="14.4" hidden="false" customHeight="false" outlineLevel="0" collapsed="false">
      <c r="B332" s="146" t="s">
        <v>290</v>
      </c>
      <c r="C332" s="147"/>
      <c r="D332" s="148"/>
      <c r="E332" s="147" t="s">
        <v>141</v>
      </c>
      <c r="F332" s="149"/>
      <c r="G332" s="149" t="n">
        <v>10</v>
      </c>
      <c r="H332" s="149" t="n">
        <v>7.21</v>
      </c>
      <c r="I332" s="149" t="n">
        <f aca="false">(H331+H332)*G332</f>
        <v>159.1</v>
      </c>
      <c r="J332" s="149"/>
      <c r="K332" s="149"/>
      <c r="L332" s="149"/>
      <c r="M332" s="150"/>
    </row>
    <row r="333" s="145" customFormat="true" ht="14.4" hidden="false" customHeight="false" outlineLevel="0" collapsed="false">
      <c r="B333" s="146" t="s">
        <v>291</v>
      </c>
      <c r="C333" s="147"/>
      <c r="D333" s="148"/>
      <c r="E333" s="147" t="s">
        <v>141</v>
      </c>
      <c r="F333" s="149"/>
      <c r="G333" s="149" t="n">
        <v>10</v>
      </c>
      <c r="H333" s="149" t="n">
        <v>23.4</v>
      </c>
      <c r="I333" s="149" t="n">
        <f aca="false">(H332+H333)*G333</f>
        <v>306.1</v>
      </c>
      <c r="J333" s="149"/>
      <c r="K333" s="149"/>
      <c r="L333" s="149"/>
      <c r="M333" s="150"/>
    </row>
    <row r="334" s="145" customFormat="true" ht="14.4" hidden="false" customHeight="false" outlineLevel="0" collapsed="false">
      <c r="B334" s="146" t="s">
        <v>292</v>
      </c>
      <c r="C334" s="147"/>
      <c r="D334" s="148"/>
      <c r="E334" s="147" t="s">
        <v>141</v>
      </c>
      <c r="F334" s="149"/>
      <c r="G334" s="149" t="n">
        <v>10</v>
      </c>
      <c r="H334" s="149" t="n">
        <v>46.07</v>
      </c>
      <c r="I334" s="149" t="n">
        <f aca="false">(H333+H334)*G334</f>
        <v>694.7</v>
      </c>
      <c r="J334" s="149"/>
      <c r="K334" s="149"/>
      <c r="L334" s="149"/>
      <c r="M334" s="150"/>
    </row>
    <row r="335" s="145" customFormat="true" ht="14.4" hidden="false" customHeight="false" outlineLevel="0" collapsed="false">
      <c r="B335" s="146" t="s">
        <v>293</v>
      </c>
      <c r="C335" s="147"/>
      <c r="D335" s="148"/>
      <c r="E335" s="147" t="s">
        <v>141</v>
      </c>
      <c r="F335" s="149"/>
      <c r="G335" s="149" t="n">
        <v>10</v>
      </c>
      <c r="H335" s="149" t="n">
        <v>32.98</v>
      </c>
      <c r="I335" s="149" t="n">
        <f aca="false">(H334+H335)*G335</f>
        <v>790.5</v>
      </c>
      <c r="J335" s="149"/>
      <c r="K335" s="149"/>
      <c r="L335" s="149"/>
      <c r="M335" s="150"/>
    </row>
    <row r="336" s="145" customFormat="true" ht="14.4" hidden="false" customHeight="false" outlineLevel="0" collapsed="false">
      <c r="B336" s="146" t="s">
        <v>294</v>
      </c>
      <c r="C336" s="147"/>
      <c r="D336" s="148"/>
      <c r="E336" s="147" t="s">
        <v>141</v>
      </c>
      <c r="F336" s="149"/>
      <c r="G336" s="149" t="n">
        <v>10</v>
      </c>
      <c r="H336" s="149" t="n">
        <v>15.52</v>
      </c>
      <c r="I336" s="149" t="n">
        <f aca="false">(H335+H336)*G336</f>
        <v>485</v>
      </c>
      <c r="J336" s="149"/>
      <c r="K336" s="149"/>
      <c r="L336" s="149"/>
      <c r="M336" s="150"/>
    </row>
    <row r="337" s="145" customFormat="true" ht="14.4" hidden="false" customHeight="false" outlineLevel="0" collapsed="false">
      <c r="B337" s="146" t="s">
        <v>295</v>
      </c>
      <c r="C337" s="147"/>
      <c r="D337" s="148"/>
      <c r="E337" s="147" t="s">
        <v>141</v>
      </c>
      <c r="F337" s="149"/>
      <c r="G337" s="149" t="n">
        <v>10</v>
      </c>
      <c r="H337" s="149" t="n">
        <v>17.08</v>
      </c>
      <c r="I337" s="149" t="n">
        <f aca="false">(H336+H337)*G337</f>
        <v>326</v>
      </c>
      <c r="J337" s="149"/>
      <c r="K337" s="149"/>
      <c r="L337" s="149"/>
      <c r="M337" s="150"/>
    </row>
    <row r="338" s="145" customFormat="true" ht="14.4" hidden="false" customHeight="false" outlineLevel="0" collapsed="false">
      <c r="B338" s="146" t="s">
        <v>296</v>
      </c>
      <c r="C338" s="147"/>
      <c r="D338" s="148"/>
      <c r="E338" s="147" t="s">
        <v>141</v>
      </c>
      <c r="F338" s="149"/>
      <c r="G338" s="149" t="n">
        <v>10</v>
      </c>
      <c r="H338" s="149" t="n">
        <v>11.9</v>
      </c>
      <c r="I338" s="149" t="n">
        <f aca="false">(H337+H338)*G338</f>
        <v>289.8</v>
      </c>
      <c r="J338" s="149"/>
      <c r="K338" s="149"/>
      <c r="L338" s="149"/>
      <c r="M338" s="150"/>
    </row>
    <row r="339" s="145" customFormat="true" ht="14.4" hidden="false" customHeight="false" outlineLevel="0" collapsed="false">
      <c r="B339" s="146" t="s">
        <v>297</v>
      </c>
      <c r="C339" s="147"/>
      <c r="D339" s="148"/>
      <c r="E339" s="147" t="s">
        <v>141</v>
      </c>
      <c r="F339" s="149"/>
      <c r="G339" s="149" t="n">
        <v>10</v>
      </c>
      <c r="H339" s="149" t="n">
        <v>21.06</v>
      </c>
      <c r="I339" s="149" t="n">
        <f aca="false">(H338+H339)*G339</f>
        <v>329.6</v>
      </c>
      <c r="J339" s="149"/>
      <c r="K339" s="149"/>
      <c r="L339" s="149"/>
      <c r="M339" s="150"/>
    </row>
    <row r="340" s="145" customFormat="true" ht="14.4" hidden="false" customHeight="false" outlineLevel="0" collapsed="false">
      <c r="B340" s="146" t="s">
        <v>298</v>
      </c>
      <c r="C340" s="147"/>
      <c r="D340" s="148"/>
      <c r="E340" s="147" t="s">
        <v>141</v>
      </c>
      <c r="F340" s="149"/>
      <c r="G340" s="149" t="n">
        <v>10</v>
      </c>
      <c r="H340" s="149" t="n">
        <v>6.34</v>
      </c>
      <c r="I340" s="149" t="n">
        <f aca="false">(H339+H340)*G340</f>
        <v>274</v>
      </c>
      <c r="J340" s="149"/>
      <c r="K340" s="149"/>
      <c r="L340" s="149"/>
      <c r="M340" s="150"/>
    </row>
    <row r="341" s="145" customFormat="true" ht="14.4" hidden="false" customHeight="false" outlineLevel="0" collapsed="false">
      <c r="B341" s="146" t="s">
        <v>299</v>
      </c>
      <c r="C341" s="147"/>
      <c r="D341" s="148"/>
      <c r="E341" s="147" t="s">
        <v>141</v>
      </c>
      <c r="F341" s="149"/>
      <c r="G341" s="149" t="n">
        <v>10</v>
      </c>
      <c r="H341" s="149" t="n">
        <v>3.22</v>
      </c>
      <c r="I341" s="149" t="n">
        <f aca="false">(H340+H341)*G341</f>
        <v>95.6</v>
      </c>
      <c r="J341" s="149"/>
      <c r="K341" s="149"/>
      <c r="L341" s="149"/>
      <c r="M341" s="150"/>
    </row>
    <row r="342" s="145" customFormat="true" ht="14.4" hidden="false" customHeight="false" outlineLevel="0" collapsed="false">
      <c r="B342" s="146" t="s">
        <v>300</v>
      </c>
      <c r="C342" s="147"/>
      <c r="D342" s="148"/>
      <c r="E342" s="147" t="s">
        <v>141</v>
      </c>
      <c r="F342" s="149"/>
      <c r="G342" s="149" t="n">
        <v>10</v>
      </c>
      <c r="H342" s="149" t="n">
        <v>2.25</v>
      </c>
      <c r="I342" s="149" t="n">
        <f aca="false">(H341+H342)*G342</f>
        <v>54.7</v>
      </c>
      <c r="J342" s="149"/>
      <c r="K342" s="149"/>
      <c r="L342" s="149"/>
      <c r="M342" s="150"/>
    </row>
    <row r="343" s="145" customFormat="true" ht="14.4" hidden="false" customHeight="false" outlineLevel="0" collapsed="false">
      <c r="B343" s="146" t="s">
        <v>301</v>
      </c>
      <c r="C343" s="147"/>
      <c r="D343" s="148"/>
      <c r="E343" s="147" t="s">
        <v>141</v>
      </c>
      <c r="F343" s="149"/>
      <c r="G343" s="149" t="n">
        <v>10</v>
      </c>
      <c r="H343" s="149" t="n">
        <v>0.27</v>
      </c>
      <c r="I343" s="149" t="n">
        <f aca="false">(H342+H343)*G343</f>
        <v>25.2</v>
      </c>
      <c r="J343" s="149"/>
      <c r="K343" s="149"/>
      <c r="L343" s="149"/>
      <c r="M343" s="150"/>
    </row>
    <row r="344" s="145" customFormat="true" ht="14.4" hidden="false" customHeight="false" outlineLevel="0" collapsed="false">
      <c r="B344" s="146" t="s">
        <v>302</v>
      </c>
      <c r="C344" s="147"/>
      <c r="D344" s="148"/>
      <c r="E344" s="147" t="s">
        <v>141</v>
      </c>
      <c r="F344" s="149"/>
      <c r="G344" s="149" t="n">
        <v>10</v>
      </c>
      <c r="H344" s="149" t="n">
        <v>0.01</v>
      </c>
      <c r="I344" s="149" t="n">
        <f aca="false">(H343+H344)*G344</f>
        <v>2.8</v>
      </c>
      <c r="J344" s="149"/>
      <c r="K344" s="149"/>
      <c r="L344" s="149"/>
      <c r="M344" s="150"/>
    </row>
    <row r="345" s="145" customFormat="true" ht="14.4" hidden="false" customHeight="false" outlineLevel="0" collapsed="false">
      <c r="B345" s="146" t="s">
        <v>303</v>
      </c>
      <c r="C345" s="147"/>
      <c r="D345" s="148"/>
      <c r="E345" s="147" t="s">
        <v>141</v>
      </c>
      <c r="F345" s="149"/>
      <c r="G345" s="149" t="n">
        <v>10</v>
      </c>
      <c r="H345" s="149" t="n">
        <v>0.65</v>
      </c>
      <c r="I345" s="149" t="n">
        <f aca="false">(H344+H345)*G345</f>
        <v>6.6</v>
      </c>
      <c r="J345" s="149"/>
      <c r="K345" s="149"/>
      <c r="L345" s="149"/>
      <c r="M345" s="150"/>
    </row>
    <row r="346" s="145" customFormat="true" ht="14.4" hidden="false" customHeight="false" outlineLevel="0" collapsed="false">
      <c r="B346" s="146" t="s">
        <v>304</v>
      </c>
      <c r="C346" s="147"/>
      <c r="D346" s="148"/>
      <c r="E346" s="147" t="s">
        <v>141</v>
      </c>
      <c r="F346" s="149"/>
      <c r="G346" s="149" t="n">
        <v>10</v>
      </c>
      <c r="H346" s="149" t="n">
        <v>3.6</v>
      </c>
      <c r="I346" s="149" t="n">
        <f aca="false">(H345+H346)*G346</f>
        <v>42.5</v>
      </c>
      <c r="J346" s="149"/>
      <c r="K346" s="149"/>
      <c r="L346" s="149"/>
      <c r="M346" s="150"/>
    </row>
    <row r="347" s="145" customFormat="true" ht="14.4" hidden="false" customHeight="false" outlineLevel="0" collapsed="false">
      <c r="B347" s="146" t="s">
        <v>305</v>
      </c>
      <c r="C347" s="147"/>
      <c r="D347" s="148"/>
      <c r="E347" s="147" t="s">
        <v>141</v>
      </c>
      <c r="F347" s="149"/>
      <c r="G347" s="149" t="n">
        <v>10</v>
      </c>
      <c r="H347" s="149" t="n">
        <v>7.66</v>
      </c>
      <c r="I347" s="149" t="n">
        <f aca="false">(H346+H347)*G347</f>
        <v>112.6</v>
      </c>
      <c r="J347" s="149"/>
      <c r="K347" s="149"/>
      <c r="L347" s="149"/>
      <c r="M347" s="150"/>
    </row>
    <row r="348" s="145" customFormat="true" ht="14.4" hidden="false" customHeight="false" outlineLevel="0" collapsed="false">
      <c r="B348" s="146" t="s">
        <v>306</v>
      </c>
      <c r="C348" s="147"/>
      <c r="D348" s="148"/>
      <c r="E348" s="147" t="s">
        <v>141</v>
      </c>
      <c r="F348" s="149"/>
      <c r="G348" s="149" t="n">
        <v>10</v>
      </c>
      <c r="H348" s="149" t="n">
        <v>12.26</v>
      </c>
      <c r="I348" s="149" t="n">
        <f aca="false">(H347+H348)*G348</f>
        <v>199.2</v>
      </c>
      <c r="J348" s="149"/>
      <c r="K348" s="149"/>
      <c r="L348" s="149"/>
      <c r="M348" s="150"/>
    </row>
    <row r="349" s="145" customFormat="true" ht="14.4" hidden="false" customHeight="false" outlineLevel="0" collapsed="false">
      <c r="B349" s="146" t="s">
        <v>307</v>
      </c>
      <c r="C349" s="147"/>
      <c r="D349" s="148"/>
      <c r="E349" s="147" t="s">
        <v>141</v>
      </c>
      <c r="F349" s="149"/>
      <c r="G349" s="149" t="n">
        <v>10</v>
      </c>
      <c r="H349" s="149" t="n">
        <v>13.99</v>
      </c>
      <c r="I349" s="149" t="n">
        <f aca="false">(H348+H349)*G349</f>
        <v>262.5</v>
      </c>
      <c r="J349" s="149"/>
      <c r="K349" s="149"/>
      <c r="L349" s="149"/>
      <c r="M349" s="150"/>
    </row>
    <row r="350" s="145" customFormat="true" ht="14.4" hidden="false" customHeight="false" outlineLevel="0" collapsed="false">
      <c r="B350" s="146" t="s">
        <v>308</v>
      </c>
      <c r="C350" s="147"/>
      <c r="D350" s="148"/>
      <c r="E350" s="147" t="s">
        <v>141</v>
      </c>
      <c r="F350" s="149"/>
      <c r="G350" s="149" t="n">
        <v>10</v>
      </c>
      <c r="H350" s="149" t="n">
        <v>13.52</v>
      </c>
      <c r="I350" s="149" t="n">
        <f aca="false">(H349+H350)*G350</f>
        <v>275.1</v>
      </c>
      <c r="J350" s="149"/>
      <c r="K350" s="149"/>
      <c r="L350" s="149"/>
      <c r="M350" s="150"/>
    </row>
    <row r="351" s="145" customFormat="true" ht="14.4" hidden="false" customHeight="false" outlineLevel="0" collapsed="false">
      <c r="B351" s="146" t="s">
        <v>309</v>
      </c>
      <c r="C351" s="147"/>
      <c r="D351" s="148"/>
      <c r="E351" s="147" t="s">
        <v>141</v>
      </c>
      <c r="F351" s="149"/>
      <c r="G351" s="149" t="n">
        <v>10</v>
      </c>
      <c r="H351" s="149" t="n">
        <v>4.95</v>
      </c>
      <c r="I351" s="149" t="n">
        <f aca="false">(H350+H351)*G351</f>
        <v>184.7</v>
      </c>
      <c r="J351" s="149"/>
      <c r="K351" s="149"/>
      <c r="L351" s="149"/>
      <c r="M351" s="150"/>
    </row>
    <row r="352" s="145" customFormat="true" ht="14.4" hidden="false" customHeight="false" outlineLevel="0" collapsed="false">
      <c r="B352" s="146" t="s">
        <v>310</v>
      </c>
      <c r="C352" s="147"/>
      <c r="D352" s="148"/>
      <c r="E352" s="147" t="s">
        <v>141</v>
      </c>
      <c r="F352" s="149"/>
      <c r="G352" s="149" t="n">
        <v>10</v>
      </c>
      <c r="H352" s="149" t="n">
        <v>2.79</v>
      </c>
      <c r="I352" s="149" t="n">
        <f aca="false">(H351+H352)*G352</f>
        <v>77.4</v>
      </c>
      <c r="J352" s="149"/>
      <c r="K352" s="149"/>
      <c r="L352" s="149"/>
      <c r="M352" s="150"/>
    </row>
    <row r="353" customFormat="false" ht="14.4" hidden="false" customHeight="false" outlineLevel="0" collapsed="false">
      <c r="B353" s="151"/>
      <c r="C353" s="152"/>
      <c r="D353" s="153"/>
      <c r="E353" s="152"/>
      <c r="F353" s="154"/>
      <c r="G353" s="154"/>
      <c r="H353" s="154"/>
      <c r="I353" s="154" t="s">
        <v>311</v>
      </c>
      <c r="J353" s="154" t="n">
        <f aca="false">SUM(I183:I352)</f>
        <v>17742</v>
      </c>
      <c r="K353" s="154" t="s">
        <v>314</v>
      </c>
      <c r="L353" s="154"/>
      <c r="M353" s="155"/>
    </row>
    <row r="354" s="156" customFormat="true" ht="14.4" hidden="false" customHeight="false" outlineLevel="0" collapsed="false">
      <c r="B354" s="135" t="str">
        <f aca="false">VLOOKUP(C354,'Planilha Orçamentária'!$D$7:$J$56,7,0)</f>
        <v>1.3</v>
      </c>
      <c r="C354" s="136" t="s">
        <v>48</v>
      </c>
      <c r="D354" s="137"/>
      <c r="E354" s="136"/>
      <c r="F354" s="138"/>
      <c r="G354" s="138"/>
      <c r="H354" s="138"/>
      <c r="I354" s="138"/>
      <c r="J354" s="138"/>
      <c r="K354" s="138"/>
      <c r="L354" s="138"/>
      <c r="M354" s="139"/>
    </row>
    <row r="355" customFormat="false" ht="14.4" hidden="false" customHeight="false" outlineLevel="0" collapsed="false">
      <c r="B355" s="140" t="s">
        <v>135</v>
      </c>
      <c r="C355" s="141"/>
      <c r="D355" s="141"/>
      <c r="E355" s="141" t="s">
        <v>136</v>
      </c>
      <c r="F355" s="142"/>
      <c r="G355" s="143" t="s">
        <v>137</v>
      </c>
      <c r="H355" s="142" t="s">
        <v>139</v>
      </c>
      <c r="I355" s="142" t="s">
        <v>313</v>
      </c>
      <c r="J355" s="142"/>
      <c r="K355" s="142"/>
      <c r="L355" s="142"/>
      <c r="M355" s="144"/>
    </row>
    <row r="356" s="145" customFormat="true" ht="14.4" hidden="false" customHeight="false" outlineLevel="0" collapsed="false">
      <c r="B356" s="146" t="s">
        <v>140</v>
      </c>
      <c r="C356" s="147"/>
      <c r="D356" s="148"/>
      <c r="E356" s="147" t="s">
        <v>141</v>
      </c>
      <c r="F356" s="149"/>
      <c r="G356" s="149" t="n">
        <v>10</v>
      </c>
      <c r="H356" s="149" t="n">
        <v>0</v>
      </c>
      <c r="I356" s="149"/>
      <c r="J356" s="149"/>
      <c r="K356" s="149"/>
      <c r="L356" s="149"/>
      <c r="M356" s="150"/>
    </row>
    <row r="357" s="145" customFormat="true" ht="14.4" hidden="false" customHeight="false" outlineLevel="0" collapsed="false">
      <c r="B357" s="146" t="s">
        <v>142</v>
      </c>
      <c r="C357" s="147"/>
      <c r="D357" s="148"/>
      <c r="E357" s="147" t="s">
        <v>141</v>
      </c>
      <c r="F357" s="149"/>
      <c r="G357" s="149" t="n">
        <v>10</v>
      </c>
      <c r="H357" s="149" t="n">
        <v>0</v>
      </c>
      <c r="I357" s="149" t="n">
        <f aca="false">(H356+H357)*G357</f>
        <v>0</v>
      </c>
      <c r="J357" s="149"/>
      <c r="K357" s="149"/>
      <c r="L357" s="149"/>
      <c r="M357" s="150"/>
    </row>
    <row r="358" s="145" customFormat="true" ht="14.4" hidden="false" customHeight="false" outlineLevel="0" collapsed="false">
      <c r="B358" s="146" t="s">
        <v>143</v>
      </c>
      <c r="C358" s="147"/>
      <c r="D358" s="148"/>
      <c r="E358" s="147" t="s">
        <v>141</v>
      </c>
      <c r="F358" s="149"/>
      <c r="G358" s="149" t="n">
        <v>10</v>
      </c>
      <c r="H358" s="149" t="n">
        <v>2.07</v>
      </c>
      <c r="I358" s="149" t="n">
        <f aca="false">(H357+H358)*G358</f>
        <v>20.7</v>
      </c>
      <c r="J358" s="149"/>
      <c r="K358" s="149"/>
      <c r="L358" s="149"/>
      <c r="M358" s="150"/>
    </row>
    <row r="359" s="145" customFormat="true" ht="14.4" hidden="false" customHeight="false" outlineLevel="0" collapsed="false">
      <c r="B359" s="146" t="s">
        <v>144</v>
      </c>
      <c r="C359" s="147"/>
      <c r="D359" s="148"/>
      <c r="E359" s="147" t="s">
        <v>141</v>
      </c>
      <c r="F359" s="149"/>
      <c r="G359" s="149" t="n">
        <v>10</v>
      </c>
      <c r="H359" s="149" t="n">
        <v>0</v>
      </c>
      <c r="I359" s="149" t="n">
        <f aca="false">(H358+H359)*G359</f>
        <v>20.7</v>
      </c>
      <c r="J359" s="149"/>
      <c r="K359" s="149"/>
      <c r="L359" s="149"/>
      <c r="M359" s="150"/>
    </row>
    <row r="360" s="145" customFormat="true" ht="14.4" hidden="false" customHeight="false" outlineLevel="0" collapsed="false">
      <c r="B360" s="146" t="s">
        <v>145</v>
      </c>
      <c r="C360" s="147"/>
      <c r="D360" s="148"/>
      <c r="E360" s="147" t="s">
        <v>141</v>
      </c>
      <c r="F360" s="149"/>
      <c r="G360" s="149" t="n">
        <v>10</v>
      </c>
      <c r="H360" s="149" t="n">
        <v>0</v>
      </c>
      <c r="I360" s="149" t="n">
        <f aca="false">(H359+H360)*G360</f>
        <v>0</v>
      </c>
      <c r="J360" s="149"/>
      <c r="K360" s="149"/>
      <c r="L360" s="149"/>
      <c r="M360" s="150"/>
    </row>
    <row r="361" s="145" customFormat="true" ht="14.4" hidden="false" customHeight="false" outlineLevel="0" collapsed="false">
      <c r="B361" s="146" t="s">
        <v>146</v>
      </c>
      <c r="C361" s="147"/>
      <c r="D361" s="148"/>
      <c r="E361" s="147" t="s">
        <v>141</v>
      </c>
      <c r="F361" s="149"/>
      <c r="G361" s="149" t="n">
        <v>10</v>
      </c>
      <c r="H361" s="149" t="n">
        <v>0</v>
      </c>
      <c r="I361" s="149" t="n">
        <f aca="false">(H360+H361)*G361</f>
        <v>0</v>
      </c>
      <c r="J361" s="149"/>
      <c r="K361" s="149"/>
      <c r="L361" s="149"/>
      <c r="M361" s="150"/>
    </row>
    <row r="362" s="145" customFormat="true" ht="14.4" hidden="false" customHeight="false" outlineLevel="0" collapsed="false">
      <c r="B362" s="146" t="s">
        <v>147</v>
      </c>
      <c r="C362" s="147"/>
      <c r="D362" s="148"/>
      <c r="E362" s="147" t="s">
        <v>141</v>
      </c>
      <c r="F362" s="149"/>
      <c r="G362" s="149" t="n">
        <v>10</v>
      </c>
      <c r="H362" s="149" t="n">
        <v>0</v>
      </c>
      <c r="I362" s="149" t="n">
        <f aca="false">(H361+H362)*G362</f>
        <v>0</v>
      </c>
      <c r="J362" s="149"/>
      <c r="K362" s="149"/>
      <c r="L362" s="149"/>
      <c r="M362" s="150"/>
    </row>
    <row r="363" s="145" customFormat="true" ht="14.4" hidden="false" customHeight="false" outlineLevel="0" collapsed="false">
      <c r="B363" s="146" t="s">
        <v>148</v>
      </c>
      <c r="C363" s="147"/>
      <c r="D363" s="148"/>
      <c r="E363" s="147" t="s">
        <v>141</v>
      </c>
      <c r="F363" s="149"/>
      <c r="G363" s="149" t="n">
        <v>10</v>
      </c>
      <c r="H363" s="149" t="n">
        <v>0</v>
      </c>
      <c r="I363" s="149" t="n">
        <f aca="false">(H362+H363)*G363</f>
        <v>0</v>
      </c>
      <c r="J363" s="149"/>
      <c r="K363" s="149"/>
      <c r="L363" s="149"/>
      <c r="M363" s="150"/>
    </row>
    <row r="364" s="145" customFormat="true" ht="14.4" hidden="false" customHeight="false" outlineLevel="0" collapsed="false">
      <c r="B364" s="146" t="s">
        <v>149</v>
      </c>
      <c r="C364" s="147"/>
      <c r="D364" s="148"/>
      <c r="E364" s="147" t="s">
        <v>141</v>
      </c>
      <c r="F364" s="149"/>
      <c r="G364" s="149" t="n">
        <v>10</v>
      </c>
      <c r="H364" s="149" t="n">
        <v>0.03</v>
      </c>
      <c r="I364" s="149" t="n">
        <f aca="false">(H363+H364)*G364</f>
        <v>0.3</v>
      </c>
      <c r="J364" s="149"/>
      <c r="K364" s="149"/>
      <c r="L364" s="149"/>
      <c r="M364" s="150"/>
    </row>
    <row r="365" s="145" customFormat="true" ht="14.4" hidden="false" customHeight="false" outlineLevel="0" collapsed="false">
      <c r="B365" s="146" t="s">
        <v>150</v>
      </c>
      <c r="C365" s="147"/>
      <c r="D365" s="148"/>
      <c r="E365" s="147" t="s">
        <v>141</v>
      </c>
      <c r="F365" s="149"/>
      <c r="G365" s="149" t="n">
        <v>10</v>
      </c>
      <c r="H365" s="149" t="n">
        <v>0.45</v>
      </c>
      <c r="I365" s="149" t="n">
        <f aca="false">(H364+H365)*G365</f>
        <v>4.8</v>
      </c>
      <c r="J365" s="149"/>
      <c r="K365" s="149"/>
      <c r="L365" s="149"/>
      <c r="M365" s="150"/>
    </row>
    <row r="366" s="145" customFormat="true" ht="14.4" hidden="false" customHeight="false" outlineLevel="0" collapsed="false">
      <c r="B366" s="146" t="s">
        <v>151</v>
      </c>
      <c r="C366" s="147"/>
      <c r="D366" s="148"/>
      <c r="E366" s="147" t="s">
        <v>141</v>
      </c>
      <c r="F366" s="149"/>
      <c r="G366" s="149" t="n">
        <v>10</v>
      </c>
      <c r="H366" s="149" t="n">
        <v>0.14</v>
      </c>
      <c r="I366" s="149" t="n">
        <f aca="false">(H365+H366)*G366</f>
        <v>5.9</v>
      </c>
      <c r="J366" s="149"/>
      <c r="K366" s="149"/>
      <c r="L366" s="149"/>
      <c r="M366" s="150"/>
    </row>
    <row r="367" s="145" customFormat="true" ht="14.4" hidden="false" customHeight="false" outlineLevel="0" collapsed="false">
      <c r="B367" s="146" t="s">
        <v>152</v>
      </c>
      <c r="C367" s="147"/>
      <c r="D367" s="148"/>
      <c r="E367" s="147" t="s">
        <v>141</v>
      </c>
      <c r="F367" s="149"/>
      <c r="G367" s="149" t="n">
        <v>10</v>
      </c>
      <c r="H367" s="149" t="n">
        <v>0</v>
      </c>
      <c r="I367" s="149" t="n">
        <f aca="false">(H366+H367)*G367</f>
        <v>1.4</v>
      </c>
      <c r="J367" s="149"/>
      <c r="K367" s="149"/>
      <c r="L367" s="149"/>
      <c r="M367" s="150"/>
    </row>
    <row r="368" s="145" customFormat="true" ht="14.4" hidden="false" customHeight="false" outlineLevel="0" collapsed="false">
      <c r="B368" s="146" t="s">
        <v>153</v>
      </c>
      <c r="C368" s="147"/>
      <c r="D368" s="148"/>
      <c r="E368" s="147" t="s">
        <v>141</v>
      </c>
      <c r="F368" s="149"/>
      <c r="G368" s="149" t="n">
        <v>10</v>
      </c>
      <c r="H368" s="149" t="n">
        <v>0.28</v>
      </c>
      <c r="I368" s="149" t="n">
        <f aca="false">(H367+H368)*G368</f>
        <v>2.8</v>
      </c>
      <c r="J368" s="149"/>
      <c r="K368" s="149"/>
      <c r="L368" s="149"/>
      <c r="M368" s="150"/>
    </row>
    <row r="369" s="145" customFormat="true" ht="14.4" hidden="false" customHeight="false" outlineLevel="0" collapsed="false">
      <c r="B369" s="146" t="s">
        <v>154</v>
      </c>
      <c r="C369" s="147"/>
      <c r="D369" s="148"/>
      <c r="E369" s="147" t="s">
        <v>141</v>
      </c>
      <c r="F369" s="149"/>
      <c r="G369" s="149" t="n">
        <v>10</v>
      </c>
      <c r="H369" s="149" t="n">
        <v>3.49</v>
      </c>
      <c r="I369" s="149" t="n">
        <f aca="false">(H368+H369)*G369</f>
        <v>37.7</v>
      </c>
      <c r="J369" s="149"/>
      <c r="K369" s="149"/>
      <c r="L369" s="149"/>
      <c r="M369" s="150"/>
    </row>
    <row r="370" s="145" customFormat="true" ht="14.4" hidden="false" customHeight="false" outlineLevel="0" collapsed="false">
      <c r="B370" s="146" t="s">
        <v>155</v>
      </c>
      <c r="C370" s="147"/>
      <c r="D370" s="148"/>
      <c r="E370" s="147" t="s">
        <v>141</v>
      </c>
      <c r="F370" s="149"/>
      <c r="G370" s="149" t="n">
        <v>10</v>
      </c>
      <c r="H370" s="149" t="n">
        <v>0</v>
      </c>
      <c r="I370" s="149" t="n">
        <f aca="false">(H369+H370)*G370</f>
        <v>34.9</v>
      </c>
      <c r="J370" s="149"/>
      <c r="K370" s="149"/>
      <c r="L370" s="149"/>
      <c r="M370" s="150"/>
    </row>
    <row r="371" s="145" customFormat="true" ht="14.4" hidden="false" customHeight="false" outlineLevel="0" collapsed="false">
      <c r="B371" s="146" t="s">
        <v>156</v>
      </c>
      <c r="C371" s="147"/>
      <c r="D371" s="148"/>
      <c r="E371" s="147" t="s">
        <v>141</v>
      </c>
      <c r="F371" s="149"/>
      <c r="G371" s="149" t="n">
        <v>10</v>
      </c>
      <c r="H371" s="149" t="n">
        <v>2.39</v>
      </c>
      <c r="I371" s="149" t="n">
        <f aca="false">(H370+H371)*G371</f>
        <v>23.9</v>
      </c>
      <c r="J371" s="149"/>
      <c r="K371" s="149"/>
      <c r="L371" s="149"/>
      <c r="M371" s="150"/>
    </row>
    <row r="372" s="145" customFormat="true" ht="14.4" hidden="false" customHeight="false" outlineLevel="0" collapsed="false">
      <c r="B372" s="146" t="s">
        <v>157</v>
      </c>
      <c r="C372" s="147"/>
      <c r="D372" s="148"/>
      <c r="E372" s="147" t="s">
        <v>141</v>
      </c>
      <c r="F372" s="149"/>
      <c r="G372" s="149" t="n">
        <v>10</v>
      </c>
      <c r="H372" s="149" t="n">
        <v>5.61</v>
      </c>
      <c r="I372" s="149" t="n">
        <f aca="false">(H371+H372)*G372</f>
        <v>80</v>
      </c>
      <c r="J372" s="149"/>
      <c r="K372" s="149"/>
      <c r="L372" s="149"/>
      <c r="M372" s="150"/>
    </row>
    <row r="373" s="145" customFormat="true" ht="14.4" hidden="false" customHeight="false" outlineLevel="0" collapsed="false">
      <c r="B373" s="146" t="s">
        <v>158</v>
      </c>
      <c r="C373" s="147"/>
      <c r="D373" s="148"/>
      <c r="E373" s="147" t="s">
        <v>141</v>
      </c>
      <c r="F373" s="149"/>
      <c r="G373" s="149" t="n">
        <v>10</v>
      </c>
      <c r="H373" s="149" t="n">
        <v>1.16</v>
      </c>
      <c r="I373" s="149" t="n">
        <f aca="false">(H372+H373)*G373</f>
        <v>67.7</v>
      </c>
      <c r="J373" s="149"/>
      <c r="K373" s="149"/>
      <c r="L373" s="149"/>
      <c r="M373" s="150"/>
    </row>
    <row r="374" s="145" customFormat="true" ht="14.4" hidden="false" customHeight="false" outlineLevel="0" collapsed="false">
      <c r="B374" s="146" t="s">
        <v>159</v>
      </c>
      <c r="C374" s="147"/>
      <c r="D374" s="148"/>
      <c r="E374" s="147" t="s">
        <v>141</v>
      </c>
      <c r="F374" s="149"/>
      <c r="G374" s="149" t="n">
        <v>10</v>
      </c>
      <c r="H374" s="149" t="n">
        <v>0.24</v>
      </c>
      <c r="I374" s="149" t="n">
        <f aca="false">(H373+H374)*G374</f>
        <v>14</v>
      </c>
      <c r="J374" s="149"/>
      <c r="K374" s="149"/>
      <c r="L374" s="149"/>
      <c r="M374" s="150"/>
    </row>
    <row r="375" s="145" customFormat="true" ht="14.4" hidden="false" customHeight="false" outlineLevel="0" collapsed="false">
      <c r="B375" s="146" t="s">
        <v>160</v>
      </c>
      <c r="C375" s="147"/>
      <c r="D375" s="148"/>
      <c r="E375" s="147" t="s">
        <v>141</v>
      </c>
      <c r="F375" s="149"/>
      <c r="G375" s="149" t="n">
        <v>10</v>
      </c>
      <c r="H375" s="149" t="n">
        <v>0.41</v>
      </c>
      <c r="I375" s="149" t="n">
        <f aca="false">(H374+H375)*G375</f>
        <v>6.5</v>
      </c>
      <c r="J375" s="149"/>
      <c r="K375" s="149"/>
      <c r="L375" s="149"/>
      <c r="M375" s="150"/>
    </row>
    <row r="376" s="145" customFormat="true" ht="14.4" hidden="false" customHeight="false" outlineLevel="0" collapsed="false">
      <c r="B376" s="146" t="s">
        <v>161</v>
      </c>
      <c r="C376" s="147"/>
      <c r="D376" s="148"/>
      <c r="E376" s="147" t="s">
        <v>141</v>
      </c>
      <c r="F376" s="149"/>
      <c r="G376" s="149" t="n">
        <v>10</v>
      </c>
      <c r="H376" s="149" t="n">
        <v>0</v>
      </c>
      <c r="I376" s="149" t="n">
        <f aca="false">(H375+H376)*G376</f>
        <v>4.1</v>
      </c>
      <c r="J376" s="149"/>
      <c r="K376" s="149"/>
      <c r="L376" s="149"/>
      <c r="M376" s="150"/>
    </row>
    <row r="377" s="145" customFormat="true" ht="14.4" hidden="false" customHeight="false" outlineLevel="0" collapsed="false">
      <c r="B377" s="146" t="s">
        <v>162</v>
      </c>
      <c r="C377" s="147"/>
      <c r="D377" s="148"/>
      <c r="E377" s="147" t="s">
        <v>141</v>
      </c>
      <c r="F377" s="149"/>
      <c r="G377" s="149" t="n">
        <v>10</v>
      </c>
      <c r="H377" s="149" t="n">
        <v>4.76</v>
      </c>
      <c r="I377" s="149" t="n">
        <f aca="false">(H376+H377)*G377</f>
        <v>47.6</v>
      </c>
      <c r="J377" s="149"/>
      <c r="K377" s="149"/>
      <c r="L377" s="149"/>
      <c r="M377" s="150"/>
    </row>
    <row r="378" s="145" customFormat="true" ht="14.4" hidden="false" customHeight="false" outlineLevel="0" collapsed="false">
      <c r="B378" s="146" t="s">
        <v>163</v>
      </c>
      <c r="C378" s="147"/>
      <c r="D378" s="148"/>
      <c r="E378" s="147" t="s">
        <v>141</v>
      </c>
      <c r="F378" s="149"/>
      <c r="G378" s="149" t="n">
        <v>10</v>
      </c>
      <c r="H378" s="149" t="n">
        <v>0</v>
      </c>
      <c r="I378" s="149" t="n">
        <f aca="false">(H377+H378)*G378</f>
        <v>47.6</v>
      </c>
      <c r="J378" s="149"/>
      <c r="K378" s="149"/>
      <c r="L378" s="149"/>
      <c r="M378" s="150"/>
    </row>
    <row r="379" s="145" customFormat="true" ht="14.4" hidden="false" customHeight="false" outlineLevel="0" collapsed="false">
      <c r="B379" s="146" t="s">
        <v>164</v>
      </c>
      <c r="C379" s="147"/>
      <c r="D379" s="148"/>
      <c r="E379" s="147" t="s">
        <v>141</v>
      </c>
      <c r="F379" s="149"/>
      <c r="G379" s="149" t="n">
        <v>10</v>
      </c>
      <c r="H379" s="149" t="n">
        <v>0</v>
      </c>
      <c r="I379" s="149" t="n">
        <f aca="false">(H378+H379)*G379</f>
        <v>0</v>
      </c>
      <c r="J379" s="149"/>
      <c r="K379" s="149"/>
      <c r="L379" s="149"/>
      <c r="M379" s="150"/>
    </row>
    <row r="380" s="145" customFormat="true" ht="14.4" hidden="false" customHeight="false" outlineLevel="0" collapsed="false">
      <c r="B380" s="146" t="s">
        <v>165</v>
      </c>
      <c r="C380" s="147"/>
      <c r="D380" s="148"/>
      <c r="E380" s="147" t="s">
        <v>141</v>
      </c>
      <c r="F380" s="149"/>
      <c r="G380" s="149" t="n">
        <v>10</v>
      </c>
      <c r="H380" s="149" t="n">
        <v>0.26</v>
      </c>
      <c r="I380" s="149" t="n">
        <f aca="false">(H379+H380)*G380</f>
        <v>2.6</v>
      </c>
      <c r="J380" s="149"/>
      <c r="K380" s="149"/>
      <c r="L380" s="149"/>
      <c r="M380" s="150"/>
    </row>
    <row r="381" s="145" customFormat="true" ht="14.4" hidden="false" customHeight="false" outlineLevel="0" collapsed="false">
      <c r="B381" s="146" t="s">
        <v>166</v>
      </c>
      <c r="C381" s="147"/>
      <c r="D381" s="148"/>
      <c r="E381" s="147" t="s">
        <v>141</v>
      </c>
      <c r="F381" s="149"/>
      <c r="G381" s="149" t="n">
        <v>10</v>
      </c>
      <c r="H381" s="149" t="n">
        <v>0.07</v>
      </c>
      <c r="I381" s="149" t="n">
        <f aca="false">(H380+H381)*G381</f>
        <v>3.3</v>
      </c>
      <c r="J381" s="149"/>
      <c r="K381" s="149"/>
      <c r="L381" s="149"/>
      <c r="M381" s="150"/>
    </row>
    <row r="382" s="145" customFormat="true" ht="14.4" hidden="false" customHeight="false" outlineLevel="0" collapsed="false">
      <c r="B382" s="146" t="s">
        <v>167</v>
      </c>
      <c r="C382" s="147"/>
      <c r="D382" s="148"/>
      <c r="E382" s="147" t="s">
        <v>141</v>
      </c>
      <c r="F382" s="149"/>
      <c r="G382" s="149" t="n">
        <v>10</v>
      </c>
      <c r="H382" s="149" t="n">
        <v>0</v>
      </c>
      <c r="I382" s="149" t="n">
        <f aca="false">(H381+H382)*G382</f>
        <v>0.7</v>
      </c>
      <c r="J382" s="149"/>
      <c r="K382" s="149"/>
      <c r="L382" s="149"/>
      <c r="M382" s="150"/>
    </row>
    <row r="383" s="145" customFormat="true" ht="14.4" hidden="false" customHeight="false" outlineLevel="0" collapsed="false">
      <c r="B383" s="146" t="s">
        <v>168</v>
      </c>
      <c r="C383" s="147"/>
      <c r="D383" s="148"/>
      <c r="E383" s="147" t="s">
        <v>141</v>
      </c>
      <c r="F383" s="149"/>
      <c r="G383" s="149" t="n">
        <v>10</v>
      </c>
      <c r="H383" s="149" t="n">
        <v>0.09</v>
      </c>
      <c r="I383" s="149" t="n">
        <f aca="false">(H382+H383)*G383</f>
        <v>0.9</v>
      </c>
      <c r="J383" s="149"/>
      <c r="K383" s="149"/>
      <c r="L383" s="149"/>
      <c r="M383" s="150"/>
    </row>
    <row r="384" s="145" customFormat="true" ht="14.4" hidden="false" customHeight="false" outlineLevel="0" collapsed="false">
      <c r="B384" s="146" t="s">
        <v>169</v>
      </c>
      <c r="C384" s="147"/>
      <c r="D384" s="148"/>
      <c r="E384" s="147" t="s">
        <v>141</v>
      </c>
      <c r="F384" s="149"/>
      <c r="G384" s="149" t="n">
        <v>10</v>
      </c>
      <c r="H384" s="149" t="n">
        <v>0.56</v>
      </c>
      <c r="I384" s="149" t="n">
        <f aca="false">(H383+H384)*G384</f>
        <v>6.5</v>
      </c>
      <c r="J384" s="149"/>
      <c r="K384" s="149"/>
      <c r="L384" s="149"/>
      <c r="M384" s="150"/>
    </row>
    <row r="385" s="145" customFormat="true" ht="14.4" hidden="false" customHeight="false" outlineLevel="0" collapsed="false">
      <c r="B385" s="146" t="s">
        <v>170</v>
      </c>
      <c r="C385" s="147"/>
      <c r="D385" s="148"/>
      <c r="E385" s="147" t="s">
        <v>141</v>
      </c>
      <c r="F385" s="149"/>
      <c r="G385" s="149" t="n">
        <v>10</v>
      </c>
      <c r="H385" s="149" t="n">
        <v>0.06</v>
      </c>
      <c r="I385" s="149" t="n">
        <f aca="false">(H384+H385)*G385</f>
        <v>6.2</v>
      </c>
      <c r="J385" s="149"/>
      <c r="K385" s="149"/>
      <c r="L385" s="149"/>
      <c r="M385" s="150"/>
    </row>
    <row r="386" s="145" customFormat="true" ht="14.4" hidden="false" customHeight="false" outlineLevel="0" collapsed="false">
      <c r="B386" s="146" t="s">
        <v>171</v>
      </c>
      <c r="C386" s="147"/>
      <c r="D386" s="148"/>
      <c r="E386" s="147" t="s">
        <v>141</v>
      </c>
      <c r="F386" s="149"/>
      <c r="G386" s="149" t="n">
        <v>10</v>
      </c>
      <c r="H386" s="149" t="n">
        <v>1.87</v>
      </c>
      <c r="I386" s="149" t="n">
        <f aca="false">(H385+H386)*G386</f>
        <v>19.3</v>
      </c>
      <c r="J386" s="149"/>
      <c r="K386" s="149"/>
      <c r="L386" s="149"/>
      <c r="M386" s="150"/>
    </row>
    <row r="387" s="145" customFormat="true" ht="14.4" hidden="false" customHeight="false" outlineLevel="0" collapsed="false">
      <c r="B387" s="146" t="s">
        <v>172</v>
      </c>
      <c r="C387" s="147"/>
      <c r="D387" s="148"/>
      <c r="E387" s="147" t="s">
        <v>141</v>
      </c>
      <c r="F387" s="149"/>
      <c r="G387" s="149" t="n">
        <v>10</v>
      </c>
      <c r="H387" s="149" t="n">
        <v>0</v>
      </c>
      <c r="I387" s="149" t="n">
        <f aca="false">(H386+H387)*G387</f>
        <v>18.7</v>
      </c>
      <c r="J387" s="149"/>
      <c r="K387" s="149"/>
      <c r="L387" s="149"/>
      <c r="M387" s="150"/>
    </row>
    <row r="388" s="145" customFormat="true" ht="14.4" hidden="false" customHeight="false" outlineLevel="0" collapsed="false">
      <c r="B388" s="146" t="s">
        <v>173</v>
      </c>
      <c r="C388" s="147"/>
      <c r="D388" s="148"/>
      <c r="E388" s="147" t="s">
        <v>141</v>
      </c>
      <c r="F388" s="149"/>
      <c r="G388" s="149" t="n">
        <v>10</v>
      </c>
      <c r="H388" s="149" t="n">
        <v>0</v>
      </c>
      <c r="I388" s="149" t="n">
        <f aca="false">(H387+H388)*G388</f>
        <v>0</v>
      </c>
      <c r="J388" s="149"/>
      <c r="K388" s="149"/>
      <c r="L388" s="149"/>
      <c r="M388" s="150"/>
    </row>
    <row r="389" s="145" customFormat="true" ht="14.4" hidden="false" customHeight="false" outlineLevel="0" collapsed="false">
      <c r="B389" s="146" t="s">
        <v>174</v>
      </c>
      <c r="C389" s="147"/>
      <c r="D389" s="148"/>
      <c r="E389" s="147" t="s">
        <v>141</v>
      </c>
      <c r="F389" s="149"/>
      <c r="G389" s="149" t="n">
        <v>10</v>
      </c>
      <c r="H389" s="149" t="n">
        <v>1.71</v>
      </c>
      <c r="I389" s="149" t="n">
        <f aca="false">(H388+H389)*G389</f>
        <v>17.1</v>
      </c>
      <c r="J389" s="149"/>
      <c r="K389" s="149"/>
      <c r="L389" s="149"/>
      <c r="M389" s="150"/>
    </row>
    <row r="390" s="145" customFormat="true" ht="14.4" hidden="false" customHeight="false" outlineLevel="0" collapsed="false">
      <c r="B390" s="146" t="s">
        <v>175</v>
      </c>
      <c r="C390" s="147"/>
      <c r="D390" s="148"/>
      <c r="E390" s="147" t="s">
        <v>141</v>
      </c>
      <c r="F390" s="149"/>
      <c r="G390" s="149" t="n">
        <v>10</v>
      </c>
      <c r="H390" s="149" t="n">
        <v>0.44</v>
      </c>
      <c r="I390" s="149" t="n">
        <f aca="false">(H389+H390)*G390</f>
        <v>21.5</v>
      </c>
      <c r="J390" s="149"/>
      <c r="K390" s="149"/>
      <c r="L390" s="149"/>
      <c r="M390" s="150"/>
    </row>
    <row r="391" s="145" customFormat="true" ht="14.4" hidden="false" customHeight="false" outlineLevel="0" collapsed="false">
      <c r="B391" s="146" t="s">
        <v>176</v>
      </c>
      <c r="C391" s="147"/>
      <c r="D391" s="148"/>
      <c r="E391" s="147" t="s">
        <v>141</v>
      </c>
      <c r="F391" s="149"/>
      <c r="G391" s="149" t="n">
        <v>10</v>
      </c>
      <c r="H391" s="149" t="n">
        <v>1.45</v>
      </c>
      <c r="I391" s="149" t="n">
        <f aca="false">(H390+H391)*G391</f>
        <v>18.9</v>
      </c>
      <c r="J391" s="149"/>
      <c r="K391" s="149"/>
      <c r="L391" s="149"/>
      <c r="M391" s="150"/>
    </row>
    <row r="392" s="145" customFormat="true" ht="14.4" hidden="false" customHeight="false" outlineLevel="0" collapsed="false">
      <c r="B392" s="146" t="s">
        <v>177</v>
      </c>
      <c r="C392" s="147"/>
      <c r="D392" s="148"/>
      <c r="E392" s="147" t="s">
        <v>141</v>
      </c>
      <c r="F392" s="149"/>
      <c r="G392" s="149" t="n">
        <v>10</v>
      </c>
      <c r="H392" s="149" t="n">
        <v>0.93</v>
      </c>
      <c r="I392" s="149" t="n">
        <f aca="false">(H391+H392)*G392</f>
        <v>23.8</v>
      </c>
      <c r="J392" s="149"/>
      <c r="K392" s="149"/>
      <c r="L392" s="149"/>
      <c r="M392" s="150"/>
    </row>
    <row r="393" s="145" customFormat="true" ht="14.4" hidden="false" customHeight="false" outlineLevel="0" collapsed="false">
      <c r="B393" s="146" t="s">
        <v>178</v>
      </c>
      <c r="C393" s="147"/>
      <c r="D393" s="148"/>
      <c r="E393" s="147" t="s">
        <v>141</v>
      </c>
      <c r="F393" s="149"/>
      <c r="G393" s="149" t="n">
        <v>10</v>
      </c>
      <c r="H393" s="149" t="n">
        <v>0.33</v>
      </c>
      <c r="I393" s="149" t="n">
        <f aca="false">(H392+H393)*G393</f>
        <v>12.6</v>
      </c>
      <c r="J393" s="149"/>
      <c r="K393" s="149"/>
      <c r="L393" s="149"/>
      <c r="M393" s="150"/>
    </row>
    <row r="394" s="145" customFormat="true" ht="14.4" hidden="false" customHeight="false" outlineLevel="0" collapsed="false">
      <c r="B394" s="146" t="s">
        <v>179</v>
      </c>
      <c r="C394" s="147"/>
      <c r="D394" s="148"/>
      <c r="E394" s="147" t="s">
        <v>141</v>
      </c>
      <c r="F394" s="149"/>
      <c r="G394" s="149" t="n">
        <v>10</v>
      </c>
      <c r="H394" s="149" t="n">
        <v>0</v>
      </c>
      <c r="I394" s="149" t="n">
        <f aca="false">(H393+H394)*G394</f>
        <v>3.3</v>
      </c>
      <c r="J394" s="149"/>
      <c r="K394" s="149"/>
      <c r="L394" s="149"/>
      <c r="M394" s="150"/>
    </row>
    <row r="395" s="145" customFormat="true" ht="14.4" hidden="false" customHeight="false" outlineLevel="0" collapsed="false">
      <c r="B395" s="146" t="s">
        <v>180</v>
      </c>
      <c r="C395" s="147"/>
      <c r="D395" s="148"/>
      <c r="E395" s="147" t="s">
        <v>141</v>
      </c>
      <c r="F395" s="149"/>
      <c r="G395" s="149" t="n">
        <v>10</v>
      </c>
      <c r="H395" s="149" t="n">
        <v>0</v>
      </c>
      <c r="I395" s="149" t="n">
        <f aca="false">(H394+H395)*G395</f>
        <v>0</v>
      </c>
      <c r="J395" s="149"/>
      <c r="K395" s="149"/>
      <c r="L395" s="149"/>
      <c r="M395" s="150"/>
    </row>
    <row r="396" s="145" customFormat="true" ht="14.4" hidden="false" customHeight="false" outlineLevel="0" collapsed="false">
      <c r="B396" s="146" t="s">
        <v>181</v>
      </c>
      <c r="C396" s="147"/>
      <c r="D396" s="148"/>
      <c r="E396" s="147" t="s">
        <v>141</v>
      </c>
      <c r="F396" s="149"/>
      <c r="G396" s="149" t="n">
        <v>10</v>
      </c>
      <c r="H396" s="149" t="n">
        <v>0</v>
      </c>
      <c r="I396" s="149" t="n">
        <f aca="false">(H395+H396)*G396</f>
        <v>0</v>
      </c>
      <c r="J396" s="149"/>
      <c r="K396" s="149"/>
      <c r="L396" s="149"/>
      <c r="M396" s="150"/>
    </row>
    <row r="397" s="145" customFormat="true" ht="14.4" hidden="false" customHeight="false" outlineLevel="0" collapsed="false">
      <c r="B397" s="146" t="s">
        <v>182</v>
      </c>
      <c r="C397" s="147"/>
      <c r="D397" s="148"/>
      <c r="E397" s="147" t="s">
        <v>141</v>
      </c>
      <c r="F397" s="149"/>
      <c r="G397" s="149" t="n">
        <v>10</v>
      </c>
      <c r="H397" s="149" t="n">
        <v>0</v>
      </c>
      <c r="I397" s="149" t="n">
        <f aca="false">(H396+H397)*G397</f>
        <v>0</v>
      </c>
      <c r="J397" s="149"/>
      <c r="K397" s="149"/>
      <c r="L397" s="149"/>
      <c r="M397" s="150"/>
    </row>
    <row r="398" s="145" customFormat="true" ht="14.4" hidden="false" customHeight="false" outlineLevel="0" collapsed="false">
      <c r="B398" s="146" t="s">
        <v>183</v>
      </c>
      <c r="C398" s="147"/>
      <c r="D398" s="148"/>
      <c r="E398" s="147" t="s">
        <v>141</v>
      </c>
      <c r="F398" s="149"/>
      <c r="G398" s="149" t="n">
        <v>10</v>
      </c>
      <c r="H398" s="149" t="n">
        <v>0</v>
      </c>
      <c r="I398" s="149" t="n">
        <f aca="false">(H397+H398)*G398</f>
        <v>0</v>
      </c>
      <c r="J398" s="149"/>
      <c r="K398" s="149"/>
      <c r="L398" s="149"/>
      <c r="M398" s="150"/>
    </row>
    <row r="399" s="145" customFormat="true" ht="14.4" hidden="false" customHeight="false" outlineLevel="0" collapsed="false">
      <c r="B399" s="146" t="s">
        <v>184</v>
      </c>
      <c r="C399" s="147"/>
      <c r="D399" s="148"/>
      <c r="E399" s="147" t="s">
        <v>141</v>
      </c>
      <c r="F399" s="149"/>
      <c r="G399" s="149" t="n">
        <v>10</v>
      </c>
      <c r="H399" s="149" t="n">
        <v>0</v>
      </c>
      <c r="I399" s="149" t="n">
        <f aca="false">(H398+H399)*G399</f>
        <v>0</v>
      </c>
      <c r="J399" s="149"/>
      <c r="K399" s="149"/>
      <c r="L399" s="149"/>
      <c r="M399" s="150"/>
    </row>
    <row r="400" s="145" customFormat="true" ht="14.4" hidden="false" customHeight="false" outlineLevel="0" collapsed="false">
      <c r="B400" s="146" t="s">
        <v>185</v>
      </c>
      <c r="C400" s="147"/>
      <c r="D400" s="148"/>
      <c r="E400" s="147" t="s">
        <v>141</v>
      </c>
      <c r="F400" s="149"/>
      <c r="G400" s="149" t="n">
        <v>10</v>
      </c>
      <c r="H400" s="149" t="n">
        <v>0</v>
      </c>
      <c r="I400" s="149" t="n">
        <f aca="false">(H399+H400)*G400</f>
        <v>0</v>
      </c>
      <c r="J400" s="149"/>
      <c r="K400" s="149"/>
      <c r="L400" s="149"/>
      <c r="M400" s="150"/>
    </row>
    <row r="401" s="145" customFormat="true" ht="14.4" hidden="false" customHeight="false" outlineLevel="0" collapsed="false">
      <c r="B401" s="146" t="s">
        <v>186</v>
      </c>
      <c r="C401" s="147"/>
      <c r="D401" s="148"/>
      <c r="E401" s="147" t="s">
        <v>141</v>
      </c>
      <c r="F401" s="149"/>
      <c r="G401" s="149" t="n">
        <v>10</v>
      </c>
      <c r="H401" s="149" t="n">
        <v>0</v>
      </c>
      <c r="I401" s="149" t="n">
        <f aca="false">(H400+H401)*G401</f>
        <v>0</v>
      </c>
      <c r="J401" s="149"/>
      <c r="K401" s="149"/>
      <c r="L401" s="149"/>
      <c r="M401" s="150"/>
    </row>
    <row r="402" s="145" customFormat="true" ht="14.4" hidden="false" customHeight="false" outlineLevel="0" collapsed="false">
      <c r="B402" s="146" t="s">
        <v>187</v>
      </c>
      <c r="C402" s="147"/>
      <c r="D402" s="148"/>
      <c r="E402" s="147" t="s">
        <v>141</v>
      </c>
      <c r="F402" s="149"/>
      <c r="G402" s="149" t="n">
        <v>10</v>
      </c>
      <c r="H402" s="149" t="n">
        <v>0</v>
      </c>
      <c r="I402" s="149" t="n">
        <f aca="false">(H401+H402)*G402</f>
        <v>0</v>
      </c>
      <c r="J402" s="149"/>
      <c r="K402" s="149"/>
      <c r="L402" s="149"/>
      <c r="M402" s="150"/>
    </row>
    <row r="403" s="145" customFormat="true" ht="14.4" hidden="false" customHeight="false" outlineLevel="0" collapsed="false">
      <c r="B403" s="146" t="s">
        <v>188</v>
      </c>
      <c r="C403" s="147"/>
      <c r="D403" s="148"/>
      <c r="E403" s="147" t="s">
        <v>141</v>
      </c>
      <c r="F403" s="149"/>
      <c r="G403" s="149" t="n">
        <v>10</v>
      </c>
      <c r="H403" s="149" t="n">
        <v>0</v>
      </c>
      <c r="I403" s="149" t="n">
        <f aca="false">(H402+H403)*G403</f>
        <v>0</v>
      </c>
      <c r="J403" s="149"/>
      <c r="K403" s="149"/>
      <c r="L403" s="149"/>
      <c r="M403" s="150"/>
    </row>
    <row r="404" s="145" customFormat="true" ht="14.4" hidden="false" customHeight="false" outlineLevel="0" collapsed="false">
      <c r="B404" s="146" t="s">
        <v>189</v>
      </c>
      <c r="C404" s="147"/>
      <c r="D404" s="148"/>
      <c r="E404" s="147" t="s">
        <v>141</v>
      </c>
      <c r="F404" s="149"/>
      <c r="G404" s="149" t="n">
        <v>10</v>
      </c>
      <c r="H404" s="149" t="n">
        <v>0</v>
      </c>
      <c r="I404" s="149" t="n">
        <f aca="false">(H403+H404)*G404</f>
        <v>0</v>
      </c>
      <c r="J404" s="149"/>
      <c r="K404" s="149"/>
      <c r="L404" s="149"/>
      <c r="M404" s="150"/>
    </row>
    <row r="405" s="145" customFormat="true" ht="14.4" hidden="false" customHeight="false" outlineLevel="0" collapsed="false">
      <c r="B405" s="146" t="s">
        <v>190</v>
      </c>
      <c r="C405" s="147"/>
      <c r="D405" s="148"/>
      <c r="E405" s="147" t="s">
        <v>141</v>
      </c>
      <c r="F405" s="149"/>
      <c r="G405" s="149" t="n">
        <v>10</v>
      </c>
      <c r="H405" s="149" t="n">
        <v>0</v>
      </c>
      <c r="I405" s="149" t="n">
        <f aca="false">(H404+H405)*G405</f>
        <v>0</v>
      </c>
      <c r="J405" s="149"/>
      <c r="K405" s="149"/>
      <c r="L405" s="149"/>
      <c r="M405" s="150"/>
    </row>
    <row r="406" s="145" customFormat="true" ht="14.4" hidden="false" customHeight="false" outlineLevel="0" collapsed="false">
      <c r="B406" s="146" t="s">
        <v>191</v>
      </c>
      <c r="C406" s="147"/>
      <c r="D406" s="148"/>
      <c r="E406" s="147" t="s">
        <v>141</v>
      </c>
      <c r="F406" s="149"/>
      <c r="G406" s="149" t="n">
        <v>10</v>
      </c>
      <c r="H406" s="149" t="n">
        <v>0</v>
      </c>
      <c r="I406" s="149" t="n">
        <f aca="false">(H405+H406)*G406</f>
        <v>0</v>
      </c>
      <c r="J406" s="149"/>
      <c r="K406" s="149"/>
      <c r="L406" s="149"/>
      <c r="M406" s="150"/>
    </row>
    <row r="407" s="145" customFormat="true" ht="14.4" hidden="false" customHeight="false" outlineLevel="0" collapsed="false">
      <c r="B407" s="146" t="s">
        <v>192</v>
      </c>
      <c r="C407" s="147"/>
      <c r="D407" s="148"/>
      <c r="E407" s="147" t="s">
        <v>141</v>
      </c>
      <c r="F407" s="149"/>
      <c r="G407" s="149" t="n">
        <v>10</v>
      </c>
      <c r="H407" s="149" t="n">
        <v>0.17</v>
      </c>
      <c r="I407" s="149" t="n">
        <f aca="false">(H406+H407)*G407</f>
        <v>1.7</v>
      </c>
      <c r="J407" s="149"/>
      <c r="K407" s="149"/>
      <c r="L407" s="149"/>
      <c r="M407" s="150"/>
    </row>
    <row r="408" s="145" customFormat="true" ht="14.4" hidden="false" customHeight="false" outlineLevel="0" collapsed="false">
      <c r="B408" s="146" t="s">
        <v>193</v>
      </c>
      <c r="C408" s="147"/>
      <c r="D408" s="148"/>
      <c r="E408" s="147" t="s">
        <v>141</v>
      </c>
      <c r="F408" s="149"/>
      <c r="G408" s="149" t="n">
        <v>10</v>
      </c>
      <c r="H408" s="149" t="n">
        <v>0</v>
      </c>
      <c r="I408" s="149" t="n">
        <f aca="false">(H407+H408)*G408</f>
        <v>1.7</v>
      </c>
      <c r="J408" s="149"/>
      <c r="K408" s="149"/>
      <c r="L408" s="149"/>
      <c r="M408" s="150"/>
    </row>
    <row r="409" s="145" customFormat="true" ht="14.4" hidden="false" customHeight="false" outlineLevel="0" collapsed="false">
      <c r="B409" s="146" t="s">
        <v>194</v>
      </c>
      <c r="C409" s="147"/>
      <c r="D409" s="148"/>
      <c r="E409" s="147" t="s">
        <v>141</v>
      </c>
      <c r="F409" s="149"/>
      <c r="G409" s="149" t="n">
        <v>10</v>
      </c>
      <c r="H409" s="149" t="n">
        <v>0</v>
      </c>
      <c r="I409" s="149" t="n">
        <f aca="false">(H408+H409)*G409</f>
        <v>0</v>
      </c>
      <c r="J409" s="149"/>
      <c r="K409" s="149"/>
      <c r="L409" s="149"/>
      <c r="M409" s="150"/>
    </row>
    <row r="410" s="145" customFormat="true" ht="14.4" hidden="false" customHeight="false" outlineLevel="0" collapsed="false">
      <c r="B410" s="146" t="s">
        <v>195</v>
      </c>
      <c r="C410" s="147"/>
      <c r="D410" s="148"/>
      <c r="E410" s="147" t="s">
        <v>141</v>
      </c>
      <c r="F410" s="149"/>
      <c r="G410" s="149" t="n">
        <v>10</v>
      </c>
      <c r="H410" s="149" t="n">
        <v>0.13</v>
      </c>
      <c r="I410" s="149" t="n">
        <f aca="false">(H409+H410)*G410</f>
        <v>1.3</v>
      </c>
      <c r="J410" s="149"/>
      <c r="K410" s="149"/>
      <c r="L410" s="149"/>
      <c r="M410" s="150"/>
    </row>
    <row r="411" s="145" customFormat="true" ht="14.4" hidden="false" customHeight="false" outlineLevel="0" collapsed="false">
      <c r="B411" s="146" t="s">
        <v>196</v>
      </c>
      <c r="C411" s="147"/>
      <c r="D411" s="148"/>
      <c r="E411" s="147" t="s">
        <v>141</v>
      </c>
      <c r="F411" s="149"/>
      <c r="G411" s="149" t="n">
        <v>10</v>
      </c>
      <c r="H411" s="149" t="n">
        <v>0.68</v>
      </c>
      <c r="I411" s="149" t="n">
        <f aca="false">(H410+H411)*G411</f>
        <v>8.1</v>
      </c>
      <c r="J411" s="149"/>
      <c r="K411" s="149"/>
      <c r="L411" s="149"/>
      <c r="M411" s="150"/>
    </row>
    <row r="412" s="145" customFormat="true" ht="14.4" hidden="false" customHeight="false" outlineLevel="0" collapsed="false">
      <c r="B412" s="146" t="s">
        <v>197</v>
      </c>
      <c r="C412" s="147"/>
      <c r="D412" s="148"/>
      <c r="E412" s="147" t="s">
        <v>141</v>
      </c>
      <c r="F412" s="149"/>
      <c r="G412" s="149" t="n">
        <v>10</v>
      </c>
      <c r="H412" s="149" t="n">
        <v>1.02</v>
      </c>
      <c r="I412" s="149" t="n">
        <f aca="false">(H411+H412)*G412</f>
        <v>17</v>
      </c>
      <c r="J412" s="149"/>
      <c r="K412" s="149"/>
      <c r="L412" s="149"/>
      <c r="M412" s="150"/>
    </row>
    <row r="413" s="145" customFormat="true" ht="14.4" hidden="false" customHeight="false" outlineLevel="0" collapsed="false">
      <c r="B413" s="146" t="s">
        <v>198</v>
      </c>
      <c r="C413" s="147"/>
      <c r="D413" s="148"/>
      <c r="E413" s="147" t="s">
        <v>141</v>
      </c>
      <c r="F413" s="149"/>
      <c r="G413" s="149" t="n">
        <v>10</v>
      </c>
      <c r="H413" s="149" t="n">
        <v>0.71</v>
      </c>
      <c r="I413" s="149" t="n">
        <f aca="false">(H412+H413)*G413</f>
        <v>17.3</v>
      </c>
      <c r="J413" s="149"/>
      <c r="K413" s="149"/>
      <c r="L413" s="149"/>
      <c r="M413" s="150"/>
    </row>
    <row r="414" s="145" customFormat="true" ht="14.4" hidden="false" customHeight="false" outlineLevel="0" collapsed="false">
      <c r="B414" s="146" t="s">
        <v>199</v>
      </c>
      <c r="C414" s="147"/>
      <c r="D414" s="148"/>
      <c r="E414" s="147" t="s">
        <v>141</v>
      </c>
      <c r="F414" s="149"/>
      <c r="G414" s="149" t="n">
        <v>10</v>
      </c>
      <c r="H414" s="149" t="n">
        <v>0.69</v>
      </c>
      <c r="I414" s="149" t="n">
        <f aca="false">(H413+H414)*G414</f>
        <v>14</v>
      </c>
      <c r="J414" s="149"/>
      <c r="K414" s="149"/>
      <c r="L414" s="149"/>
      <c r="M414" s="150"/>
    </row>
    <row r="415" s="145" customFormat="true" ht="14.4" hidden="false" customHeight="false" outlineLevel="0" collapsed="false">
      <c r="B415" s="146" t="s">
        <v>200</v>
      </c>
      <c r="C415" s="147"/>
      <c r="D415" s="148"/>
      <c r="E415" s="147" t="s">
        <v>141</v>
      </c>
      <c r="F415" s="149"/>
      <c r="G415" s="149" t="n">
        <v>10</v>
      </c>
      <c r="H415" s="149" t="n">
        <v>0</v>
      </c>
      <c r="I415" s="149" t="n">
        <f aca="false">(H414+H415)*G415</f>
        <v>6.9</v>
      </c>
      <c r="J415" s="149"/>
      <c r="K415" s="149"/>
      <c r="L415" s="149"/>
      <c r="M415" s="150"/>
    </row>
    <row r="416" s="145" customFormat="true" ht="14.4" hidden="false" customHeight="false" outlineLevel="0" collapsed="false">
      <c r="B416" s="146" t="s">
        <v>201</v>
      </c>
      <c r="C416" s="147"/>
      <c r="D416" s="148"/>
      <c r="E416" s="147" t="s">
        <v>141</v>
      </c>
      <c r="F416" s="149"/>
      <c r="G416" s="149" t="n">
        <v>10</v>
      </c>
      <c r="H416" s="149" t="n">
        <v>0</v>
      </c>
      <c r="I416" s="149" t="n">
        <f aca="false">(H415+H416)*G416</f>
        <v>0</v>
      </c>
      <c r="J416" s="149"/>
      <c r="K416" s="149"/>
      <c r="L416" s="149"/>
      <c r="M416" s="150"/>
    </row>
    <row r="417" s="145" customFormat="true" ht="14.4" hidden="false" customHeight="false" outlineLevel="0" collapsed="false">
      <c r="B417" s="146" t="s">
        <v>202</v>
      </c>
      <c r="C417" s="147"/>
      <c r="D417" s="148"/>
      <c r="E417" s="147" t="s">
        <v>141</v>
      </c>
      <c r="F417" s="149"/>
      <c r="G417" s="149" t="n">
        <v>10</v>
      </c>
      <c r="H417" s="149" t="n">
        <v>0</v>
      </c>
      <c r="I417" s="149" t="n">
        <f aca="false">(H416+H417)*G417</f>
        <v>0</v>
      </c>
      <c r="J417" s="149"/>
      <c r="K417" s="149"/>
      <c r="L417" s="149"/>
      <c r="M417" s="150"/>
    </row>
    <row r="418" s="145" customFormat="true" ht="14.4" hidden="false" customHeight="false" outlineLevel="0" collapsed="false">
      <c r="B418" s="146" t="s">
        <v>203</v>
      </c>
      <c r="C418" s="147"/>
      <c r="D418" s="148"/>
      <c r="E418" s="147" t="s">
        <v>141</v>
      </c>
      <c r="F418" s="149"/>
      <c r="G418" s="149" t="n">
        <v>10</v>
      </c>
      <c r="H418" s="149" t="n">
        <v>0</v>
      </c>
      <c r="I418" s="149" t="n">
        <f aca="false">(H417+H418)*G418</f>
        <v>0</v>
      </c>
      <c r="J418" s="149"/>
      <c r="K418" s="149"/>
      <c r="L418" s="149"/>
      <c r="M418" s="150"/>
    </row>
    <row r="419" s="145" customFormat="true" ht="14.4" hidden="false" customHeight="false" outlineLevel="0" collapsed="false">
      <c r="B419" s="146" t="s">
        <v>204</v>
      </c>
      <c r="C419" s="147"/>
      <c r="D419" s="148"/>
      <c r="E419" s="147" t="s">
        <v>141</v>
      </c>
      <c r="F419" s="149"/>
      <c r="G419" s="149" t="n">
        <v>10</v>
      </c>
      <c r="H419" s="149" t="n">
        <v>0</v>
      </c>
      <c r="I419" s="149" t="n">
        <f aca="false">(H418+H419)*G419</f>
        <v>0</v>
      </c>
      <c r="J419" s="149"/>
      <c r="K419" s="149"/>
      <c r="L419" s="149"/>
      <c r="M419" s="150"/>
    </row>
    <row r="420" s="145" customFormat="true" ht="14.4" hidden="false" customHeight="false" outlineLevel="0" collapsed="false">
      <c r="B420" s="146" t="s">
        <v>205</v>
      </c>
      <c r="C420" s="147"/>
      <c r="D420" s="148"/>
      <c r="E420" s="147" t="s">
        <v>141</v>
      </c>
      <c r="F420" s="149"/>
      <c r="G420" s="149" t="n">
        <v>10</v>
      </c>
      <c r="H420" s="149" t="n">
        <v>0</v>
      </c>
      <c r="I420" s="149" t="n">
        <f aca="false">(H419+H420)*G420</f>
        <v>0</v>
      </c>
      <c r="J420" s="149"/>
      <c r="K420" s="149"/>
      <c r="L420" s="149"/>
      <c r="M420" s="150"/>
    </row>
    <row r="421" s="145" customFormat="true" ht="14.4" hidden="false" customHeight="false" outlineLevel="0" collapsed="false">
      <c r="B421" s="146" t="s">
        <v>206</v>
      </c>
      <c r="C421" s="147"/>
      <c r="D421" s="148"/>
      <c r="E421" s="147" t="s">
        <v>141</v>
      </c>
      <c r="F421" s="149"/>
      <c r="G421" s="149" t="n">
        <v>10</v>
      </c>
      <c r="H421" s="149" t="n">
        <v>0</v>
      </c>
      <c r="I421" s="149" t="n">
        <f aca="false">(H420+H421)*G421</f>
        <v>0</v>
      </c>
      <c r="J421" s="149"/>
      <c r="K421" s="149"/>
      <c r="L421" s="149"/>
      <c r="M421" s="150"/>
    </row>
    <row r="422" s="145" customFormat="true" ht="14.4" hidden="false" customHeight="false" outlineLevel="0" collapsed="false">
      <c r="B422" s="146" t="s">
        <v>207</v>
      </c>
      <c r="C422" s="147"/>
      <c r="D422" s="148"/>
      <c r="E422" s="147" t="s">
        <v>141</v>
      </c>
      <c r="F422" s="149"/>
      <c r="G422" s="149" t="n">
        <v>10</v>
      </c>
      <c r="H422" s="149" t="n">
        <v>0</v>
      </c>
      <c r="I422" s="149" t="n">
        <f aca="false">(H421+H422)*G422</f>
        <v>0</v>
      </c>
      <c r="J422" s="149"/>
      <c r="K422" s="149"/>
      <c r="L422" s="149"/>
      <c r="M422" s="150"/>
    </row>
    <row r="423" s="145" customFormat="true" ht="14.4" hidden="false" customHeight="false" outlineLevel="0" collapsed="false">
      <c r="B423" s="146" t="s">
        <v>208</v>
      </c>
      <c r="C423" s="147"/>
      <c r="D423" s="148"/>
      <c r="E423" s="147" t="s">
        <v>141</v>
      </c>
      <c r="F423" s="149"/>
      <c r="G423" s="149" t="n">
        <v>10</v>
      </c>
      <c r="H423" s="149" t="n">
        <v>0.1</v>
      </c>
      <c r="I423" s="149" t="n">
        <f aca="false">(H422+H423)*G423</f>
        <v>1</v>
      </c>
      <c r="J423" s="149"/>
      <c r="K423" s="149"/>
      <c r="L423" s="149"/>
      <c r="M423" s="150"/>
    </row>
    <row r="424" s="145" customFormat="true" ht="14.4" hidden="false" customHeight="false" outlineLevel="0" collapsed="false">
      <c r="B424" s="146" t="s">
        <v>209</v>
      </c>
      <c r="C424" s="147"/>
      <c r="D424" s="148"/>
      <c r="E424" s="147" t="s">
        <v>141</v>
      </c>
      <c r="F424" s="149"/>
      <c r="G424" s="149" t="n">
        <v>10</v>
      </c>
      <c r="H424" s="149" t="n">
        <v>0</v>
      </c>
      <c r="I424" s="149" t="n">
        <f aca="false">(H423+H424)*G424</f>
        <v>1</v>
      </c>
      <c r="J424" s="149"/>
      <c r="K424" s="149"/>
      <c r="L424" s="149"/>
      <c r="M424" s="150"/>
    </row>
    <row r="425" s="145" customFormat="true" ht="14.4" hidden="false" customHeight="false" outlineLevel="0" collapsed="false">
      <c r="B425" s="146" t="s">
        <v>210</v>
      </c>
      <c r="C425" s="147"/>
      <c r="D425" s="148"/>
      <c r="E425" s="147" t="s">
        <v>141</v>
      </c>
      <c r="F425" s="149"/>
      <c r="G425" s="149" t="n">
        <v>10</v>
      </c>
      <c r="H425" s="149" t="n">
        <v>0</v>
      </c>
      <c r="I425" s="149" t="n">
        <f aca="false">(H424+H425)*G425</f>
        <v>0</v>
      </c>
      <c r="J425" s="149"/>
      <c r="K425" s="149"/>
      <c r="L425" s="149"/>
      <c r="M425" s="150"/>
    </row>
    <row r="426" s="145" customFormat="true" ht="14.4" hidden="false" customHeight="false" outlineLevel="0" collapsed="false">
      <c r="B426" s="146" t="s">
        <v>211</v>
      </c>
      <c r="C426" s="147"/>
      <c r="D426" s="148"/>
      <c r="E426" s="147" t="s">
        <v>141</v>
      </c>
      <c r="F426" s="149"/>
      <c r="G426" s="149" t="n">
        <v>10</v>
      </c>
      <c r="H426" s="149" t="n">
        <v>0</v>
      </c>
      <c r="I426" s="149" t="n">
        <f aca="false">(H425+H426)*G426</f>
        <v>0</v>
      </c>
      <c r="J426" s="149"/>
      <c r="K426" s="149"/>
      <c r="L426" s="149"/>
      <c r="M426" s="150"/>
    </row>
    <row r="427" s="145" customFormat="true" ht="14.4" hidden="false" customHeight="false" outlineLevel="0" collapsed="false">
      <c r="B427" s="146" t="s">
        <v>212</v>
      </c>
      <c r="C427" s="147"/>
      <c r="D427" s="148"/>
      <c r="E427" s="147" t="s">
        <v>141</v>
      </c>
      <c r="F427" s="149"/>
      <c r="G427" s="149" t="n">
        <v>10</v>
      </c>
      <c r="H427" s="149" t="n">
        <v>0</v>
      </c>
      <c r="I427" s="149" t="n">
        <f aca="false">(H426+H427)*G427</f>
        <v>0</v>
      </c>
      <c r="J427" s="149"/>
      <c r="K427" s="149"/>
      <c r="L427" s="149"/>
      <c r="M427" s="150"/>
    </row>
    <row r="428" s="145" customFormat="true" ht="14.4" hidden="false" customHeight="false" outlineLevel="0" collapsed="false">
      <c r="B428" s="146" t="s">
        <v>213</v>
      </c>
      <c r="C428" s="147"/>
      <c r="D428" s="148"/>
      <c r="E428" s="147" t="s">
        <v>141</v>
      </c>
      <c r="F428" s="149"/>
      <c r="G428" s="149" t="n">
        <v>10</v>
      </c>
      <c r="H428" s="149" t="n">
        <v>0</v>
      </c>
      <c r="I428" s="149" t="n">
        <f aca="false">(H427+H428)*G428</f>
        <v>0</v>
      </c>
      <c r="J428" s="149"/>
      <c r="K428" s="149"/>
      <c r="L428" s="149"/>
      <c r="M428" s="150"/>
    </row>
    <row r="429" s="145" customFormat="true" ht="14.4" hidden="false" customHeight="false" outlineLevel="0" collapsed="false">
      <c r="B429" s="146" t="s">
        <v>214</v>
      </c>
      <c r="C429" s="147"/>
      <c r="D429" s="148"/>
      <c r="E429" s="147" t="s">
        <v>141</v>
      </c>
      <c r="F429" s="149"/>
      <c r="G429" s="149" t="n">
        <v>10</v>
      </c>
      <c r="H429" s="149" t="n">
        <v>0</v>
      </c>
      <c r="I429" s="149" t="n">
        <f aca="false">(H428+H429)*G429</f>
        <v>0</v>
      </c>
      <c r="J429" s="149"/>
      <c r="K429" s="149"/>
      <c r="L429" s="149"/>
      <c r="M429" s="150"/>
    </row>
    <row r="430" s="145" customFormat="true" ht="14.4" hidden="false" customHeight="false" outlineLevel="0" collapsed="false">
      <c r="B430" s="146" t="s">
        <v>215</v>
      </c>
      <c r="C430" s="147"/>
      <c r="D430" s="148"/>
      <c r="E430" s="147" t="s">
        <v>141</v>
      </c>
      <c r="F430" s="149"/>
      <c r="G430" s="149" t="n">
        <v>10</v>
      </c>
      <c r="H430" s="149" t="n">
        <v>0</v>
      </c>
      <c r="I430" s="149" t="n">
        <f aca="false">(H429+H430)*G430</f>
        <v>0</v>
      </c>
      <c r="J430" s="149"/>
      <c r="K430" s="149"/>
      <c r="L430" s="149"/>
      <c r="M430" s="150"/>
    </row>
    <row r="431" s="145" customFormat="true" ht="14.4" hidden="false" customHeight="false" outlineLevel="0" collapsed="false">
      <c r="B431" s="146" t="s">
        <v>216</v>
      </c>
      <c r="C431" s="147"/>
      <c r="D431" s="148"/>
      <c r="E431" s="147" t="s">
        <v>141</v>
      </c>
      <c r="F431" s="149"/>
      <c r="G431" s="149" t="n">
        <v>10</v>
      </c>
      <c r="H431" s="149" t="n">
        <v>0</v>
      </c>
      <c r="I431" s="149" t="n">
        <f aca="false">(H430+H431)*G431</f>
        <v>0</v>
      </c>
      <c r="J431" s="149"/>
      <c r="K431" s="149"/>
      <c r="L431" s="149"/>
      <c r="M431" s="150"/>
    </row>
    <row r="432" s="145" customFormat="true" ht="14.4" hidden="false" customHeight="false" outlineLevel="0" collapsed="false">
      <c r="B432" s="146" t="s">
        <v>217</v>
      </c>
      <c r="C432" s="147"/>
      <c r="D432" s="148"/>
      <c r="E432" s="147" t="s">
        <v>141</v>
      </c>
      <c r="F432" s="149"/>
      <c r="G432" s="149" t="n">
        <v>10</v>
      </c>
      <c r="H432" s="149" t="n">
        <v>0</v>
      </c>
      <c r="I432" s="149" t="n">
        <f aca="false">(H431+H432)*G432</f>
        <v>0</v>
      </c>
      <c r="J432" s="149"/>
      <c r="K432" s="149"/>
      <c r="L432" s="149"/>
      <c r="M432" s="150"/>
    </row>
    <row r="433" s="145" customFormat="true" ht="14.4" hidden="false" customHeight="false" outlineLevel="0" collapsed="false">
      <c r="B433" s="146" t="s">
        <v>218</v>
      </c>
      <c r="C433" s="147"/>
      <c r="D433" s="148"/>
      <c r="E433" s="147" t="s">
        <v>141</v>
      </c>
      <c r="F433" s="149"/>
      <c r="G433" s="149" t="n">
        <v>10</v>
      </c>
      <c r="H433" s="149" t="n">
        <v>0</v>
      </c>
      <c r="I433" s="149" t="n">
        <f aca="false">(H432+H433)*G433</f>
        <v>0</v>
      </c>
      <c r="J433" s="149"/>
      <c r="K433" s="149"/>
      <c r="L433" s="149"/>
      <c r="M433" s="150"/>
    </row>
    <row r="434" s="145" customFormat="true" ht="14.4" hidden="false" customHeight="false" outlineLevel="0" collapsed="false">
      <c r="B434" s="146" t="s">
        <v>219</v>
      </c>
      <c r="C434" s="147"/>
      <c r="D434" s="148"/>
      <c r="E434" s="147" t="s">
        <v>141</v>
      </c>
      <c r="F434" s="149"/>
      <c r="G434" s="149" t="n">
        <v>10</v>
      </c>
      <c r="H434" s="149" t="n">
        <v>0</v>
      </c>
      <c r="I434" s="149" t="n">
        <f aca="false">(H433+H434)*G434</f>
        <v>0</v>
      </c>
      <c r="J434" s="149"/>
      <c r="K434" s="149"/>
      <c r="L434" s="149"/>
      <c r="M434" s="150"/>
    </row>
    <row r="435" s="145" customFormat="true" ht="14.4" hidden="false" customHeight="false" outlineLevel="0" collapsed="false">
      <c r="B435" s="146" t="s">
        <v>220</v>
      </c>
      <c r="C435" s="147"/>
      <c r="D435" s="148"/>
      <c r="E435" s="147" t="s">
        <v>141</v>
      </c>
      <c r="F435" s="149"/>
      <c r="G435" s="149" t="n">
        <v>10</v>
      </c>
      <c r="H435" s="149" t="n">
        <v>0</v>
      </c>
      <c r="I435" s="149" t="n">
        <f aca="false">(H434+H435)*G435</f>
        <v>0</v>
      </c>
      <c r="J435" s="149"/>
      <c r="K435" s="149"/>
      <c r="L435" s="149"/>
      <c r="M435" s="150"/>
    </row>
    <row r="436" s="145" customFormat="true" ht="14.4" hidden="false" customHeight="false" outlineLevel="0" collapsed="false">
      <c r="B436" s="146" t="s">
        <v>221</v>
      </c>
      <c r="C436" s="147"/>
      <c r="D436" s="148"/>
      <c r="E436" s="147" t="s">
        <v>141</v>
      </c>
      <c r="F436" s="149"/>
      <c r="G436" s="149" t="n">
        <v>10</v>
      </c>
      <c r="H436" s="149" t="n">
        <v>0</v>
      </c>
      <c r="I436" s="149" t="n">
        <f aca="false">(H435+H436)*G436</f>
        <v>0</v>
      </c>
      <c r="J436" s="149"/>
      <c r="K436" s="149"/>
      <c r="L436" s="149"/>
      <c r="M436" s="150"/>
    </row>
    <row r="437" s="145" customFormat="true" ht="14.4" hidden="false" customHeight="false" outlineLevel="0" collapsed="false">
      <c r="B437" s="146" t="s">
        <v>222</v>
      </c>
      <c r="C437" s="147"/>
      <c r="D437" s="148"/>
      <c r="E437" s="147" t="s">
        <v>141</v>
      </c>
      <c r="F437" s="149"/>
      <c r="G437" s="149" t="n">
        <v>10</v>
      </c>
      <c r="H437" s="149" t="n">
        <v>0.04</v>
      </c>
      <c r="I437" s="149" t="n">
        <f aca="false">(H436+H437)*G437</f>
        <v>0.4</v>
      </c>
      <c r="J437" s="149"/>
      <c r="K437" s="149"/>
      <c r="L437" s="149"/>
      <c r="M437" s="150"/>
    </row>
    <row r="438" s="145" customFormat="true" ht="14.4" hidden="false" customHeight="false" outlineLevel="0" collapsed="false">
      <c r="B438" s="146" t="s">
        <v>223</v>
      </c>
      <c r="C438" s="147"/>
      <c r="D438" s="148"/>
      <c r="E438" s="147" t="s">
        <v>141</v>
      </c>
      <c r="F438" s="149"/>
      <c r="G438" s="149" t="n">
        <v>10</v>
      </c>
      <c r="H438" s="149" t="n">
        <v>0</v>
      </c>
      <c r="I438" s="149" t="n">
        <f aca="false">(H437+H438)*G438</f>
        <v>0.4</v>
      </c>
      <c r="J438" s="149"/>
      <c r="K438" s="149"/>
      <c r="L438" s="149"/>
      <c r="M438" s="150"/>
    </row>
    <row r="439" s="145" customFormat="true" ht="14.4" hidden="false" customHeight="false" outlineLevel="0" collapsed="false">
      <c r="B439" s="146" t="s">
        <v>224</v>
      </c>
      <c r="C439" s="147"/>
      <c r="D439" s="148"/>
      <c r="E439" s="147" t="s">
        <v>141</v>
      </c>
      <c r="F439" s="149"/>
      <c r="G439" s="149" t="n">
        <v>10</v>
      </c>
      <c r="H439" s="149" t="n">
        <v>0</v>
      </c>
      <c r="I439" s="149" t="n">
        <f aca="false">(H438+H439)*G439</f>
        <v>0</v>
      </c>
      <c r="J439" s="149"/>
      <c r="K439" s="149"/>
      <c r="L439" s="149"/>
      <c r="M439" s="150"/>
    </row>
    <row r="440" s="145" customFormat="true" ht="14.4" hidden="false" customHeight="false" outlineLevel="0" collapsed="false">
      <c r="B440" s="146" t="s">
        <v>225</v>
      </c>
      <c r="C440" s="147"/>
      <c r="D440" s="148"/>
      <c r="E440" s="147" t="s">
        <v>141</v>
      </c>
      <c r="F440" s="149"/>
      <c r="G440" s="149" t="n">
        <v>10</v>
      </c>
      <c r="H440" s="149" t="n">
        <v>0</v>
      </c>
      <c r="I440" s="149" t="n">
        <f aca="false">(H439+H440)*G440</f>
        <v>0</v>
      </c>
      <c r="J440" s="149"/>
      <c r="K440" s="149"/>
      <c r="L440" s="149"/>
      <c r="M440" s="150"/>
    </row>
    <row r="441" s="145" customFormat="true" ht="14.4" hidden="false" customHeight="false" outlineLevel="0" collapsed="false">
      <c r="B441" s="146" t="s">
        <v>226</v>
      </c>
      <c r="C441" s="147"/>
      <c r="D441" s="148"/>
      <c r="E441" s="147" t="s">
        <v>141</v>
      </c>
      <c r="F441" s="149"/>
      <c r="G441" s="149" t="n">
        <v>10</v>
      </c>
      <c r="H441" s="149" t="n">
        <v>0.25</v>
      </c>
      <c r="I441" s="149" t="n">
        <f aca="false">(H440+H441)*G441</f>
        <v>2.5</v>
      </c>
      <c r="J441" s="149"/>
      <c r="K441" s="149"/>
      <c r="L441" s="149"/>
      <c r="M441" s="150"/>
    </row>
    <row r="442" s="145" customFormat="true" ht="14.4" hidden="false" customHeight="false" outlineLevel="0" collapsed="false">
      <c r="B442" s="146" t="s">
        <v>227</v>
      </c>
      <c r="C442" s="147"/>
      <c r="D442" s="148"/>
      <c r="E442" s="147" t="s">
        <v>141</v>
      </c>
      <c r="F442" s="149"/>
      <c r="G442" s="149" t="n">
        <v>10</v>
      </c>
      <c r="H442" s="149" t="n">
        <v>0</v>
      </c>
      <c r="I442" s="149" t="n">
        <f aca="false">(H441+H442)*G442</f>
        <v>2.5</v>
      </c>
      <c r="J442" s="149"/>
      <c r="K442" s="149"/>
      <c r="L442" s="149"/>
      <c r="M442" s="150"/>
    </row>
    <row r="443" s="145" customFormat="true" ht="14.4" hidden="false" customHeight="false" outlineLevel="0" collapsed="false">
      <c r="B443" s="146" t="s">
        <v>228</v>
      </c>
      <c r="C443" s="147"/>
      <c r="D443" s="148"/>
      <c r="E443" s="147" t="s">
        <v>141</v>
      </c>
      <c r="F443" s="149"/>
      <c r="G443" s="149" t="n">
        <v>10</v>
      </c>
      <c r="H443" s="149" t="n">
        <v>0</v>
      </c>
      <c r="I443" s="149" t="n">
        <f aca="false">(H442+H443)*G443</f>
        <v>0</v>
      </c>
      <c r="J443" s="149"/>
      <c r="K443" s="149"/>
      <c r="L443" s="149"/>
      <c r="M443" s="150"/>
    </row>
    <row r="444" s="145" customFormat="true" ht="14.4" hidden="false" customHeight="false" outlineLevel="0" collapsed="false">
      <c r="B444" s="146" t="s">
        <v>229</v>
      </c>
      <c r="C444" s="147"/>
      <c r="D444" s="148"/>
      <c r="E444" s="147" t="s">
        <v>141</v>
      </c>
      <c r="F444" s="149"/>
      <c r="G444" s="149" t="n">
        <v>10</v>
      </c>
      <c r="H444" s="149" t="n">
        <v>0</v>
      </c>
      <c r="I444" s="149" t="n">
        <f aca="false">(H443+H444)*G444</f>
        <v>0</v>
      </c>
      <c r="J444" s="149"/>
      <c r="K444" s="149"/>
      <c r="L444" s="149"/>
      <c r="M444" s="150"/>
    </row>
    <row r="445" s="145" customFormat="true" ht="14.4" hidden="false" customHeight="false" outlineLevel="0" collapsed="false">
      <c r="B445" s="146" t="s">
        <v>230</v>
      </c>
      <c r="C445" s="147"/>
      <c r="D445" s="148"/>
      <c r="E445" s="147" t="s">
        <v>141</v>
      </c>
      <c r="F445" s="149"/>
      <c r="G445" s="149" t="n">
        <v>10</v>
      </c>
      <c r="H445" s="149" t="n">
        <v>1.23</v>
      </c>
      <c r="I445" s="149" t="n">
        <f aca="false">(H444+H445)*G445</f>
        <v>12.3</v>
      </c>
      <c r="J445" s="149"/>
      <c r="K445" s="149"/>
      <c r="L445" s="149"/>
      <c r="M445" s="150"/>
    </row>
    <row r="446" s="145" customFormat="true" ht="14.4" hidden="false" customHeight="false" outlineLevel="0" collapsed="false">
      <c r="B446" s="146" t="s">
        <v>231</v>
      </c>
      <c r="C446" s="147"/>
      <c r="D446" s="148"/>
      <c r="E446" s="147" t="s">
        <v>141</v>
      </c>
      <c r="F446" s="149"/>
      <c r="G446" s="149" t="n">
        <v>10</v>
      </c>
      <c r="H446" s="149" t="n">
        <v>0.65</v>
      </c>
      <c r="I446" s="149" t="n">
        <f aca="false">(H445+H446)*G446</f>
        <v>18.8</v>
      </c>
      <c r="J446" s="149"/>
      <c r="K446" s="149"/>
      <c r="L446" s="149"/>
      <c r="M446" s="150"/>
    </row>
    <row r="447" s="145" customFormat="true" ht="14.4" hidden="false" customHeight="false" outlineLevel="0" collapsed="false">
      <c r="B447" s="146" t="s">
        <v>232</v>
      </c>
      <c r="C447" s="147"/>
      <c r="D447" s="148"/>
      <c r="E447" s="147" t="s">
        <v>141</v>
      </c>
      <c r="F447" s="149"/>
      <c r="G447" s="149" t="n">
        <v>10</v>
      </c>
      <c r="H447" s="149" t="n">
        <v>1.76</v>
      </c>
      <c r="I447" s="149" t="n">
        <f aca="false">(H446+H447)*G447</f>
        <v>24.1</v>
      </c>
      <c r="J447" s="149"/>
      <c r="K447" s="149"/>
      <c r="L447" s="149"/>
      <c r="M447" s="150"/>
    </row>
    <row r="448" s="145" customFormat="true" ht="14.4" hidden="false" customHeight="false" outlineLevel="0" collapsed="false">
      <c r="B448" s="146" t="s">
        <v>233</v>
      </c>
      <c r="C448" s="147"/>
      <c r="D448" s="148"/>
      <c r="E448" s="147" t="s">
        <v>141</v>
      </c>
      <c r="F448" s="149"/>
      <c r="G448" s="149" t="n">
        <v>10</v>
      </c>
      <c r="H448" s="149" t="n">
        <v>0.78</v>
      </c>
      <c r="I448" s="149" t="n">
        <f aca="false">(H447+H448)*G448</f>
        <v>25.4</v>
      </c>
      <c r="J448" s="149"/>
      <c r="K448" s="149"/>
      <c r="L448" s="149"/>
      <c r="M448" s="150"/>
    </row>
    <row r="449" s="145" customFormat="true" ht="14.4" hidden="false" customHeight="false" outlineLevel="0" collapsed="false">
      <c r="B449" s="146" t="s">
        <v>234</v>
      </c>
      <c r="C449" s="147"/>
      <c r="D449" s="148"/>
      <c r="E449" s="147" t="s">
        <v>141</v>
      </c>
      <c r="F449" s="149"/>
      <c r="G449" s="149" t="n">
        <v>10</v>
      </c>
      <c r="H449" s="149" t="n">
        <v>0</v>
      </c>
      <c r="I449" s="149" t="n">
        <f aca="false">(H448+H449)*G449</f>
        <v>7.8</v>
      </c>
      <c r="J449" s="149"/>
      <c r="K449" s="149"/>
      <c r="L449" s="149"/>
      <c r="M449" s="150"/>
    </row>
    <row r="450" s="145" customFormat="true" ht="14.4" hidden="false" customHeight="false" outlineLevel="0" collapsed="false">
      <c r="B450" s="146" t="s">
        <v>235</v>
      </c>
      <c r="C450" s="147"/>
      <c r="D450" s="148"/>
      <c r="E450" s="147" t="s">
        <v>141</v>
      </c>
      <c r="F450" s="149"/>
      <c r="G450" s="149" t="n">
        <v>10</v>
      </c>
      <c r="H450" s="149" t="n">
        <v>0</v>
      </c>
      <c r="I450" s="149" t="n">
        <f aca="false">(H449+H450)*G450</f>
        <v>0</v>
      </c>
      <c r="J450" s="149"/>
      <c r="K450" s="149"/>
      <c r="L450" s="149"/>
      <c r="M450" s="150"/>
    </row>
    <row r="451" s="145" customFormat="true" ht="14.4" hidden="false" customHeight="false" outlineLevel="0" collapsed="false">
      <c r="B451" s="146" t="s">
        <v>236</v>
      </c>
      <c r="C451" s="147"/>
      <c r="D451" s="148"/>
      <c r="E451" s="147" t="s">
        <v>141</v>
      </c>
      <c r="F451" s="149"/>
      <c r="G451" s="149" t="n">
        <v>10</v>
      </c>
      <c r="H451" s="149" t="n">
        <v>0</v>
      </c>
      <c r="I451" s="149" t="n">
        <f aca="false">(H450+H451)*G451</f>
        <v>0</v>
      </c>
      <c r="J451" s="149"/>
      <c r="K451" s="149"/>
      <c r="L451" s="149"/>
      <c r="M451" s="150"/>
    </row>
    <row r="452" s="145" customFormat="true" ht="14.4" hidden="false" customHeight="false" outlineLevel="0" collapsed="false">
      <c r="B452" s="146" t="s">
        <v>237</v>
      </c>
      <c r="C452" s="147"/>
      <c r="D452" s="148"/>
      <c r="E452" s="147" t="s">
        <v>141</v>
      </c>
      <c r="F452" s="149"/>
      <c r="G452" s="149" t="n">
        <v>10</v>
      </c>
      <c r="H452" s="149" t="n">
        <v>0</v>
      </c>
      <c r="I452" s="149" t="n">
        <f aca="false">(H451+H452)*G452</f>
        <v>0</v>
      </c>
      <c r="J452" s="149"/>
      <c r="K452" s="149"/>
      <c r="L452" s="149"/>
      <c r="M452" s="150"/>
    </row>
    <row r="453" s="145" customFormat="true" ht="14.4" hidden="false" customHeight="false" outlineLevel="0" collapsed="false">
      <c r="B453" s="146" t="s">
        <v>238</v>
      </c>
      <c r="C453" s="147"/>
      <c r="D453" s="148"/>
      <c r="E453" s="147" t="s">
        <v>141</v>
      </c>
      <c r="F453" s="149"/>
      <c r="G453" s="149" t="n">
        <v>10</v>
      </c>
      <c r="H453" s="149" t="n">
        <v>0.1</v>
      </c>
      <c r="I453" s="149" t="n">
        <f aca="false">(H452+H453)*G453</f>
        <v>1</v>
      </c>
      <c r="J453" s="149"/>
      <c r="K453" s="149"/>
      <c r="L453" s="149"/>
      <c r="M453" s="150"/>
    </row>
    <row r="454" s="145" customFormat="true" ht="14.4" hidden="false" customHeight="false" outlineLevel="0" collapsed="false">
      <c r="B454" s="146" t="s">
        <v>239</v>
      </c>
      <c r="C454" s="147"/>
      <c r="D454" s="148"/>
      <c r="E454" s="147" t="s">
        <v>141</v>
      </c>
      <c r="F454" s="149"/>
      <c r="G454" s="149" t="n">
        <v>10</v>
      </c>
      <c r="H454" s="149" t="n">
        <v>0.04</v>
      </c>
      <c r="I454" s="149" t="n">
        <f aca="false">(H453+H454)*G454</f>
        <v>1.4</v>
      </c>
      <c r="J454" s="149"/>
      <c r="K454" s="149"/>
      <c r="L454" s="149"/>
      <c r="M454" s="150"/>
    </row>
    <row r="455" s="145" customFormat="true" ht="14.4" hidden="false" customHeight="false" outlineLevel="0" collapsed="false">
      <c r="B455" s="146" t="s">
        <v>240</v>
      </c>
      <c r="C455" s="147"/>
      <c r="D455" s="148"/>
      <c r="E455" s="147" t="s">
        <v>141</v>
      </c>
      <c r="F455" s="149"/>
      <c r="G455" s="149" t="n">
        <v>10</v>
      </c>
      <c r="H455" s="149" t="n">
        <v>0</v>
      </c>
      <c r="I455" s="149" t="n">
        <f aca="false">(H454+H455)*G455</f>
        <v>0.4</v>
      </c>
      <c r="J455" s="149"/>
      <c r="K455" s="149"/>
      <c r="L455" s="149"/>
      <c r="M455" s="150"/>
    </row>
    <row r="456" s="145" customFormat="true" ht="14.4" hidden="false" customHeight="false" outlineLevel="0" collapsed="false">
      <c r="B456" s="146" t="s">
        <v>241</v>
      </c>
      <c r="C456" s="147"/>
      <c r="D456" s="148"/>
      <c r="E456" s="147" t="s">
        <v>141</v>
      </c>
      <c r="F456" s="149"/>
      <c r="G456" s="149" t="n">
        <v>10</v>
      </c>
      <c r="H456" s="149" t="n">
        <v>0</v>
      </c>
      <c r="I456" s="149" t="n">
        <f aca="false">(H455+H456)*G456</f>
        <v>0</v>
      </c>
      <c r="J456" s="149"/>
      <c r="K456" s="149"/>
      <c r="L456" s="149"/>
      <c r="M456" s="150"/>
    </row>
    <row r="457" s="145" customFormat="true" ht="14.4" hidden="false" customHeight="false" outlineLevel="0" collapsed="false">
      <c r="B457" s="146" t="s">
        <v>242</v>
      </c>
      <c r="C457" s="147"/>
      <c r="D457" s="148"/>
      <c r="E457" s="147" t="s">
        <v>141</v>
      </c>
      <c r="F457" s="149"/>
      <c r="G457" s="149" t="n">
        <v>10</v>
      </c>
      <c r="H457" s="149" t="n">
        <v>0</v>
      </c>
      <c r="I457" s="149" t="n">
        <f aca="false">(H456+H457)*G457</f>
        <v>0</v>
      </c>
      <c r="J457" s="149"/>
      <c r="K457" s="149"/>
      <c r="L457" s="149"/>
      <c r="M457" s="150"/>
    </row>
    <row r="458" s="145" customFormat="true" ht="14.4" hidden="false" customHeight="false" outlineLevel="0" collapsed="false">
      <c r="B458" s="146" t="s">
        <v>243</v>
      </c>
      <c r="C458" s="147"/>
      <c r="D458" s="148"/>
      <c r="E458" s="147" t="s">
        <v>141</v>
      </c>
      <c r="F458" s="149"/>
      <c r="G458" s="149" t="n">
        <v>10</v>
      </c>
      <c r="H458" s="149" t="n">
        <v>0</v>
      </c>
      <c r="I458" s="149" t="n">
        <f aca="false">(H457+H458)*G458</f>
        <v>0</v>
      </c>
      <c r="J458" s="149"/>
      <c r="K458" s="149"/>
      <c r="L458" s="149"/>
      <c r="M458" s="150"/>
    </row>
    <row r="459" s="145" customFormat="true" ht="14.4" hidden="false" customHeight="false" outlineLevel="0" collapsed="false">
      <c r="B459" s="146" t="s">
        <v>244</v>
      </c>
      <c r="C459" s="147"/>
      <c r="D459" s="148"/>
      <c r="E459" s="147" t="s">
        <v>141</v>
      </c>
      <c r="F459" s="149"/>
      <c r="G459" s="149" t="n">
        <v>10</v>
      </c>
      <c r="H459" s="149" t="n">
        <v>0</v>
      </c>
      <c r="I459" s="149" t="n">
        <f aca="false">(H458+H459)*G459</f>
        <v>0</v>
      </c>
      <c r="J459" s="149"/>
      <c r="K459" s="149"/>
      <c r="L459" s="149"/>
      <c r="M459" s="150"/>
    </row>
    <row r="460" s="145" customFormat="true" ht="14.4" hidden="false" customHeight="false" outlineLevel="0" collapsed="false">
      <c r="B460" s="146" t="s">
        <v>245</v>
      </c>
      <c r="C460" s="147"/>
      <c r="D460" s="148"/>
      <c r="E460" s="147" t="s">
        <v>141</v>
      </c>
      <c r="F460" s="149"/>
      <c r="G460" s="149" t="n">
        <v>10</v>
      </c>
      <c r="H460" s="149" t="n">
        <v>0</v>
      </c>
      <c r="I460" s="149" t="n">
        <f aca="false">(H459+H460)*G460</f>
        <v>0</v>
      </c>
      <c r="J460" s="149"/>
      <c r="K460" s="149"/>
      <c r="L460" s="149"/>
      <c r="M460" s="150"/>
    </row>
    <row r="461" s="145" customFormat="true" ht="14.4" hidden="false" customHeight="false" outlineLevel="0" collapsed="false">
      <c r="B461" s="146" t="s">
        <v>246</v>
      </c>
      <c r="C461" s="147"/>
      <c r="D461" s="148"/>
      <c r="E461" s="147" t="s">
        <v>141</v>
      </c>
      <c r="F461" s="149"/>
      <c r="G461" s="149" t="n">
        <v>10</v>
      </c>
      <c r="H461" s="149" t="n">
        <v>0</v>
      </c>
      <c r="I461" s="149" t="n">
        <f aca="false">(H460+H461)*G461</f>
        <v>0</v>
      </c>
      <c r="J461" s="149"/>
      <c r="K461" s="149"/>
      <c r="L461" s="149"/>
      <c r="M461" s="150"/>
    </row>
    <row r="462" s="145" customFormat="true" ht="14.4" hidden="false" customHeight="false" outlineLevel="0" collapsed="false">
      <c r="B462" s="146" t="s">
        <v>247</v>
      </c>
      <c r="C462" s="147"/>
      <c r="D462" s="148"/>
      <c r="E462" s="147" t="s">
        <v>141</v>
      </c>
      <c r="F462" s="149"/>
      <c r="G462" s="149" t="n">
        <v>10</v>
      </c>
      <c r="H462" s="149" t="n">
        <v>0</v>
      </c>
      <c r="I462" s="149" t="n">
        <f aca="false">(H461+H462)*G462</f>
        <v>0</v>
      </c>
      <c r="J462" s="149"/>
      <c r="K462" s="149"/>
      <c r="L462" s="149"/>
      <c r="M462" s="150"/>
    </row>
    <row r="463" s="145" customFormat="true" ht="14.4" hidden="false" customHeight="false" outlineLevel="0" collapsed="false">
      <c r="B463" s="146" t="s">
        <v>248</v>
      </c>
      <c r="C463" s="147"/>
      <c r="D463" s="148"/>
      <c r="E463" s="147" t="s">
        <v>141</v>
      </c>
      <c r="F463" s="149"/>
      <c r="G463" s="149" t="n">
        <v>10</v>
      </c>
      <c r="H463" s="149" t="n">
        <v>0</v>
      </c>
      <c r="I463" s="149" t="n">
        <f aca="false">(H462+H463)*G463</f>
        <v>0</v>
      </c>
      <c r="J463" s="149"/>
      <c r="K463" s="149"/>
      <c r="L463" s="149"/>
      <c r="M463" s="150"/>
    </row>
    <row r="464" s="145" customFormat="true" ht="14.4" hidden="false" customHeight="false" outlineLevel="0" collapsed="false">
      <c r="B464" s="146" t="s">
        <v>249</v>
      </c>
      <c r="C464" s="147"/>
      <c r="D464" s="148"/>
      <c r="E464" s="147" t="s">
        <v>141</v>
      </c>
      <c r="F464" s="149"/>
      <c r="G464" s="149" t="n">
        <v>10</v>
      </c>
      <c r="H464" s="149" t="n">
        <v>0.35</v>
      </c>
      <c r="I464" s="149" t="n">
        <f aca="false">(H463+H464)*G464</f>
        <v>3.5</v>
      </c>
      <c r="J464" s="149"/>
      <c r="K464" s="149"/>
      <c r="L464" s="149"/>
      <c r="M464" s="150"/>
    </row>
    <row r="465" s="145" customFormat="true" ht="14.4" hidden="false" customHeight="false" outlineLevel="0" collapsed="false">
      <c r="B465" s="146" t="s">
        <v>250</v>
      </c>
      <c r="C465" s="147"/>
      <c r="D465" s="148"/>
      <c r="E465" s="147" t="s">
        <v>141</v>
      </c>
      <c r="F465" s="149"/>
      <c r="G465" s="149" t="n">
        <v>10</v>
      </c>
      <c r="H465" s="149" t="n">
        <v>0</v>
      </c>
      <c r="I465" s="149" t="n">
        <f aca="false">(H464+H465)*G465</f>
        <v>3.5</v>
      </c>
      <c r="J465" s="149"/>
      <c r="K465" s="149"/>
      <c r="L465" s="149"/>
      <c r="M465" s="150"/>
    </row>
    <row r="466" s="145" customFormat="true" ht="14.4" hidden="false" customHeight="false" outlineLevel="0" collapsed="false">
      <c r="B466" s="146" t="s">
        <v>251</v>
      </c>
      <c r="C466" s="147"/>
      <c r="D466" s="148"/>
      <c r="E466" s="147" t="s">
        <v>141</v>
      </c>
      <c r="F466" s="149"/>
      <c r="G466" s="149" t="n">
        <v>10</v>
      </c>
      <c r="H466" s="149" t="n">
        <v>7.63</v>
      </c>
      <c r="I466" s="149" t="n">
        <f aca="false">(H465+H466)*G466</f>
        <v>76.3</v>
      </c>
      <c r="J466" s="149"/>
      <c r="K466" s="149"/>
      <c r="L466" s="149"/>
      <c r="M466" s="150"/>
    </row>
    <row r="467" s="145" customFormat="true" ht="14.4" hidden="false" customHeight="false" outlineLevel="0" collapsed="false">
      <c r="B467" s="146" t="s">
        <v>252</v>
      </c>
      <c r="C467" s="147"/>
      <c r="D467" s="148"/>
      <c r="E467" s="147" t="s">
        <v>141</v>
      </c>
      <c r="F467" s="149"/>
      <c r="G467" s="149" t="n">
        <v>10</v>
      </c>
      <c r="H467" s="149" t="n">
        <v>0.15</v>
      </c>
      <c r="I467" s="149" t="n">
        <f aca="false">(H466+H467)*G467</f>
        <v>77.8</v>
      </c>
      <c r="J467" s="149"/>
      <c r="K467" s="149"/>
      <c r="L467" s="149"/>
      <c r="M467" s="150"/>
    </row>
    <row r="468" s="145" customFormat="true" ht="14.4" hidden="false" customHeight="false" outlineLevel="0" collapsed="false">
      <c r="B468" s="146" t="s">
        <v>253</v>
      </c>
      <c r="C468" s="147"/>
      <c r="D468" s="148"/>
      <c r="E468" s="147" t="s">
        <v>141</v>
      </c>
      <c r="F468" s="149"/>
      <c r="G468" s="149" t="n">
        <v>10</v>
      </c>
      <c r="H468" s="149" t="n">
        <v>0.37</v>
      </c>
      <c r="I468" s="149" t="n">
        <f aca="false">(H467+H468)*G468</f>
        <v>5.2</v>
      </c>
      <c r="J468" s="149"/>
      <c r="K468" s="149"/>
      <c r="L468" s="149"/>
      <c r="M468" s="150"/>
    </row>
    <row r="469" s="145" customFormat="true" ht="14.4" hidden="false" customHeight="false" outlineLevel="0" collapsed="false">
      <c r="B469" s="146" t="s">
        <v>254</v>
      </c>
      <c r="C469" s="147"/>
      <c r="D469" s="148"/>
      <c r="E469" s="147" t="s">
        <v>141</v>
      </c>
      <c r="F469" s="149"/>
      <c r="G469" s="149" t="n">
        <v>10</v>
      </c>
      <c r="H469" s="149" t="n">
        <v>1.8</v>
      </c>
      <c r="I469" s="149" t="n">
        <f aca="false">(H468+H469)*G469</f>
        <v>21.7</v>
      </c>
      <c r="J469" s="149"/>
      <c r="K469" s="149"/>
      <c r="L469" s="149"/>
      <c r="M469" s="150"/>
    </row>
    <row r="470" s="145" customFormat="true" ht="14.4" hidden="false" customHeight="false" outlineLevel="0" collapsed="false">
      <c r="B470" s="146" t="s">
        <v>255</v>
      </c>
      <c r="C470" s="147"/>
      <c r="D470" s="148"/>
      <c r="E470" s="147" t="s">
        <v>141</v>
      </c>
      <c r="F470" s="149"/>
      <c r="G470" s="149" t="n">
        <v>10</v>
      </c>
      <c r="H470" s="149" t="n">
        <v>1.77</v>
      </c>
      <c r="I470" s="149" t="n">
        <f aca="false">(H469+H470)*G470</f>
        <v>35.7</v>
      </c>
      <c r="J470" s="149"/>
      <c r="K470" s="149"/>
      <c r="L470" s="149"/>
      <c r="M470" s="150"/>
    </row>
    <row r="471" s="145" customFormat="true" ht="14.4" hidden="false" customHeight="false" outlineLevel="0" collapsed="false">
      <c r="B471" s="146" t="s">
        <v>256</v>
      </c>
      <c r="C471" s="147"/>
      <c r="D471" s="148"/>
      <c r="E471" s="147" t="s">
        <v>141</v>
      </c>
      <c r="F471" s="149"/>
      <c r="G471" s="149" t="n">
        <v>10</v>
      </c>
      <c r="H471" s="149" t="n">
        <v>0.95</v>
      </c>
      <c r="I471" s="149" t="n">
        <f aca="false">(H470+H471)*G471</f>
        <v>27.2</v>
      </c>
      <c r="J471" s="149"/>
      <c r="K471" s="149"/>
      <c r="L471" s="149"/>
      <c r="M471" s="150"/>
    </row>
    <row r="472" s="145" customFormat="true" ht="14.4" hidden="false" customHeight="false" outlineLevel="0" collapsed="false">
      <c r="B472" s="146" t="s">
        <v>257</v>
      </c>
      <c r="C472" s="147"/>
      <c r="D472" s="148"/>
      <c r="E472" s="147" t="s">
        <v>141</v>
      </c>
      <c r="F472" s="149"/>
      <c r="G472" s="149" t="n">
        <v>10</v>
      </c>
      <c r="H472" s="149" t="n">
        <v>1.17</v>
      </c>
      <c r="I472" s="149" t="n">
        <f aca="false">(H471+H472)*G472</f>
        <v>21.2</v>
      </c>
      <c r="J472" s="149"/>
      <c r="K472" s="149"/>
      <c r="L472" s="149"/>
      <c r="M472" s="150"/>
    </row>
    <row r="473" s="145" customFormat="true" ht="14.4" hidden="false" customHeight="false" outlineLevel="0" collapsed="false">
      <c r="B473" s="146" t="s">
        <v>258</v>
      </c>
      <c r="C473" s="147"/>
      <c r="D473" s="148"/>
      <c r="E473" s="147" t="s">
        <v>141</v>
      </c>
      <c r="F473" s="149"/>
      <c r="G473" s="149" t="n">
        <v>10</v>
      </c>
      <c r="H473" s="149" t="n">
        <v>1.67</v>
      </c>
      <c r="I473" s="149" t="n">
        <f aca="false">(H472+H473)*G473</f>
        <v>28.4</v>
      </c>
      <c r="J473" s="149"/>
      <c r="K473" s="149"/>
      <c r="L473" s="149"/>
      <c r="M473" s="150"/>
    </row>
    <row r="474" s="145" customFormat="true" ht="14.4" hidden="false" customHeight="false" outlineLevel="0" collapsed="false">
      <c r="B474" s="146" t="s">
        <v>259</v>
      </c>
      <c r="C474" s="147"/>
      <c r="D474" s="148"/>
      <c r="E474" s="147" t="s">
        <v>141</v>
      </c>
      <c r="F474" s="149"/>
      <c r="G474" s="149" t="n">
        <v>10</v>
      </c>
      <c r="H474" s="149" t="n">
        <v>2.21</v>
      </c>
      <c r="I474" s="149" t="n">
        <f aca="false">(H473+H474)*G474</f>
        <v>38.8</v>
      </c>
      <c r="J474" s="149"/>
      <c r="K474" s="149"/>
      <c r="L474" s="149"/>
      <c r="M474" s="150"/>
    </row>
    <row r="475" s="145" customFormat="true" ht="14.4" hidden="false" customHeight="false" outlineLevel="0" collapsed="false">
      <c r="B475" s="146" t="s">
        <v>260</v>
      </c>
      <c r="C475" s="147"/>
      <c r="D475" s="148"/>
      <c r="E475" s="147" t="s">
        <v>141</v>
      </c>
      <c r="F475" s="149"/>
      <c r="G475" s="149" t="n">
        <v>10</v>
      </c>
      <c r="H475" s="149" t="n">
        <v>1.26</v>
      </c>
      <c r="I475" s="149" t="n">
        <f aca="false">(H474+H475)*G475</f>
        <v>34.7</v>
      </c>
      <c r="J475" s="149"/>
      <c r="K475" s="149"/>
      <c r="L475" s="149"/>
      <c r="M475" s="150"/>
    </row>
    <row r="476" s="145" customFormat="true" ht="14.4" hidden="false" customHeight="false" outlineLevel="0" collapsed="false">
      <c r="B476" s="146" t="s">
        <v>261</v>
      </c>
      <c r="C476" s="147"/>
      <c r="D476" s="148"/>
      <c r="E476" s="147" t="s">
        <v>141</v>
      </c>
      <c r="F476" s="149"/>
      <c r="G476" s="149" t="n">
        <v>10</v>
      </c>
      <c r="H476" s="149" t="n">
        <v>0.29</v>
      </c>
      <c r="I476" s="149" t="n">
        <f aca="false">(H475+H476)*G476</f>
        <v>15.5</v>
      </c>
      <c r="J476" s="149"/>
      <c r="K476" s="149"/>
      <c r="L476" s="149"/>
      <c r="M476" s="150"/>
    </row>
    <row r="477" s="145" customFormat="true" ht="14.4" hidden="false" customHeight="false" outlineLevel="0" collapsed="false">
      <c r="B477" s="146" t="s">
        <v>262</v>
      </c>
      <c r="C477" s="147"/>
      <c r="D477" s="148"/>
      <c r="E477" s="147" t="s">
        <v>141</v>
      </c>
      <c r="F477" s="149"/>
      <c r="G477" s="149" t="n">
        <v>10</v>
      </c>
      <c r="H477" s="149" t="n">
        <v>0.07</v>
      </c>
      <c r="I477" s="149" t="n">
        <f aca="false">(H476+H477)*G477</f>
        <v>3.6</v>
      </c>
      <c r="J477" s="149"/>
      <c r="K477" s="149"/>
      <c r="L477" s="149"/>
      <c r="M477" s="150"/>
    </row>
    <row r="478" s="145" customFormat="true" ht="14.4" hidden="false" customHeight="false" outlineLevel="0" collapsed="false">
      <c r="B478" s="146" t="s">
        <v>263</v>
      </c>
      <c r="C478" s="147"/>
      <c r="D478" s="148"/>
      <c r="E478" s="147" t="s">
        <v>141</v>
      </c>
      <c r="F478" s="149"/>
      <c r="G478" s="149" t="n">
        <v>10</v>
      </c>
      <c r="H478" s="149" t="n">
        <v>0</v>
      </c>
      <c r="I478" s="149" t="n">
        <f aca="false">(H477+H478)*G478</f>
        <v>0.7</v>
      </c>
      <c r="J478" s="149"/>
      <c r="K478" s="149"/>
      <c r="L478" s="149"/>
      <c r="M478" s="150"/>
    </row>
    <row r="479" s="145" customFormat="true" ht="14.4" hidden="false" customHeight="false" outlineLevel="0" collapsed="false">
      <c r="B479" s="146" t="s">
        <v>264</v>
      </c>
      <c r="C479" s="147"/>
      <c r="D479" s="148"/>
      <c r="E479" s="147" t="s">
        <v>141</v>
      </c>
      <c r="F479" s="149"/>
      <c r="G479" s="149" t="n">
        <v>10</v>
      </c>
      <c r="H479" s="149" t="n">
        <v>0</v>
      </c>
      <c r="I479" s="149" t="n">
        <f aca="false">(H478+H479)*G479</f>
        <v>0</v>
      </c>
      <c r="J479" s="149"/>
      <c r="K479" s="149"/>
      <c r="L479" s="149"/>
      <c r="M479" s="150"/>
    </row>
    <row r="480" s="145" customFormat="true" ht="14.4" hidden="false" customHeight="false" outlineLevel="0" collapsed="false">
      <c r="B480" s="146" t="s">
        <v>265</v>
      </c>
      <c r="C480" s="147"/>
      <c r="D480" s="148"/>
      <c r="E480" s="147" t="s">
        <v>141</v>
      </c>
      <c r="F480" s="149"/>
      <c r="G480" s="149" t="n">
        <v>10</v>
      </c>
      <c r="H480" s="149" t="n">
        <v>0</v>
      </c>
      <c r="I480" s="149" t="n">
        <f aca="false">(H479+H480)*G480</f>
        <v>0</v>
      </c>
      <c r="J480" s="149"/>
      <c r="K480" s="149"/>
      <c r="L480" s="149"/>
      <c r="M480" s="150"/>
    </row>
    <row r="481" s="145" customFormat="true" ht="14.4" hidden="false" customHeight="false" outlineLevel="0" collapsed="false">
      <c r="B481" s="146" t="s">
        <v>266</v>
      </c>
      <c r="C481" s="147"/>
      <c r="D481" s="148"/>
      <c r="E481" s="147" t="s">
        <v>141</v>
      </c>
      <c r="F481" s="149"/>
      <c r="G481" s="149" t="n">
        <v>10</v>
      </c>
      <c r="H481" s="149" t="n">
        <v>0.27</v>
      </c>
      <c r="I481" s="149" t="n">
        <f aca="false">(H480+H481)*G481</f>
        <v>2.7</v>
      </c>
      <c r="J481" s="149"/>
      <c r="K481" s="149"/>
      <c r="L481" s="149"/>
      <c r="M481" s="150"/>
    </row>
    <row r="482" s="145" customFormat="true" ht="14.4" hidden="false" customHeight="false" outlineLevel="0" collapsed="false">
      <c r="B482" s="146" t="s">
        <v>267</v>
      </c>
      <c r="C482" s="147"/>
      <c r="D482" s="148"/>
      <c r="E482" s="147" t="s">
        <v>141</v>
      </c>
      <c r="F482" s="149"/>
      <c r="G482" s="149" t="n">
        <v>10</v>
      </c>
      <c r="H482" s="149" t="n">
        <v>1.77</v>
      </c>
      <c r="I482" s="149" t="n">
        <f aca="false">(H481+H482)*G482</f>
        <v>20.4</v>
      </c>
      <c r="J482" s="149"/>
      <c r="K482" s="149"/>
      <c r="L482" s="149"/>
      <c r="M482" s="150"/>
    </row>
    <row r="483" s="145" customFormat="true" ht="14.4" hidden="false" customHeight="false" outlineLevel="0" collapsed="false">
      <c r="B483" s="146" t="s">
        <v>268</v>
      </c>
      <c r="C483" s="147"/>
      <c r="D483" s="148"/>
      <c r="E483" s="147" t="s">
        <v>141</v>
      </c>
      <c r="F483" s="149"/>
      <c r="G483" s="149" t="n">
        <v>10</v>
      </c>
      <c r="H483" s="149" t="n">
        <v>1.33</v>
      </c>
      <c r="I483" s="149" t="n">
        <f aca="false">(H482+H483)*G483</f>
        <v>31</v>
      </c>
      <c r="J483" s="149"/>
      <c r="K483" s="149"/>
      <c r="L483" s="149"/>
      <c r="M483" s="150"/>
    </row>
    <row r="484" s="145" customFormat="true" ht="14.4" hidden="false" customHeight="false" outlineLevel="0" collapsed="false">
      <c r="B484" s="146" t="s">
        <v>269</v>
      </c>
      <c r="C484" s="147"/>
      <c r="D484" s="148"/>
      <c r="E484" s="147" t="s">
        <v>141</v>
      </c>
      <c r="F484" s="149"/>
      <c r="G484" s="149" t="n">
        <v>10</v>
      </c>
      <c r="H484" s="149" t="n">
        <v>0.65</v>
      </c>
      <c r="I484" s="149" t="n">
        <f aca="false">(H483+H484)*G484</f>
        <v>19.8</v>
      </c>
      <c r="J484" s="149"/>
      <c r="K484" s="149"/>
      <c r="L484" s="149"/>
      <c r="M484" s="150"/>
    </row>
    <row r="485" s="145" customFormat="true" ht="14.4" hidden="false" customHeight="false" outlineLevel="0" collapsed="false">
      <c r="B485" s="146" t="s">
        <v>270</v>
      </c>
      <c r="C485" s="147"/>
      <c r="D485" s="148"/>
      <c r="E485" s="147" t="s">
        <v>141</v>
      </c>
      <c r="F485" s="149"/>
      <c r="G485" s="149" t="n">
        <v>10</v>
      </c>
      <c r="H485" s="149" t="n">
        <v>0.02</v>
      </c>
      <c r="I485" s="149" t="n">
        <f aca="false">(H484+H485)*G485</f>
        <v>6.7</v>
      </c>
      <c r="J485" s="149"/>
      <c r="K485" s="149"/>
      <c r="L485" s="149"/>
      <c r="M485" s="150"/>
    </row>
    <row r="486" s="145" customFormat="true" ht="14.4" hidden="false" customHeight="false" outlineLevel="0" collapsed="false">
      <c r="B486" s="146" t="s">
        <v>271</v>
      </c>
      <c r="C486" s="147"/>
      <c r="D486" s="148"/>
      <c r="E486" s="147" t="s">
        <v>141</v>
      </c>
      <c r="F486" s="149"/>
      <c r="G486" s="149" t="n">
        <v>10</v>
      </c>
      <c r="H486" s="149" t="n">
        <v>0</v>
      </c>
      <c r="I486" s="149" t="n">
        <f aca="false">(H485+H486)*G486</f>
        <v>0.2</v>
      </c>
      <c r="J486" s="149"/>
      <c r="K486" s="149"/>
      <c r="L486" s="149"/>
      <c r="M486" s="150"/>
    </row>
    <row r="487" s="145" customFormat="true" ht="14.4" hidden="false" customHeight="false" outlineLevel="0" collapsed="false">
      <c r="B487" s="146" t="s">
        <v>272</v>
      </c>
      <c r="C487" s="147"/>
      <c r="D487" s="148"/>
      <c r="E487" s="147" t="s">
        <v>141</v>
      </c>
      <c r="F487" s="149"/>
      <c r="G487" s="149" t="n">
        <v>10</v>
      </c>
      <c r="H487" s="149" t="n">
        <v>0</v>
      </c>
      <c r="I487" s="149" t="n">
        <f aca="false">(H486+H487)*G487</f>
        <v>0</v>
      </c>
      <c r="J487" s="149"/>
      <c r="K487" s="149"/>
      <c r="L487" s="149"/>
      <c r="M487" s="150"/>
    </row>
    <row r="488" s="145" customFormat="true" ht="14.4" hidden="false" customHeight="false" outlineLevel="0" collapsed="false">
      <c r="B488" s="146" t="s">
        <v>273</v>
      </c>
      <c r="C488" s="147"/>
      <c r="D488" s="148"/>
      <c r="E488" s="147" t="s">
        <v>141</v>
      </c>
      <c r="F488" s="149"/>
      <c r="G488" s="149" t="n">
        <v>10</v>
      </c>
      <c r="H488" s="149" t="n">
        <v>0</v>
      </c>
      <c r="I488" s="149" t="n">
        <f aca="false">(H487+H488)*G488</f>
        <v>0</v>
      </c>
      <c r="J488" s="149"/>
      <c r="K488" s="149"/>
      <c r="L488" s="149"/>
      <c r="M488" s="150"/>
    </row>
    <row r="489" s="145" customFormat="true" ht="14.4" hidden="false" customHeight="false" outlineLevel="0" collapsed="false">
      <c r="B489" s="146" t="s">
        <v>274</v>
      </c>
      <c r="C489" s="147"/>
      <c r="D489" s="148"/>
      <c r="E489" s="147" t="s">
        <v>141</v>
      </c>
      <c r="F489" s="149"/>
      <c r="G489" s="149" t="n">
        <v>10</v>
      </c>
      <c r="H489" s="149" t="n">
        <v>0</v>
      </c>
      <c r="I489" s="149" t="n">
        <f aca="false">(H488+H489)*G489</f>
        <v>0</v>
      </c>
      <c r="J489" s="149"/>
      <c r="K489" s="149"/>
      <c r="L489" s="149"/>
      <c r="M489" s="150"/>
    </row>
    <row r="490" s="145" customFormat="true" ht="14.4" hidden="false" customHeight="false" outlineLevel="0" collapsed="false">
      <c r="B490" s="146" t="s">
        <v>275</v>
      </c>
      <c r="C490" s="147"/>
      <c r="D490" s="148"/>
      <c r="E490" s="147" t="s">
        <v>141</v>
      </c>
      <c r="F490" s="149"/>
      <c r="G490" s="149" t="n">
        <v>10</v>
      </c>
      <c r="H490" s="149" t="n">
        <v>0</v>
      </c>
      <c r="I490" s="149" t="n">
        <f aca="false">(H489+H490)*G490</f>
        <v>0</v>
      </c>
      <c r="J490" s="149"/>
      <c r="K490" s="149"/>
      <c r="L490" s="149"/>
      <c r="M490" s="150"/>
    </row>
    <row r="491" s="145" customFormat="true" ht="14.4" hidden="false" customHeight="false" outlineLevel="0" collapsed="false">
      <c r="B491" s="146" t="s">
        <v>276</v>
      </c>
      <c r="C491" s="147"/>
      <c r="D491" s="148"/>
      <c r="E491" s="147" t="s">
        <v>141</v>
      </c>
      <c r="F491" s="149"/>
      <c r="G491" s="149" t="n">
        <v>10</v>
      </c>
      <c r="H491" s="149" t="n">
        <v>0</v>
      </c>
      <c r="I491" s="149" t="n">
        <f aca="false">(H490+H491)*G491</f>
        <v>0</v>
      </c>
      <c r="J491" s="149"/>
      <c r="K491" s="149"/>
      <c r="L491" s="149"/>
      <c r="M491" s="150"/>
    </row>
    <row r="492" s="145" customFormat="true" ht="14.4" hidden="false" customHeight="false" outlineLevel="0" collapsed="false">
      <c r="B492" s="146" t="s">
        <v>277</v>
      </c>
      <c r="C492" s="147"/>
      <c r="D492" s="148"/>
      <c r="E492" s="147" t="s">
        <v>141</v>
      </c>
      <c r="F492" s="149"/>
      <c r="G492" s="149" t="n">
        <v>10</v>
      </c>
      <c r="H492" s="149" t="n">
        <v>0</v>
      </c>
      <c r="I492" s="149" t="n">
        <f aca="false">(H491+H492)*G492</f>
        <v>0</v>
      </c>
      <c r="J492" s="149"/>
      <c r="K492" s="149"/>
      <c r="L492" s="149"/>
      <c r="M492" s="150"/>
    </row>
    <row r="493" s="145" customFormat="true" ht="14.4" hidden="false" customHeight="false" outlineLevel="0" collapsed="false">
      <c r="B493" s="146" t="s">
        <v>278</v>
      </c>
      <c r="C493" s="147"/>
      <c r="D493" s="148"/>
      <c r="E493" s="147" t="s">
        <v>141</v>
      </c>
      <c r="F493" s="149"/>
      <c r="G493" s="149" t="n">
        <v>10</v>
      </c>
      <c r="H493" s="149" t="n">
        <v>0</v>
      </c>
      <c r="I493" s="149" t="n">
        <f aca="false">(H492+H493)*G493</f>
        <v>0</v>
      </c>
      <c r="J493" s="149"/>
      <c r="K493" s="149"/>
      <c r="L493" s="149"/>
      <c r="M493" s="150"/>
    </row>
    <row r="494" s="145" customFormat="true" ht="14.4" hidden="false" customHeight="false" outlineLevel="0" collapsed="false">
      <c r="B494" s="146" t="s">
        <v>279</v>
      </c>
      <c r="C494" s="147"/>
      <c r="D494" s="148"/>
      <c r="E494" s="147" t="s">
        <v>141</v>
      </c>
      <c r="F494" s="149"/>
      <c r="G494" s="149" t="n">
        <v>10</v>
      </c>
      <c r="H494" s="149" t="n">
        <v>0</v>
      </c>
      <c r="I494" s="149" t="n">
        <f aca="false">(H493+H494)*G494</f>
        <v>0</v>
      </c>
      <c r="J494" s="149"/>
      <c r="K494" s="149"/>
      <c r="L494" s="149"/>
      <c r="M494" s="150"/>
    </row>
    <row r="495" s="145" customFormat="true" ht="14.4" hidden="false" customHeight="false" outlineLevel="0" collapsed="false">
      <c r="B495" s="146" t="s">
        <v>280</v>
      </c>
      <c r="C495" s="147"/>
      <c r="D495" s="148"/>
      <c r="E495" s="147" t="s">
        <v>141</v>
      </c>
      <c r="F495" s="149"/>
      <c r="G495" s="149" t="n">
        <v>10</v>
      </c>
      <c r="H495" s="149" t="n">
        <v>0</v>
      </c>
      <c r="I495" s="149" t="n">
        <f aca="false">(H494+H495)*G495</f>
        <v>0</v>
      </c>
      <c r="J495" s="149"/>
      <c r="K495" s="149"/>
      <c r="L495" s="149"/>
      <c r="M495" s="150"/>
    </row>
    <row r="496" s="145" customFormat="true" ht="14.4" hidden="false" customHeight="false" outlineLevel="0" collapsed="false">
      <c r="B496" s="146" t="s">
        <v>281</v>
      </c>
      <c r="C496" s="147"/>
      <c r="D496" s="148"/>
      <c r="E496" s="147" t="s">
        <v>141</v>
      </c>
      <c r="F496" s="149"/>
      <c r="G496" s="149" t="n">
        <v>10</v>
      </c>
      <c r="H496" s="149" t="n">
        <v>0</v>
      </c>
      <c r="I496" s="149" t="n">
        <f aca="false">(H495+H496)*G496</f>
        <v>0</v>
      </c>
      <c r="J496" s="149"/>
      <c r="K496" s="149"/>
      <c r="L496" s="149"/>
      <c r="M496" s="150"/>
    </row>
    <row r="497" s="145" customFormat="true" ht="14.4" hidden="false" customHeight="false" outlineLevel="0" collapsed="false">
      <c r="B497" s="146" t="s">
        <v>282</v>
      </c>
      <c r="C497" s="147"/>
      <c r="D497" s="148"/>
      <c r="E497" s="147" t="s">
        <v>141</v>
      </c>
      <c r="F497" s="149"/>
      <c r="G497" s="149" t="n">
        <v>10</v>
      </c>
      <c r="H497" s="149" t="n">
        <v>2</v>
      </c>
      <c r="I497" s="149" t="n">
        <f aca="false">(H496+H497)*G497</f>
        <v>20</v>
      </c>
      <c r="J497" s="149"/>
      <c r="K497" s="149"/>
      <c r="L497" s="149"/>
      <c r="M497" s="150"/>
    </row>
    <row r="498" s="145" customFormat="true" ht="14.4" hidden="false" customHeight="false" outlineLevel="0" collapsed="false">
      <c r="B498" s="146" t="s">
        <v>283</v>
      </c>
      <c r="C498" s="147"/>
      <c r="D498" s="148"/>
      <c r="E498" s="147" t="s">
        <v>141</v>
      </c>
      <c r="F498" s="149"/>
      <c r="G498" s="149" t="n">
        <v>10</v>
      </c>
      <c r="H498" s="149" t="n">
        <v>0</v>
      </c>
      <c r="I498" s="149" t="n">
        <f aca="false">(H497+H498)*G498</f>
        <v>20</v>
      </c>
      <c r="J498" s="149"/>
      <c r="K498" s="149"/>
      <c r="L498" s="149"/>
      <c r="M498" s="150"/>
    </row>
    <row r="499" s="145" customFormat="true" ht="14.4" hidden="false" customHeight="false" outlineLevel="0" collapsed="false">
      <c r="B499" s="146" t="s">
        <v>284</v>
      </c>
      <c r="C499" s="147"/>
      <c r="D499" s="148"/>
      <c r="E499" s="147" t="s">
        <v>141</v>
      </c>
      <c r="F499" s="149"/>
      <c r="G499" s="149" t="n">
        <v>10</v>
      </c>
      <c r="H499" s="149" t="n">
        <v>0</v>
      </c>
      <c r="I499" s="149" t="n">
        <f aca="false">(H498+H499)*G499</f>
        <v>0</v>
      </c>
      <c r="J499" s="149"/>
      <c r="K499" s="149"/>
      <c r="L499" s="149"/>
      <c r="M499" s="150"/>
    </row>
    <row r="500" s="145" customFormat="true" ht="14.4" hidden="false" customHeight="false" outlineLevel="0" collapsed="false">
      <c r="B500" s="146" t="s">
        <v>285</v>
      </c>
      <c r="C500" s="147"/>
      <c r="D500" s="148"/>
      <c r="E500" s="147" t="s">
        <v>141</v>
      </c>
      <c r="F500" s="149"/>
      <c r="G500" s="149" t="n">
        <v>10</v>
      </c>
      <c r="H500" s="149" t="n">
        <v>7</v>
      </c>
      <c r="I500" s="149" t="n">
        <f aca="false">(H499+H500)*G500</f>
        <v>70</v>
      </c>
      <c r="J500" s="149"/>
      <c r="K500" s="149"/>
      <c r="L500" s="149"/>
      <c r="M500" s="150"/>
    </row>
    <row r="501" s="145" customFormat="true" ht="14.4" hidden="false" customHeight="false" outlineLevel="0" collapsed="false">
      <c r="B501" s="146" t="s">
        <v>286</v>
      </c>
      <c r="C501" s="147"/>
      <c r="D501" s="148"/>
      <c r="E501" s="147" t="s">
        <v>141</v>
      </c>
      <c r="F501" s="149"/>
      <c r="G501" s="149" t="n">
        <v>10</v>
      </c>
      <c r="H501" s="149" t="n">
        <v>0.75</v>
      </c>
      <c r="I501" s="149" t="n">
        <f aca="false">(H500+H501)*G501</f>
        <v>77.5</v>
      </c>
      <c r="J501" s="149"/>
      <c r="K501" s="149"/>
      <c r="L501" s="149"/>
      <c r="M501" s="150"/>
    </row>
    <row r="502" s="145" customFormat="true" ht="14.4" hidden="false" customHeight="false" outlineLevel="0" collapsed="false">
      <c r="B502" s="146" t="s">
        <v>287</v>
      </c>
      <c r="C502" s="147"/>
      <c r="D502" s="148"/>
      <c r="E502" s="147" t="s">
        <v>141</v>
      </c>
      <c r="F502" s="149"/>
      <c r="G502" s="149" t="n">
        <v>10</v>
      </c>
      <c r="H502" s="149" t="n">
        <v>0</v>
      </c>
      <c r="I502" s="149" t="n">
        <f aca="false">(H501+H502)*G502</f>
        <v>7.5</v>
      </c>
      <c r="J502" s="149"/>
      <c r="K502" s="149"/>
      <c r="L502" s="149"/>
      <c r="M502" s="150"/>
    </row>
    <row r="503" s="145" customFormat="true" ht="14.4" hidden="false" customHeight="false" outlineLevel="0" collapsed="false">
      <c r="B503" s="146" t="s">
        <v>288</v>
      </c>
      <c r="C503" s="147"/>
      <c r="D503" s="148"/>
      <c r="E503" s="147" t="s">
        <v>141</v>
      </c>
      <c r="F503" s="149"/>
      <c r="G503" s="149" t="n">
        <v>10</v>
      </c>
      <c r="H503" s="149" t="n">
        <v>0</v>
      </c>
      <c r="I503" s="149" t="n">
        <f aca="false">(H502+H503)*G503</f>
        <v>0</v>
      </c>
      <c r="J503" s="149"/>
      <c r="K503" s="149"/>
      <c r="L503" s="149"/>
      <c r="M503" s="150"/>
    </row>
    <row r="504" s="145" customFormat="true" ht="14.4" hidden="false" customHeight="false" outlineLevel="0" collapsed="false">
      <c r="B504" s="146" t="s">
        <v>289</v>
      </c>
      <c r="C504" s="147"/>
      <c r="D504" s="148"/>
      <c r="E504" s="147" t="s">
        <v>141</v>
      </c>
      <c r="F504" s="149"/>
      <c r="G504" s="149" t="n">
        <v>10</v>
      </c>
      <c r="H504" s="149" t="n">
        <v>0</v>
      </c>
      <c r="I504" s="149" t="n">
        <f aca="false">(H503+H504)*G504</f>
        <v>0</v>
      </c>
      <c r="J504" s="149"/>
      <c r="K504" s="149"/>
      <c r="L504" s="149"/>
      <c r="M504" s="150"/>
    </row>
    <row r="505" s="145" customFormat="true" ht="14.4" hidden="false" customHeight="false" outlineLevel="0" collapsed="false">
      <c r="B505" s="146" t="s">
        <v>290</v>
      </c>
      <c r="C505" s="147"/>
      <c r="D505" s="148"/>
      <c r="E505" s="147" t="s">
        <v>141</v>
      </c>
      <c r="F505" s="149"/>
      <c r="G505" s="149" t="n">
        <v>10</v>
      </c>
      <c r="H505" s="149" t="n">
        <v>0</v>
      </c>
      <c r="I505" s="149" t="n">
        <f aca="false">(H504+H505)*G505</f>
        <v>0</v>
      </c>
      <c r="J505" s="149"/>
      <c r="K505" s="149"/>
      <c r="L505" s="149"/>
      <c r="M505" s="150"/>
    </row>
    <row r="506" s="145" customFormat="true" ht="14.4" hidden="false" customHeight="false" outlineLevel="0" collapsed="false">
      <c r="B506" s="146" t="s">
        <v>291</v>
      </c>
      <c r="C506" s="147"/>
      <c r="D506" s="148"/>
      <c r="E506" s="147" t="s">
        <v>141</v>
      </c>
      <c r="F506" s="149"/>
      <c r="G506" s="149" t="n">
        <v>10</v>
      </c>
      <c r="H506" s="149" t="n">
        <v>0</v>
      </c>
      <c r="I506" s="149" t="n">
        <f aca="false">(H505+H506)*G506</f>
        <v>0</v>
      </c>
      <c r="J506" s="149"/>
      <c r="K506" s="149"/>
      <c r="L506" s="149"/>
      <c r="M506" s="150"/>
    </row>
    <row r="507" s="145" customFormat="true" ht="14.4" hidden="false" customHeight="false" outlineLevel="0" collapsed="false">
      <c r="B507" s="146" t="s">
        <v>292</v>
      </c>
      <c r="C507" s="147"/>
      <c r="D507" s="148"/>
      <c r="E507" s="147" t="s">
        <v>141</v>
      </c>
      <c r="F507" s="149"/>
      <c r="G507" s="149" t="n">
        <v>10</v>
      </c>
      <c r="H507" s="149" t="n">
        <v>0</v>
      </c>
      <c r="I507" s="149" t="n">
        <f aca="false">(H506+H507)*G507</f>
        <v>0</v>
      </c>
      <c r="J507" s="149"/>
      <c r="K507" s="149"/>
      <c r="L507" s="149"/>
      <c r="M507" s="150"/>
    </row>
    <row r="508" s="145" customFormat="true" ht="14.4" hidden="false" customHeight="false" outlineLevel="0" collapsed="false">
      <c r="B508" s="146" t="s">
        <v>293</v>
      </c>
      <c r="C508" s="147"/>
      <c r="D508" s="148"/>
      <c r="E508" s="147" t="s">
        <v>141</v>
      </c>
      <c r="F508" s="149"/>
      <c r="G508" s="149" t="n">
        <v>10</v>
      </c>
      <c r="H508" s="149" t="n">
        <v>0</v>
      </c>
      <c r="I508" s="149" t="n">
        <f aca="false">(H507+H508)*G508</f>
        <v>0</v>
      </c>
      <c r="J508" s="149"/>
      <c r="K508" s="149"/>
      <c r="L508" s="149"/>
      <c r="M508" s="150"/>
    </row>
    <row r="509" s="145" customFormat="true" ht="14.4" hidden="false" customHeight="false" outlineLevel="0" collapsed="false">
      <c r="B509" s="146" t="s">
        <v>294</v>
      </c>
      <c r="C509" s="147"/>
      <c r="D509" s="148"/>
      <c r="E509" s="147" t="s">
        <v>141</v>
      </c>
      <c r="F509" s="149"/>
      <c r="G509" s="149" t="n">
        <v>10</v>
      </c>
      <c r="H509" s="149" t="n">
        <v>0.03</v>
      </c>
      <c r="I509" s="149" t="n">
        <f aca="false">(H508+H509)*G509</f>
        <v>0.3</v>
      </c>
      <c r="J509" s="149"/>
      <c r="K509" s="149"/>
      <c r="L509" s="149"/>
      <c r="M509" s="150"/>
    </row>
    <row r="510" s="145" customFormat="true" ht="14.4" hidden="false" customHeight="false" outlineLevel="0" collapsed="false">
      <c r="B510" s="146" t="s">
        <v>295</v>
      </c>
      <c r="C510" s="147"/>
      <c r="D510" s="148"/>
      <c r="E510" s="147" t="s">
        <v>141</v>
      </c>
      <c r="F510" s="149"/>
      <c r="G510" s="149" t="n">
        <v>10</v>
      </c>
      <c r="H510" s="149" t="n">
        <v>0</v>
      </c>
      <c r="I510" s="149" t="n">
        <f aca="false">(H509+H510)*G510</f>
        <v>0.3</v>
      </c>
      <c r="J510" s="149"/>
      <c r="K510" s="149"/>
      <c r="L510" s="149"/>
      <c r="M510" s="150"/>
    </row>
    <row r="511" s="145" customFormat="true" ht="14.4" hidden="false" customHeight="false" outlineLevel="0" collapsed="false">
      <c r="B511" s="146" t="s">
        <v>296</v>
      </c>
      <c r="C511" s="147"/>
      <c r="D511" s="148"/>
      <c r="E511" s="147" t="s">
        <v>141</v>
      </c>
      <c r="F511" s="149"/>
      <c r="G511" s="149" t="n">
        <v>10</v>
      </c>
      <c r="H511" s="149" t="n">
        <v>0</v>
      </c>
      <c r="I511" s="149" t="n">
        <f aca="false">(H510+H511)*G511</f>
        <v>0</v>
      </c>
      <c r="J511" s="149"/>
      <c r="K511" s="149"/>
      <c r="L511" s="149"/>
      <c r="M511" s="150"/>
    </row>
    <row r="512" s="145" customFormat="true" ht="14.4" hidden="false" customHeight="false" outlineLevel="0" collapsed="false">
      <c r="B512" s="146" t="s">
        <v>297</v>
      </c>
      <c r="C512" s="147"/>
      <c r="D512" s="148"/>
      <c r="E512" s="147" t="s">
        <v>141</v>
      </c>
      <c r="F512" s="149"/>
      <c r="G512" s="149" t="n">
        <v>10</v>
      </c>
      <c r="H512" s="149" t="n">
        <v>0</v>
      </c>
      <c r="I512" s="149" t="n">
        <f aca="false">(H511+H512)*G512</f>
        <v>0</v>
      </c>
      <c r="J512" s="149"/>
      <c r="K512" s="149"/>
      <c r="L512" s="149"/>
      <c r="M512" s="150"/>
    </row>
    <row r="513" s="145" customFormat="true" ht="14.4" hidden="false" customHeight="false" outlineLevel="0" collapsed="false">
      <c r="B513" s="146" t="s">
        <v>298</v>
      </c>
      <c r="C513" s="147"/>
      <c r="D513" s="148"/>
      <c r="E513" s="147" t="s">
        <v>141</v>
      </c>
      <c r="F513" s="149"/>
      <c r="G513" s="149" t="n">
        <v>10</v>
      </c>
      <c r="H513" s="149" t="n">
        <v>0</v>
      </c>
      <c r="I513" s="149" t="n">
        <f aca="false">(H512+H513)*G513</f>
        <v>0</v>
      </c>
      <c r="J513" s="149"/>
      <c r="K513" s="149"/>
      <c r="L513" s="149"/>
      <c r="M513" s="150"/>
    </row>
    <row r="514" s="145" customFormat="true" ht="14.4" hidden="false" customHeight="false" outlineLevel="0" collapsed="false">
      <c r="B514" s="146" t="s">
        <v>299</v>
      </c>
      <c r="C514" s="147"/>
      <c r="D514" s="148"/>
      <c r="E514" s="147" t="s">
        <v>141</v>
      </c>
      <c r="F514" s="149"/>
      <c r="G514" s="149" t="n">
        <v>10</v>
      </c>
      <c r="H514" s="149" t="n">
        <v>0</v>
      </c>
      <c r="I514" s="149" t="n">
        <f aca="false">(H513+H514)*G514</f>
        <v>0</v>
      </c>
      <c r="J514" s="149"/>
      <c r="K514" s="149"/>
      <c r="L514" s="149"/>
      <c r="M514" s="150"/>
    </row>
    <row r="515" s="145" customFormat="true" ht="14.4" hidden="false" customHeight="false" outlineLevel="0" collapsed="false">
      <c r="B515" s="146" t="s">
        <v>300</v>
      </c>
      <c r="C515" s="147"/>
      <c r="D515" s="148"/>
      <c r="E515" s="147" t="s">
        <v>141</v>
      </c>
      <c r="F515" s="149"/>
      <c r="G515" s="149" t="n">
        <v>10</v>
      </c>
      <c r="H515" s="149" t="n">
        <v>0</v>
      </c>
      <c r="I515" s="149" t="n">
        <f aca="false">(H514+H515)*G515</f>
        <v>0</v>
      </c>
      <c r="J515" s="149"/>
      <c r="K515" s="149"/>
      <c r="L515" s="149"/>
      <c r="M515" s="150"/>
    </row>
    <row r="516" s="145" customFormat="true" ht="14.4" hidden="false" customHeight="false" outlineLevel="0" collapsed="false">
      <c r="B516" s="146" t="s">
        <v>301</v>
      </c>
      <c r="C516" s="147"/>
      <c r="D516" s="148"/>
      <c r="E516" s="147" t="s">
        <v>141</v>
      </c>
      <c r="F516" s="149"/>
      <c r="G516" s="149" t="n">
        <v>10</v>
      </c>
      <c r="H516" s="149" t="n">
        <v>0.25</v>
      </c>
      <c r="I516" s="149" t="n">
        <f aca="false">(H515+H516)*G516</f>
        <v>2.5</v>
      </c>
      <c r="J516" s="149"/>
      <c r="K516" s="149"/>
      <c r="L516" s="149"/>
      <c r="M516" s="150"/>
    </row>
    <row r="517" s="145" customFormat="true" ht="14.4" hidden="false" customHeight="false" outlineLevel="0" collapsed="false">
      <c r="B517" s="146" t="s">
        <v>302</v>
      </c>
      <c r="C517" s="147"/>
      <c r="D517" s="148"/>
      <c r="E517" s="147" t="s">
        <v>141</v>
      </c>
      <c r="F517" s="149"/>
      <c r="G517" s="149" t="n">
        <v>10</v>
      </c>
      <c r="H517" s="149" t="n">
        <v>1.1</v>
      </c>
      <c r="I517" s="149" t="n">
        <f aca="false">(H516+H517)*G517</f>
        <v>13.5</v>
      </c>
      <c r="J517" s="149"/>
      <c r="K517" s="149"/>
      <c r="L517" s="149"/>
      <c r="M517" s="150"/>
    </row>
    <row r="518" s="145" customFormat="true" ht="14.4" hidden="false" customHeight="false" outlineLevel="0" collapsed="false">
      <c r="B518" s="146" t="s">
        <v>303</v>
      </c>
      <c r="C518" s="147"/>
      <c r="D518" s="148"/>
      <c r="E518" s="147" t="s">
        <v>141</v>
      </c>
      <c r="F518" s="149"/>
      <c r="G518" s="149" t="n">
        <v>10</v>
      </c>
      <c r="H518" s="149" t="n">
        <v>0.03</v>
      </c>
      <c r="I518" s="149" t="n">
        <f aca="false">(H517+H518)*G518</f>
        <v>11.3</v>
      </c>
      <c r="J518" s="149"/>
      <c r="K518" s="149"/>
      <c r="L518" s="149"/>
      <c r="M518" s="150"/>
    </row>
    <row r="519" s="145" customFormat="true" ht="14.4" hidden="false" customHeight="false" outlineLevel="0" collapsed="false">
      <c r="B519" s="146" t="s">
        <v>304</v>
      </c>
      <c r="C519" s="147"/>
      <c r="D519" s="148"/>
      <c r="E519" s="147" t="s">
        <v>141</v>
      </c>
      <c r="F519" s="149"/>
      <c r="G519" s="149" t="n">
        <v>10</v>
      </c>
      <c r="H519" s="149" t="n">
        <v>0</v>
      </c>
      <c r="I519" s="149" t="n">
        <f aca="false">(H518+H519)*G519</f>
        <v>0.3</v>
      </c>
      <c r="J519" s="149"/>
      <c r="K519" s="149"/>
      <c r="L519" s="149"/>
      <c r="M519" s="150"/>
    </row>
    <row r="520" s="145" customFormat="true" ht="14.4" hidden="false" customHeight="false" outlineLevel="0" collapsed="false">
      <c r="B520" s="146" t="s">
        <v>305</v>
      </c>
      <c r="C520" s="147"/>
      <c r="D520" s="148"/>
      <c r="E520" s="147" t="s">
        <v>141</v>
      </c>
      <c r="F520" s="149"/>
      <c r="G520" s="149" t="n">
        <v>10</v>
      </c>
      <c r="H520" s="149" t="n">
        <v>0</v>
      </c>
      <c r="I520" s="149" t="n">
        <f aca="false">(H519+H520)*G520</f>
        <v>0</v>
      </c>
      <c r="J520" s="149"/>
      <c r="K520" s="149"/>
      <c r="L520" s="149"/>
      <c r="M520" s="150"/>
    </row>
    <row r="521" s="145" customFormat="true" ht="14.4" hidden="false" customHeight="false" outlineLevel="0" collapsed="false">
      <c r="B521" s="146" t="s">
        <v>306</v>
      </c>
      <c r="C521" s="147"/>
      <c r="D521" s="148"/>
      <c r="E521" s="147" t="s">
        <v>141</v>
      </c>
      <c r="F521" s="149"/>
      <c r="G521" s="149" t="n">
        <v>10</v>
      </c>
      <c r="H521" s="149" t="n">
        <v>0</v>
      </c>
      <c r="I521" s="149" t="n">
        <f aca="false">(H520+H521)*G521</f>
        <v>0</v>
      </c>
      <c r="J521" s="149"/>
      <c r="K521" s="149"/>
      <c r="L521" s="149"/>
      <c r="M521" s="150"/>
    </row>
    <row r="522" s="145" customFormat="true" ht="14.4" hidden="false" customHeight="false" outlineLevel="0" collapsed="false">
      <c r="B522" s="146" t="s">
        <v>307</v>
      </c>
      <c r="C522" s="147"/>
      <c r="D522" s="148"/>
      <c r="E522" s="147" t="s">
        <v>141</v>
      </c>
      <c r="F522" s="149"/>
      <c r="G522" s="149" t="n">
        <v>10</v>
      </c>
      <c r="H522" s="149" t="n">
        <v>0</v>
      </c>
      <c r="I522" s="149" t="n">
        <f aca="false">(H521+H522)*G522</f>
        <v>0</v>
      </c>
      <c r="J522" s="149"/>
      <c r="K522" s="149"/>
      <c r="L522" s="149"/>
      <c r="M522" s="150"/>
    </row>
    <row r="523" s="145" customFormat="true" ht="14.4" hidden="false" customHeight="false" outlineLevel="0" collapsed="false">
      <c r="B523" s="146" t="s">
        <v>308</v>
      </c>
      <c r="C523" s="147"/>
      <c r="D523" s="148"/>
      <c r="E523" s="147" t="s">
        <v>141</v>
      </c>
      <c r="F523" s="149"/>
      <c r="G523" s="149" t="n">
        <v>10</v>
      </c>
      <c r="H523" s="149" t="n">
        <v>0</v>
      </c>
      <c r="I523" s="149" t="n">
        <f aca="false">(H522+H523)*G523</f>
        <v>0</v>
      </c>
      <c r="J523" s="149"/>
      <c r="K523" s="149"/>
      <c r="L523" s="149"/>
      <c r="M523" s="150"/>
    </row>
    <row r="524" s="145" customFormat="true" ht="14.4" hidden="false" customHeight="false" outlineLevel="0" collapsed="false">
      <c r="B524" s="146" t="s">
        <v>309</v>
      </c>
      <c r="C524" s="147"/>
      <c r="D524" s="148"/>
      <c r="E524" s="147" t="s">
        <v>141</v>
      </c>
      <c r="F524" s="149"/>
      <c r="G524" s="149" t="n">
        <v>10</v>
      </c>
      <c r="H524" s="149" t="n">
        <v>0</v>
      </c>
      <c r="I524" s="149" t="n">
        <f aca="false">(H523+H524)*G524</f>
        <v>0</v>
      </c>
      <c r="J524" s="149"/>
      <c r="K524" s="149"/>
      <c r="L524" s="149"/>
      <c r="M524" s="150"/>
    </row>
    <row r="525" s="145" customFormat="true" ht="14.4" hidden="false" customHeight="false" outlineLevel="0" collapsed="false">
      <c r="B525" s="146" t="s">
        <v>310</v>
      </c>
      <c r="C525" s="147"/>
      <c r="D525" s="148"/>
      <c r="E525" s="147" t="s">
        <v>141</v>
      </c>
      <c r="F525" s="149"/>
      <c r="G525" s="149" t="n">
        <v>10</v>
      </c>
      <c r="H525" s="149" t="n">
        <v>1.23</v>
      </c>
      <c r="I525" s="149" t="n">
        <f aca="false">(H524+H525)*G525</f>
        <v>12.3</v>
      </c>
      <c r="J525" s="149"/>
      <c r="K525" s="149"/>
      <c r="L525" s="149"/>
      <c r="M525" s="150"/>
    </row>
    <row r="526" customFormat="false" ht="14.4" hidden="false" customHeight="false" outlineLevel="0" collapsed="false">
      <c r="B526" s="151"/>
      <c r="C526" s="152"/>
      <c r="D526" s="153"/>
      <c r="E526" s="152"/>
      <c r="F526" s="154"/>
      <c r="G526" s="154"/>
      <c r="H526" s="154"/>
      <c r="I526" s="154" t="s">
        <v>311</v>
      </c>
      <c r="J526" s="154" t="n">
        <f aca="false">SUM(I356:I525)</f>
        <v>1453.1</v>
      </c>
      <c r="K526" s="154" t="s">
        <v>314</v>
      </c>
      <c r="L526" s="154"/>
      <c r="M526" s="155"/>
    </row>
    <row r="527" s="156" customFormat="true" ht="14.4" hidden="false" customHeight="false" outlineLevel="0" collapsed="false">
      <c r="B527" s="135" t="str">
        <f aca="false">VLOOKUP(C527,'Planilha Orçamentária'!$D$7:$J$56,7,0)</f>
        <v>1.4</v>
      </c>
      <c r="C527" s="136" t="str">
        <f aca="false">'Planilha Orçamentária'!D21</f>
        <v>Compactação de aterros 100% P.I.</v>
      </c>
      <c r="D527" s="137"/>
      <c r="E527" s="136"/>
      <c r="F527" s="138"/>
      <c r="G527" s="138"/>
      <c r="H527" s="138"/>
      <c r="I527" s="138"/>
      <c r="J527" s="138"/>
      <c r="K527" s="138"/>
      <c r="L527" s="138"/>
      <c r="M527" s="139"/>
    </row>
    <row r="528" customFormat="false" ht="14.4" hidden="false" customHeight="false" outlineLevel="0" collapsed="false">
      <c r="B528" s="140" t="s">
        <v>135</v>
      </c>
      <c r="C528" s="141"/>
      <c r="D528" s="141"/>
      <c r="E528" s="141" t="s">
        <v>136</v>
      </c>
      <c r="F528" s="142"/>
      <c r="G528" s="143" t="s">
        <v>137</v>
      </c>
      <c r="H528" s="142" t="s">
        <v>139</v>
      </c>
      <c r="I528" s="142" t="s">
        <v>313</v>
      </c>
      <c r="J528" s="142"/>
      <c r="K528" s="142"/>
      <c r="L528" s="142"/>
      <c r="M528" s="144"/>
    </row>
    <row r="529" s="145" customFormat="true" ht="14.4" hidden="false" customHeight="false" outlineLevel="0" collapsed="false">
      <c r="B529" s="146" t="s">
        <v>140</v>
      </c>
      <c r="C529" s="147"/>
      <c r="D529" s="148"/>
      <c r="E529" s="147" t="s">
        <v>141</v>
      </c>
      <c r="F529" s="149"/>
      <c r="G529" s="149" t="n">
        <v>10</v>
      </c>
      <c r="H529" s="149" t="n">
        <v>0</v>
      </c>
      <c r="I529" s="149"/>
      <c r="J529" s="149"/>
      <c r="K529" s="149"/>
      <c r="L529" s="149"/>
      <c r="M529" s="150"/>
    </row>
    <row r="530" s="145" customFormat="true" ht="14.4" hidden="false" customHeight="false" outlineLevel="0" collapsed="false">
      <c r="B530" s="146" t="s">
        <v>142</v>
      </c>
      <c r="C530" s="147"/>
      <c r="D530" s="148"/>
      <c r="E530" s="147" t="s">
        <v>141</v>
      </c>
      <c r="F530" s="149"/>
      <c r="G530" s="149" t="n">
        <v>10</v>
      </c>
      <c r="H530" s="149" t="n">
        <v>0</v>
      </c>
      <c r="I530" s="149" t="n">
        <f aca="false">(H529+H530)*G530</f>
        <v>0</v>
      </c>
      <c r="J530" s="149"/>
      <c r="K530" s="149"/>
      <c r="L530" s="149"/>
      <c r="M530" s="150"/>
    </row>
    <row r="531" s="145" customFormat="true" ht="14.4" hidden="false" customHeight="false" outlineLevel="0" collapsed="false">
      <c r="B531" s="146" t="s">
        <v>143</v>
      </c>
      <c r="C531" s="147"/>
      <c r="D531" s="148"/>
      <c r="E531" s="147" t="s">
        <v>141</v>
      </c>
      <c r="F531" s="149"/>
      <c r="G531" s="149" t="n">
        <v>10</v>
      </c>
      <c r="H531" s="149" t="n">
        <v>1.15</v>
      </c>
      <c r="I531" s="149" t="n">
        <f aca="false">(H530+H531)*G531</f>
        <v>11.5</v>
      </c>
      <c r="J531" s="149"/>
      <c r="K531" s="149"/>
      <c r="L531" s="149"/>
      <c r="M531" s="150"/>
    </row>
    <row r="532" s="145" customFormat="true" ht="14.4" hidden="false" customHeight="false" outlineLevel="0" collapsed="false">
      <c r="B532" s="146" t="s">
        <v>144</v>
      </c>
      <c r="C532" s="147"/>
      <c r="D532" s="148"/>
      <c r="E532" s="147" t="s">
        <v>141</v>
      </c>
      <c r="F532" s="149"/>
      <c r="G532" s="149" t="n">
        <v>10</v>
      </c>
      <c r="H532" s="149" t="n">
        <v>0</v>
      </c>
      <c r="I532" s="149" t="n">
        <f aca="false">(H531+H532)*G532</f>
        <v>11.5</v>
      </c>
      <c r="J532" s="149"/>
      <c r="K532" s="149"/>
      <c r="L532" s="149"/>
      <c r="M532" s="150"/>
    </row>
    <row r="533" s="145" customFormat="true" ht="14.4" hidden="false" customHeight="false" outlineLevel="0" collapsed="false">
      <c r="B533" s="146" t="s">
        <v>145</v>
      </c>
      <c r="C533" s="147"/>
      <c r="D533" s="148"/>
      <c r="E533" s="147" t="s">
        <v>141</v>
      </c>
      <c r="F533" s="149"/>
      <c r="G533" s="149" t="n">
        <v>10</v>
      </c>
      <c r="H533" s="149" t="n">
        <v>0.24</v>
      </c>
      <c r="I533" s="149" t="n">
        <f aca="false">(H532+H533)*G533</f>
        <v>2.4</v>
      </c>
      <c r="J533" s="149"/>
      <c r="K533" s="149"/>
      <c r="L533" s="149"/>
      <c r="M533" s="150"/>
    </row>
    <row r="534" s="145" customFormat="true" ht="14.4" hidden="false" customHeight="false" outlineLevel="0" collapsed="false">
      <c r="B534" s="146" t="s">
        <v>146</v>
      </c>
      <c r="C534" s="147"/>
      <c r="D534" s="148"/>
      <c r="E534" s="147" t="s">
        <v>141</v>
      </c>
      <c r="F534" s="149"/>
      <c r="G534" s="149" t="n">
        <v>10</v>
      </c>
      <c r="H534" s="149" t="n">
        <v>0.54</v>
      </c>
      <c r="I534" s="149" t="n">
        <f aca="false">(H533+H534)*G534</f>
        <v>7.8</v>
      </c>
      <c r="J534" s="149"/>
      <c r="K534" s="149"/>
      <c r="L534" s="149"/>
      <c r="M534" s="150"/>
    </row>
    <row r="535" s="145" customFormat="true" ht="14.4" hidden="false" customHeight="false" outlineLevel="0" collapsed="false">
      <c r="B535" s="146" t="s">
        <v>147</v>
      </c>
      <c r="C535" s="147"/>
      <c r="D535" s="148"/>
      <c r="E535" s="147" t="s">
        <v>141</v>
      </c>
      <c r="F535" s="149"/>
      <c r="G535" s="149" t="n">
        <v>10</v>
      </c>
      <c r="H535" s="149" t="n">
        <v>0.94</v>
      </c>
      <c r="I535" s="149" t="n">
        <f aca="false">(H534+H535)*G535</f>
        <v>14.8</v>
      </c>
      <c r="J535" s="149"/>
      <c r="K535" s="149"/>
      <c r="L535" s="149"/>
      <c r="M535" s="150"/>
    </row>
    <row r="536" s="145" customFormat="true" ht="14.4" hidden="false" customHeight="false" outlineLevel="0" collapsed="false">
      <c r="B536" s="146" t="s">
        <v>148</v>
      </c>
      <c r="C536" s="147"/>
      <c r="D536" s="148"/>
      <c r="E536" s="147" t="s">
        <v>141</v>
      </c>
      <c r="F536" s="149"/>
      <c r="G536" s="149" t="n">
        <v>10</v>
      </c>
      <c r="H536" s="149" t="n">
        <v>0.31</v>
      </c>
      <c r="I536" s="149" t="n">
        <f aca="false">(H535+H536)*G536</f>
        <v>12.5</v>
      </c>
      <c r="J536" s="149"/>
      <c r="K536" s="149"/>
      <c r="L536" s="149"/>
      <c r="M536" s="150"/>
    </row>
    <row r="537" s="145" customFormat="true" ht="14.4" hidden="false" customHeight="false" outlineLevel="0" collapsed="false">
      <c r="B537" s="146" t="s">
        <v>149</v>
      </c>
      <c r="C537" s="147"/>
      <c r="D537" s="148"/>
      <c r="E537" s="147" t="s">
        <v>141</v>
      </c>
      <c r="F537" s="149"/>
      <c r="G537" s="149" t="n">
        <v>10</v>
      </c>
      <c r="H537" s="149" t="n">
        <v>2.07</v>
      </c>
      <c r="I537" s="149" t="n">
        <f aca="false">(H536+H537)*G537</f>
        <v>23.8</v>
      </c>
      <c r="J537" s="149"/>
      <c r="K537" s="149"/>
      <c r="L537" s="149"/>
      <c r="M537" s="150"/>
    </row>
    <row r="538" s="145" customFormat="true" ht="14.4" hidden="false" customHeight="false" outlineLevel="0" collapsed="false">
      <c r="B538" s="146" t="s">
        <v>150</v>
      </c>
      <c r="C538" s="147"/>
      <c r="D538" s="148"/>
      <c r="E538" s="147" t="s">
        <v>141</v>
      </c>
      <c r="F538" s="149"/>
      <c r="G538" s="149" t="n">
        <v>10</v>
      </c>
      <c r="H538" s="149" t="n">
        <v>2.74</v>
      </c>
      <c r="I538" s="149" t="n">
        <f aca="false">(H537+H538)*G538</f>
        <v>48.1</v>
      </c>
      <c r="J538" s="149"/>
      <c r="K538" s="149"/>
      <c r="L538" s="149"/>
      <c r="M538" s="150"/>
    </row>
    <row r="539" s="145" customFormat="true" ht="14.4" hidden="false" customHeight="false" outlineLevel="0" collapsed="false">
      <c r="B539" s="146" t="s">
        <v>151</v>
      </c>
      <c r="C539" s="147"/>
      <c r="D539" s="148"/>
      <c r="E539" s="147" t="s">
        <v>141</v>
      </c>
      <c r="F539" s="149"/>
      <c r="G539" s="149" t="n">
        <v>10</v>
      </c>
      <c r="H539" s="149" t="n">
        <v>2.61</v>
      </c>
      <c r="I539" s="149" t="n">
        <f aca="false">(H538+H539)*G539</f>
        <v>53.5</v>
      </c>
      <c r="J539" s="149"/>
      <c r="K539" s="149"/>
      <c r="L539" s="149"/>
      <c r="M539" s="150"/>
    </row>
    <row r="540" s="145" customFormat="true" ht="14.4" hidden="false" customHeight="false" outlineLevel="0" collapsed="false">
      <c r="B540" s="146" t="s">
        <v>152</v>
      </c>
      <c r="C540" s="147"/>
      <c r="D540" s="148"/>
      <c r="E540" s="147" t="s">
        <v>141</v>
      </c>
      <c r="F540" s="149"/>
      <c r="G540" s="149" t="n">
        <v>10</v>
      </c>
      <c r="H540" s="149" t="n">
        <v>1.65</v>
      </c>
      <c r="I540" s="149" t="n">
        <f aca="false">(H539+H540)*G540</f>
        <v>42.6</v>
      </c>
      <c r="J540" s="149"/>
      <c r="K540" s="149"/>
      <c r="L540" s="149"/>
      <c r="M540" s="150"/>
    </row>
    <row r="541" s="145" customFormat="true" ht="14.4" hidden="false" customHeight="false" outlineLevel="0" collapsed="false">
      <c r="B541" s="146" t="s">
        <v>153</v>
      </c>
      <c r="C541" s="147"/>
      <c r="D541" s="148"/>
      <c r="E541" s="147" t="s">
        <v>141</v>
      </c>
      <c r="F541" s="149"/>
      <c r="G541" s="149" t="n">
        <v>10</v>
      </c>
      <c r="H541" s="149" t="n">
        <v>1.24</v>
      </c>
      <c r="I541" s="149" t="n">
        <f aca="false">(H540+H541)*G541</f>
        <v>28.9</v>
      </c>
      <c r="J541" s="149"/>
      <c r="K541" s="149"/>
      <c r="L541" s="149"/>
      <c r="M541" s="150"/>
    </row>
    <row r="542" s="145" customFormat="true" ht="14.4" hidden="false" customHeight="false" outlineLevel="0" collapsed="false">
      <c r="B542" s="146" t="s">
        <v>154</v>
      </c>
      <c r="C542" s="147"/>
      <c r="D542" s="148"/>
      <c r="E542" s="147" t="s">
        <v>141</v>
      </c>
      <c r="F542" s="149"/>
      <c r="G542" s="149" t="n">
        <v>10</v>
      </c>
      <c r="H542" s="149" t="n">
        <v>1.23</v>
      </c>
      <c r="I542" s="149" t="n">
        <f aca="false">(H541+H542)*G542</f>
        <v>24.7</v>
      </c>
      <c r="J542" s="149"/>
      <c r="K542" s="149"/>
      <c r="L542" s="149"/>
      <c r="M542" s="150"/>
    </row>
    <row r="543" s="145" customFormat="true" ht="14.4" hidden="false" customHeight="false" outlineLevel="0" collapsed="false">
      <c r="B543" s="146" t="s">
        <v>155</v>
      </c>
      <c r="C543" s="147"/>
      <c r="D543" s="148"/>
      <c r="E543" s="147" t="s">
        <v>141</v>
      </c>
      <c r="F543" s="149"/>
      <c r="G543" s="149" t="n">
        <v>10</v>
      </c>
      <c r="H543" s="149" t="n">
        <v>0</v>
      </c>
      <c r="I543" s="149" t="n">
        <f aca="false">(H542+H543)*G543</f>
        <v>12.3</v>
      </c>
      <c r="J543" s="149"/>
      <c r="K543" s="149"/>
      <c r="L543" s="149"/>
      <c r="M543" s="150"/>
    </row>
    <row r="544" s="145" customFormat="true" ht="14.4" hidden="false" customHeight="false" outlineLevel="0" collapsed="false">
      <c r="B544" s="146" t="s">
        <v>156</v>
      </c>
      <c r="C544" s="147"/>
      <c r="D544" s="148"/>
      <c r="E544" s="147" t="s">
        <v>141</v>
      </c>
      <c r="F544" s="149"/>
      <c r="G544" s="149" t="n">
        <v>10</v>
      </c>
      <c r="H544" s="149" t="n">
        <v>1.91</v>
      </c>
      <c r="I544" s="149" t="n">
        <f aca="false">(H543+H544)*G544</f>
        <v>19.1</v>
      </c>
      <c r="J544" s="149"/>
      <c r="K544" s="149"/>
      <c r="L544" s="149"/>
      <c r="M544" s="150"/>
    </row>
    <row r="545" s="145" customFormat="true" ht="14.4" hidden="false" customHeight="false" outlineLevel="0" collapsed="false">
      <c r="B545" s="146" t="s">
        <v>157</v>
      </c>
      <c r="C545" s="147"/>
      <c r="D545" s="148"/>
      <c r="E545" s="147" t="s">
        <v>141</v>
      </c>
      <c r="F545" s="149"/>
      <c r="G545" s="149" t="n">
        <v>10</v>
      </c>
      <c r="H545" s="149" t="n">
        <v>3.56</v>
      </c>
      <c r="I545" s="149" t="n">
        <f aca="false">(H544+H545)*G545</f>
        <v>54.7</v>
      </c>
      <c r="J545" s="149"/>
      <c r="K545" s="149"/>
      <c r="L545" s="149"/>
      <c r="M545" s="150"/>
    </row>
    <row r="546" s="145" customFormat="true" ht="14.4" hidden="false" customHeight="false" outlineLevel="0" collapsed="false">
      <c r="B546" s="146" t="s">
        <v>158</v>
      </c>
      <c r="C546" s="147"/>
      <c r="D546" s="148"/>
      <c r="E546" s="147" t="s">
        <v>141</v>
      </c>
      <c r="F546" s="149"/>
      <c r="G546" s="149" t="n">
        <v>10</v>
      </c>
      <c r="H546" s="149" t="n">
        <v>0.7</v>
      </c>
      <c r="I546" s="149" t="n">
        <f aca="false">(H545+H546)*G546</f>
        <v>42.6</v>
      </c>
      <c r="J546" s="149"/>
      <c r="K546" s="149"/>
      <c r="L546" s="149"/>
      <c r="M546" s="150"/>
    </row>
    <row r="547" s="145" customFormat="true" ht="14.4" hidden="false" customHeight="false" outlineLevel="0" collapsed="false">
      <c r="B547" s="146" t="s">
        <v>159</v>
      </c>
      <c r="C547" s="147"/>
      <c r="D547" s="148"/>
      <c r="E547" s="147" t="s">
        <v>141</v>
      </c>
      <c r="F547" s="149"/>
      <c r="G547" s="149" t="n">
        <v>10</v>
      </c>
      <c r="H547" s="149" t="n">
        <v>2.42</v>
      </c>
      <c r="I547" s="149" t="n">
        <f aca="false">(H546+H547)*G547</f>
        <v>31.2</v>
      </c>
      <c r="J547" s="149"/>
      <c r="K547" s="149"/>
      <c r="L547" s="149"/>
      <c r="M547" s="150"/>
    </row>
    <row r="548" s="145" customFormat="true" ht="14.4" hidden="false" customHeight="false" outlineLevel="0" collapsed="false">
      <c r="B548" s="146" t="s">
        <v>160</v>
      </c>
      <c r="C548" s="147"/>
      <c r="D548" s="148"/>
      <c r="E548" s="147" t="s">
        <v>141</v>
      </c>
      <c r="F548" s="149"/>
      <c r="G548" s="149" t="n">
        <v>10</v>
      </c>
      <c r="H548" s="149" t="n">
        <v>3.87</v>
      </c>
      <c r="I548" s="149" t="n">
        <f aca="false">(H547+H548)*G548</f>
        <v>62.9</v>
      </c>
      <c r="J548" s="149"/>
      <c r="K548" s="149"/>
      <c r="L548" s="149"/>
      <c r="M548" s="150"/>
    </row>
    <row r="549" s="145" customFormat="true" ht="14.4" hidden="false" customHeight="false" outlineLevel="0" collapsed="false">
      <c r="B549" s="146" t="s">
        <v>161</v>
      </c>
      <c r="C549" s="147"/>
      <c r="D549" s="148"/>
      <c r="E549" s="147" t="s">
        <v>141</v>
      </c>
      <c r="F549" s="149"/>
      <c r="G549" s="149" t="n">
        <v>10</v>
      </c>
      <c r="H549" s="149" t="n">
        <v>2.47</v>
      </c>
      <c r="I549" s="149" t="n">
        <f aca="false">(H548+H549)*G549</f>
        <v>63.4</v>
      </c>
      <c r="J549" s="149"/>
      <c r="K549" s="149"/>
      <c r="L549" s="149"/>
      <c r="M549" s="150"/>
    </row>
    <row r="550" s="145" customFormat="true" ht="14.4" hidden="false" customHeight="false" outlineLevel="0" collapsed="false">
      <c r="B550" s="146" t="s">
        <v>162</v>
      </c>
      <c r="C550" s="147"/>
      <c r="D550" s="148"/>
      <c r="E550" s="147" t="s">
        <v>141</v>
      </c>
      <c r="F550" s="149"/>
      <c r="G550" s="149" t="n">
        <v>10</v>
      </c>
      <c r="H550" s="149" t="n">
        <v>1.89</v>
      </c>
      <c r="I550" s="149" t="n">
        <f aca="false">(H549+H550)*G550</f>
        <v>43.6</v>
      </c>
      <c r="J550" s="149"/>
      <c r="K550" s="149"/>
      <c r="L550" s="149"/>
      <c r="M550" s="150"/>
    </row>
    <row r="551" s="145" customFormat="true" ht="14.4" hidden="false" customHeight="false" outlineLevel="0" collapsed="false">
      <c r="B551" s="146" t="s">
        <v>163</v>
      </c>
      <c r="C551" s="147"/>
      <c r="D551" s="148"/>
      <c r="E551" s="147" t="s">
        <v>141</v>
      </c>
      <c r="F551" s="149"/>
      <c r="G551" s="149" t="n">
        <v>10</v>
      </c>
      <c r="H551" s="149" t="n">
        <v>0</v>
      </c>
      <c r="I551" s="149" t="n">
        <f aca="false">(H550+H551)*G551</f>
        <v>18.9</v>
      </c>
      <c r="J551" s="149"/>
      <c r="K551" s="149"/>
      <c r="L551" s="149"/>
      <c r="M551" s="150"/>
    </row>
    <row r="552" s="145" customFormat="true" ht="14.4" hidden="false" customHeight="false" outlineLevel="0" collapsed="false">
      <c r="B552" s="146" t="s">
        <v>164</v>
      </c>
      <c r="C552" s="147"/>
      <c r="D552" s="148"/>
      <c r="E552" s="147" t="s">
        <v>141</v>
      </c>
      <c r="F552" s="149"/>
      <c r="G552" s="149" t="n">
        <v>10</v>
      </c>
      <c r="H552" s="149" t="n">
        <v>0.42</v>
      </c>
      <c r="I552" s="149" t="n">
        <f aca="false">(H551+H552)*G552</f>
        <v>4.2</v>
      </c>
      <c r="J552" s="149"/>
      <c r="K552" s="149"/>
      <c r="L552" s="149"/>
      <c r="M552" s="150"/>
    </row>
    <row r="553" s="145" customFormat="true" ht="14.4" hidden="false" customHeight="false" outlineLevel="0" collapsed="false">
      <c r="B553" s="146" t="s">
        <v>165</v>
      </c>
      <c r="C553" s="147"/>
      <c r="D553" s="148"/>
      <c r="E553" s="147" t="s">
        <v>141</v>
      </c>
      <c r="F553" s="149"/>
      <c r="G553" s="149" t="n">
        <v>10</v>
      </c>
      <c r="H553" s="149" t="n">
        <v>1.81</v>
      </c>
      <c r="I553" s="149" t="n">
        <f aca="false">(H552+H553)*G553</f>
        <v>22.3</v>
      </c>
      <c r="J553" s="149"/>
      <c r="K553" s="149"/>
      <c r="L553" s="149"/>
      <c r="M553" s="150"/>
    </row>
    <row r="554" s="145" customFormat="true" ht="14.4" hidden="false" customHeight="false" outlineLevel="0" collapsed="false">
      <c r="B554" s="146" t="s">
        <v>166</v>
      </c>
      <c r="C554" s="147"/>
      <c r="D554" s="148"/>
      <c r="E554" s="147" t="s">
        <v>141</v>
      </c>
      <c r="F554" s="149"/>
      <c r="G554" s="149" t="n">
        <v>10</v>
      </c>
      <c r="H554" s="149" t="n">
        <v>2.22</v>
      </c>
      <c r="I554" s="149" t="n">
        <f aca="false">(H553+H554)*G554</f>
        <v>40.3</v>
      </c>
      <c r="J554" s="149"/>
      <c r="K554" s="149"/>
      <c r="L554" s="149"/>
      <c r="M554" s="150"/>
    </row>
    <row r="555" s="145" customFormat="true" ht="14.4" hidden="false" customHeight="false" outlineLevel="0" collapsed="false">
      <c r="B555" s="146" t="s">
        <v>167</v>
      </c>
      <c r="C555" s="147"/>
      <c r="D555" s="148"/>
      <c r="E555" s="147" t="s">
        <v>141</v>
      </c>
      <c r="F555" s="149"/>
      <c r="G555" s="149" t="n">
        <v>10</v>
      </c>
      <c r="H555" s="149" t="n">
        <v>0.09</v>
      </c>
      <c r="I555" s="149" t="n">
        <f aca="false">(H554+H555)*G555</f>
        <v>23.1</v>
      </c>
      <c r="J555" s="149"/>
      <c r="K555" s="149"/>
      <c r="L555" s="149"/>
      <c r="M555" s="150"/>
    </row>
    <row r="556" s="145" customFormat="true" ht="14.4" hidden="false" customHeight="false" outlineLevel="0" collapsed="false">
      <c r="B556" s="146" t="s">
        <v>168</v>
      </c>
      <c r="C556" s="147"/>
      <c r="D556" s="148"/>
      <c r="E556" s="147" t="s">
        <v>141</v>
      </c>
      <c r="F556" s="149"/>
      <c r="G556" s="149" t="n">
        <v>10</v>
      </c>
      <c r="H556" s="149" t="n">
        <v>0.86</v>
      </c>
      <c r="I556" s="149" t="n">
        <f aca="false">(H555+H556)*G556</f>
        <v>9.5</v>
      </c>
      <c r="J556" s="149"/>
      <c r="K556" s="149"/>
      <c r="L556" s="149"/>
      <c r="M556" s="150"/>
    </row>
    <row r="557" s="145" customFormat="true" ht="14.4" hidden="false" customHeight="false" outlineLevel="0" collapsed="false">
      <c r="B557" s="146" t="s">
        <v>169</v>
      </c>
      <c r="C557" s="147"/>
      <c r="D557" s="148"/>
      <c r="E557" s="147" t="s">
        <v>141</v>
      </c>
      <c r="F557" s="149"/>
      <c r="G557" s="149" t="n">
        <v>10</v>
      </c>
      <c r="H557" s="149" t="n">
        <v>1.49</v>
      </c>
      <c r="I557" s="149" t="n">
        <f aca="false">(H556+H557)*G557</f>
        <v>23.5</v>
      </c>
      <c r="J557" s="149"/>
      <c r="K557" s="149"/>
      <c r="L557" s="149"/>
      <c r="M557" s="150"/>
    </row>
    <row r="558" s="145" customFormat="true" ht="14.4" hidden="false" customHeight="false" outlineLevel="0" collapsed="false">
      <c r="B558" s="146" t="s">
        <v>170</v>
      </c>
      <c r="C558" s="147"/>
      <c r="D558" s="148"/>
      <c r="E558" s="147" t="s">
        <v>141</v>
      </c>
      <c r="F558" s="149"/>
      <c r="G558" s="149" t="n">
        <v>10</v>
      </c>
      <c r="H558" s="149" t="n">
        <v>0.83</v>
      </c>
      <c r="I558" s="149" t="n">
        <f aca="false">(H557+H558)*G558</f>
        <v>23.2</v>
      </c>
      <c r="J558" s="149"/>
      <c r="K558" s="149"/>
      <c r="L558" s="149"/>
      <c r="M558" s="150"/>
    </row>
    <row r="559" s="145" customFormat="true" ht="14.4" hidden="false" customHeight="false" outlineLevel="0" collapsed="false">
      <c r="B559" s="146" t="s">
        <v>171</v>
      </c>
      <c r="C559" s="147"/>
      <c r="D559" s="148"/>
      <c r="E559" s="147" t="s">
        <v>141</v>
      </c>
      <c r="F559" s="149"/>
      <c r="G559" s="149" t="n">
        <v>10</v>
      </c>
      <c r="H559" s="149" t="n">
        <v>-0.19</v>
      </c>
      <c r="I559" s="149" t="n">
        <f aca="false">(H558+H559)*G559</f>
        <v>6.4</v>
      </c>
      <c r="J559" s="149"/>
      <c r="K559" s="149"/>
      <c r="L559" s="149"/>
      <c r="M559" s="150"/>
    </row>
    <row r="560" s="145" customFormat="true" ht="14.4" hidden="false" customHeight="false" outlineLevel="0" collapsed="false">
      <c r="B560" s="146" t="s">
        <v>172</v>
      </c>
      <c r="C560" s="147"/>
      <c r="D560" s="148"/>
      <c r="E560" s="147" t="s">
        <v>141</v>
      </c>
      <c r="F560" s="149"/>
      <c r="G560" s="149" t="n">
        <v>10</v>
      </c>
      <c r="H560" s="149" t="n">
        <v>0</v>
      </c>
      <c r="I560" s="149" t="n">
        <f aca="false">(H559+H560)*G560</f>
        <v>-1.9</v>
      </c>
      <c r="J560" s="149"/>
      <c r="K560" s="149"/>
      <c r="L560" s="149"/>
      <c r="M560" s="150"/>
    </row>
    <row r="561" s="145" customFormat="true" ht="14.4" hidden="false" customHeight="false" outlineLevel="0" collapsed="false">
      <c r="B561" s="146" t="s">
        <v>173</v>
      </c>
      <c r="C561" s="147"/>
      <c r="D561" s="148"/>
      <c r="E561" s="147" t="s">
        <v>141</v>
      </c>
      <c r="F561" s="149"/>
      <c r="G561" s="149" t="n">
        <v>10</v>
      </c>
      <c r="H561" s="149" t="n">
        <v>0</v>
      </c>
      <c r="I561" s="149" t="n">
        <f aca="false">(H560+H561)*G561</f>
        <v>0</v>
      </c>
      <c r="J561" s="149"/>
      <c r="K561" s="149"/>
      <c r="L561" s="149"/>
      <c r="M561" s="150"/>
    </row>
    <row r="562" s="145" customFormat="true" ht="14.4" hidden="false" customHeight="false" outlineLevel="0" collapsed="false">
      <c r="B562" s="146" t="s">
        <v>174</v>
      </c>
      <c r="C562" s="147"/>
      <c r="D562" s="148"/>
      <c r="E562" s="147" t="s">
        <v>141</v>
      </c>
      <c r="F562" s="149"/>
      <c r="G562" s="149" t="n">
        <v>10</v>
      </c>
      <c r="H562" s="149" t="n">
        <v>3.01</v>
      </c>
      <c r="I562" s="149" t="n">
        <f aca="false">(H561+H562)*G562</f>
        <v>30.1</v>
      </c>
      <c r="J562" s="149"/>
      <c r="K562" s="149"/>
      <c r="L562" s="149"/>
      <c r="M562" s="150"/>
    </row>
    <row r="563" s="145" customFormat="true" ht="14.4" hidden="false" customHeight="false" outlineLevel="0" collapsed="false">
      <c r="B563" s="146" t="s">
        <v>175</v>
      </c>
      <c r="C563" s="147"/>
      <c r="D563" s="148"/>
      <c r="E563" s="147" t="s">
        <v>141</v>
      </c>
      <c r="F563" s="149"/>
      <c r="G563" s="149" t="n">
        <v>10</v>
      </c>
      <c r="H563" s="149" t="n">
        <v>2.38</v>
      </c>
      <c r="I563" s="149" t="n">
        <f aca="false">(H562+H563)*G563</f>
        <v>53.9</v>
      </c>
      <c r="J563" s="149"/>
      <c r="K563" s="149"/>
      <c r="L563" s="149"/>
      <c r="M563" s="150"/>
    </row>
    <row r="564" s="145" customFormat="true" ht="14.4" hidden="false" customHeight="false" outlineLevel="0" collapsed="false">
      <c r="B564" s="146" t="s">
        <v>176</v>
      </c>
      <c r="C564" s="147"/>
      <c r="D564" s="148"/>
      <c r="E564" s="147" t="s">
        <v>141</v>
      </c>
      <c r="F564" s="149"/>
      <c r="G564" s="149" t="n">
        <v>10</v>
      </c>
      <c r="H564" s="149" t="n">
        <v>2.9</v>
      </c>
      <c r="I564" s="149" t="n">
        <f aca="false">(H563+H564)*G564</f>
        <v>52.8</v>
      </c>
      <c r="J564" s="149"/>
      <c r="K564" s="149"/>
      <c r="L564" s="149"/>
      <c r="M564" s="150"/>
    </row>
    <row r="565" s="145" customFormat="true" ht="14.4" hidden="false" customHeight="false" outlineLevel="0" collapsed="false">
      <c r="B565" s="146" t="s">
        <v>177</v>
      </c>
      <c r="C565" s="147"/>
      <c r="D565" s="148"/>
      <c r="E565" s="147" t="s">
        <v>141</v>
      </c>
      <c r="F565" s="149"/>
      <c r="G565" s="149" t="n">
        <v>10</v>
      </c>
      <c r="H565" s="149" t="n">
        <v>3.62</v>
      </c>
      <c r="I565" s="149" t="n">
        <f aca="false">(H564+H565)*G565</f>
        <v>65.2</v>
      </c>
      <c r="J565" s="149"/>
      <c r="K565" s="149"/>
      <c r="L565" s="149"/>
      <c r="M565" s="150"/>
    </row>
    <row r="566" s="145" customFormat="true" ht="14.4" hidden="false" customHeight="false" outlineLevel="0" collapsed="false">
      <c r="B566" s="146" t="s">
        <v>178</v>
      </c>
      <c r="C566" s="147"/>
      <c r="D566" s="148"/>
      <c r="E566" s="147" t="s">
        <v>141</v>
      </c>
      <c r="F566" s="149"/>
      <c r="G566" s="149" t="n">
        <v>10</v>
      </c>
      <c r="H566" s="149" t="n">
        <v>3.85</v>
      </c>
      <c r="I566" s="149" t="n">
        <f aca="false">(H565+H566)*G566</f>
        <v>74.7</v>
      </c>
      <c r="J566" s="149"/>
      <c r="K566" s="149"/>
      <c r="L566" s="149"/>
      <c r="M566" s="150"/>
    </row>
    <row r="567" s="145" customFormat="true" ht="14.4" hidden="false" customHeight="false" outlineLevel="0" collapsed="false">
      <c r="B567" s="146" t="s">
        <v>179</v>
      </c>
      <c r="C567" s="147"/>
      <c r="D567" s="148"/>
      <c r="E567" s="147" t="s">
        <v>141</v>
      </c>
      <c r="F567" s="149"/>
      <c r="G567" s="149" t="n">
        <v>10</v>
      </c>
      <c r="H567" s="149" t="n">
        <v>0.15</v>
      </c>
      <c r="I567" s="149" t="n">
        <f aca="false">(H566+H567)*G567</f>
        <v>40</v>
      </c>
      <c r="J567" s="149"/>
      <c r="K567" s="149"/>
      <c r="L567" s="149"/>
      <c r="M567" s="150"/>
    </row>
    <row r="568" s="145" customFormat="true" ht="14.4" hidden="false" customHeight="false" outlineLevel="0" collapsed="false">
      <c r="B568" s="146" t="s">
        <v>180</v>
      </c>
      <c r="C568" s="147"/>
      <c r="D568" s="148"/>
      <c r="E568" s="147" t="s">
        <v>141</v>
      </c>
      <c r="F568" s="149"/>
      <c r="G568" s="149" t="n">
        <v>10</v>
      </c>
      <c r="H568" s="149" t="n">
        <v>0.07</v>
      </c>
      <c r="I568" s="149" t="n">
        <f aca="false">(H567+H568)*G568</f>
        <v>2.2</v>
      </c>
      <c r="J568" s="149"/>
      <c r="K568" s="149"/>
      <c r="L568" s="149"/>
      <c r="M568" s="150"/>
    </row>
    <row r="569" s="145" customFormat="true" ht="14.4" hidden="false" customHeight="false" outlineLevel="0" collapsed="false">
      <c r="B569" s="146" t="s">
        <v>181</v>
      </c>
      <c r="C569" s="147"/>
      <c r="D569" s="148"/>
      <c r="E569" s="147" t="s">
        <v>141</v>
      </c>
      <c r="F569" s="149"/>
      <c r="G569" s="149" t="n">
        <v>10</v>
      </c>
      <c r="H569" s="149" t="n">
        <v>0.44</v>
      </c>
      <c r="I569" s="149" t="n">
        <f aca="false">(H568+H569)*G569</f>
        <v>5.1</v>
      </c>
      <c r="J569" s="149"/>
      <c r="K569" s="149"/>
      <c r="L569" s="149"/>
      <c r="M569" s="150"/>
    </row>
    <row r="570" s="145" customFormat="true" ht="14.4" hidden="false" customHeight="false" outlineLevel="0" collapsed="false">
      <c r="B570" s="146" t="s">
        <v>182</v>
      </c>
      <c r="C570" s="147"/>
      <c r="D570" s="148"/>
      <c r="E570" s="147" t="s">
        <v>141</v>
      </c>
      <c r="F570" s="149"/>
      <c r="G570" s="149" t="n">
        <v>10</v>
      </c>
      <c r="H570" s="149" t="n">
        <v>0.21</v>
      </c>
      <c r="I570" s="149" t="n">
        <f aca="false">(H569+H570)*G570</f>
        <v>6.5</v>
      </c>
      <c r="J570" s="149"/>
      <c r="K570" s="149"/>
      <c r="L570" s="149"/>
      <c r="M570" s="150"/>
    </row>
    <row r="571" s="145" customFormat="true" ht="14.4" hidden="false" customHeight="false" outlineLevel="0" collapsed="false">
      <c r="B571" s="146" t="s">
        <v>183</v>
      </c>
      <c r="C571" s="147"/>
      <c r="D571" s="148"/>
      <c r="E571" s="147" t="s">
        <v>141</v>
      </c>
      <c r="F571" s="149"/>
      <c r="G571" s="149" t="n">
        <v>10</v>
      </c>
      <c r="H571" s="149" t="n">
        <v>0.45</v>
      </c>
      <c r="I571" s="149" t="n">
        <f aca="false">(H570+H571)*G571</f>
        <v>6.6</v>
      </c>
      <c r="J571" s="149"/>
      <c r="K571" s="149"/>
      <c r="L571" s="149"/>
      <c r="M571" s="150"/>
    </row>
    <row r="572" s="145" customFormat="true" ht="14.4" hidden="false" customHeight="false" outlineLevel="0" collapsed="false">
      <c r="B572" s="146" t="s">
        <v>184</v>
      </c>
      <c r="C572" s="147"/>
      <c r="D572" s="148"/>
      <c r="E572" s="147" t="s">
        <v>141</v>
      </c>
      <c r="F572" s="149"/>
      <c r="G572" s="149" t="n">
        <v>10</v>
      </c>
      <c r="H572" s="149" t="n">
        <v>0.71</v>
      </c>
      <c r="I572" s="149" t="n">
        <f aca="false">(H571+H572)*G572</f>
        <v>11.6</v>
      </c>
      <c r="J572" s="149"/>
      <c r="K572" s="149"/>
      <c r="L572" s="149"/>
      <c r="M572" s="150"/>
    </row>
    <row r="573" s="145" customFormat="true" ht="14.4" hidden="false" customHeight="false" outlineLevel="0" collapsed="false">
      <c r="B573" s="146" t="s">
        <v>185</v>
      </c>
      <c r="C573" s="147"/>
      <c r="D573" s="148"/>
      <c r="E573" s="147" t="s">
        <v>141</v>
      </c>
      <c r="F573" s="149"/>
      <c r="G573" s="149" t="n">
        <v>10</v>
      </c>
      <c r="H573" s="149" t="n">
        <v>1.01</v>
      </c>
      <c r="I573" s="149" t="n">
        <f aca="false">(H572+H573)*G573</f>
        <v>17.2</v>
      </c>
      <c r="J573" s="149"/>
      <c r="K573" s="149"/>
      <c r="L573" s="149"/>
      <c r="M573" s="150"/>
    </row>
    <row r="574" s="145" customFormat="true" ht="14.4" hidden="false" customHeight="false" outlineLevel="0" collapsed="false">
      <c r="B574" s="146" t="s">
        <v>186</v>
      </c>
      <c r="C574" s="147"/>
      <c r="D574" s="148"/>
      <c r="E574" s="147" t="s">
        <v>141</v>
      </c>
      <c r="F574" s="149"/>
      <c r="G574" s="149" t="n">
        <v>10</v>
      </c>
      <c r="H574" s="149" t="n">
        <v>0.47</v>
      </c>
      <c r="I574" s="149" t="n">
        <f aca="false">(H573+H574)*G574</f>
        <v>14.8</v>
      </c>
      <c r="J574" s="149"/>
      <c r="K574" s="149"/>
      <c r="L574" s="149"/>
      <c r="M574" s="150"/>
    </row>
    <row r="575" s="145" customFormat="true" ht="14.4" hidden="false" customHeight="false" outlineLevel="0" collapsed="false">
      <c r="B575" s="146" t="s">
        <v>187</v>
      </c>
      <c r="C575" s="147"/>
      <c r="D575" s="148"/>
      <c r="E575" s="147" t="s">
        <v>141</v>
      </c>
      <c r="F575" s="149"/>
      <c r="G575" s="149" t="n">
        <v>10</v>
      </c>
      <c r="H575" s="149" t="n">
        <v>0</v>
      </c>
      <c r="I575" s="149" t="n">
        <f aca="false">(H574+H575)*G575</f>
        <v>4.7</v>
      </c>
      <c r="J575" s="149"/>
      <c r="K575" s="149"/>
      <c r="L575" s="149"/>
      <c r="M575" s="150"/>
    </row>
    <row r="576" s="145" customFormat="true" ht="14.4" hidden="false" customHeight="false" outlineLevel="0" collapsed="false">
      <c r="B576" s="146" t="s">
        <v>188</v>
      </c>
      <c r="C576" s="147"/>
      <c r="D576" s="148"/>
      <c r="E576" s="147" t="s">
        <v>141</v>
      </c>
      <c r="F576" s="149"/>
      <c r="G576" s="149" t="n">
        <v>10</v>
      </c>
      <c r="H576" s="149" t="n">
        <v>0</v>
      </c>
      <c r="I576" s="149" t="n">
        <f aca="false">(H575+H576)*G576</f>
        <v>0</v>
      </c>
      <c r="J576" s="149"/>
      <c r="K576" s="149"/>
      <c r="L576" s="149"/>
      <c r="M576" s="150"/>
    </row>
    <row r="577" s="145" customFormat="true" ht="14.4" hidden="false" customHeight="false" outlineLevel="0" collapsed="false">
      <c r="B577" s="146" t="s">
        <v>189</v>
      </c>
      <c r="C577" s="147"/>
      <c r="D577" s="148"/>
      <c r="E577" s="147" t="s">
        <v>141</v>
      </c>
      <c r="F577" s="149"/>
      <c r="G577" s="149" t="n">
        <v>10</v>
      </c>
      <c r="H577" s="149" t="n">
        <v>0.11</v>
      </c>
      <c r="I577" s="149" t="n">
        <f aca="false">(H576+H577)*G577</f>
        <v>1.1</v>
      </c>
      <c r="J577" s="149"/>
      <c r="K577" s="149"/>
      <c r="L577" s="149"/>
      <c r="M577" s="150"/>
    </row>
    <row r="578" s="145" customFormat="true" ht="14.4" hidden="false" customHeight="false" outlineLevel="0" collapsed="false">
      <c r="B578" s="146" t="s">
        <v>190</v>
      </c>
      <c r="C578" s="147"/>
      <c r="D578" s="148"/>
      <c r="E578" s="147" t="s">
        <v>141</v>
      </c>
      <c r="F578" s="149"/>
      <c r="G578" s="149" t="n">
        <v>10</v>
      </c>
      <c r="H578" s="149" t="n">
        <v>0</v>
      </c>
      <c r="I578" s="149" t="n">
        <f aca="false">(H577+H578)*G578</f>
        <v>1.1</v>
      </c>
      <c r="J578" s="149"/>
      <c r="K578" s="149"/>
      <c r="L578" s="149"/>
      <c r="M578" s="150"/>
    </row>
    <row r="579" s="145" customFormat="true" ht="14.4" hidden="false" customHeight="false" outlineLevel="0" collapsed="false">
      <c r="B579" s="146" t="s">
        <v>191</v>
      </c>
      <c r="C579" s="147"/>
      <c r="D579" s="148"/>
      <c r="E579" s="147" t="s">
        <v>141</v>
      </c>
      <c r="F579" s="149"/>
      <c r="G579" s="149" t="n">
        <v>10</v>
      </c>
      <c r="H579" s="149" t="n">
        <v>0</v>
      </c>
      <c r="I579" s="149" t="n">
        <f aca="false">(H578+H579)*G579</f>
        <v>0</v>
      </c>
      <c r="J579" s="149"/>
      <c r="K579" s="149"/>
      <c r="L579" s="149"/>
      <c r="M579" s="150"/>
    </row>
    <row r="580" s="145" customFormat="true" ht="14.4" hidden="false" customHeight="false" outlineLevel="0" collapsed="false">
      <c r="B580" s="146" t="s">
        <v>192</v>
      </c>
      <c r="C580" s="147"/>
      <c r="D580" s="148"/>
      <c r="E580" s="147" t="s">
        <v>141</v>
      </c>
      <c r="F580" s="149"/>
      <c r="G580" s="149" t="n">
        <v>10</v>
      </c>
      <c r="H580" s="149" t="n">
        <v>0.21</v>
      </c>
      <c r="I580" s="149" t="n">
        <f aca="false">(H579+H580)*G580</f>
        <v>2.1</v>
      </c>
      <c r="J580" s="149"/>
      <c r="K580" s="149"/>
      <c r="L580" s="149"/>
      <c r="M580" s="150"/>
    </row>
    <row r="581" s="145" customFormat="true" ht="14.4" hidden="false" customHeight="false" outlineLevel="0" collapsed="false">
      <c r="B581" s="146" t="s">
        <v>193</v>
      </c>
      <c r="C581" s="147"/>
      <c r="D581" s="148"/>
      <c r="E581" s="147" t="s">
        <v>141</v>
      </c>
      <c r="F581" s="149"/>
      <c r="G581" s="149" t="n">
        <v>10</v>
      </c>
      <c r="H581" s="149" t="n">
        <v>0</v>
      </c>
      <c r="I581" s="149" t="n">
        <f aca="false">(H580+H581)*G581</f>
        <v>2.1</v>
      </c>
      <c r="J581" s="149"/>
      <c r="K581" s="149"/>
      <c r="L581" s="149"/>
      <c r="M581" s="150"/>
    </row>
    <row r="582" s="145" customFormat="true" ht="14.4" hidden="false" customHeight="false" outlineLevel="0" collapsed="false">
      <c r="B582" s="146" t="s">
        <v>194</v>
      </c>
      <c r="C582" s="147"/>
      <c r="D582" s="148"/>
      <c r="E582" s="147" t="s">
        <v>141</v>
      </c>
      <c r="F582" s="149"/>
      <c r="G582" s="149" t="n">
        <v>10</v>
      </c>
      <c r="H582" s="149" t="n">
        <v>0.97</v>
      </c>
      <c r="I582" s="149" t="n">
        <f aca="false">(H581+H582)*G582</f>
        <v>9.7</v>
      </c>
      <c r="J582" s="149"/>
      <c r="K582" s="149"/>
      <c r="L582" s="149"/>
      <c r="M582" s="150"/>
    </row>
    <row r="583" s="145" customFormat="true" ht="14.4" hidden="false" customHeight="false" outlineLevel="0" collapsed="false">
      <c r="B583" s="146" t="s">
        <v>195</v>
      </c>
      <c r="C583" s="147"/>
      <c r="D583" s="148"/>
      <c r="E583" s="147" t="s">
        <v>141</v>
      </c>
      <c r="F583" s="149"/>
      <c r="G583" s="149" t="n">
        <v>10</v>
      </c>
      <c r="H583" s="149" t="n">
        <v>2.65</v>
      </c>
      <c r="I583" s="149" t="n">
        <f aca="false">(H582+H583)*G583</f>
        <v>36.2</v>
      </c>
      <c r="J583" s="149"/>
      <c r="K583" s="149"/>
      <c r="L583" s="149"/>
      <c r="M583" s="150"/>
    </row>
    <row r="584" s="145" customFormat="true" ht="14.4" hidden="false" customHeight="false" outlineLevel="0" collapsed="false">
      <c r="B584" s="146" t="s">
        <v>196</v>
      </c>
      <c r="C584" s="147"/>
      <c r="D584" s="148"/>
      <c r="E584" s="147" t="s">
        <v>141</v>
      </c>
      <c r="F584" s="149"/>
      <c r="G584" s="149" t="n">
        <v>10</v>
      </c>
      <c r="H584" s="149" t="n">
        <v>3.63</v>
      </c>
      <c r="I584" s="149" t="n">
        <f aca="false">(H583+H584)*G584</f>
        <v>62.8</v>
      </c>
      <c r="J584" s="149"/>
      <c r="K584" s="149"/>
      <c r="L584" s="149"/>
      <c r="M584" s="150"/>
    </row>
    <row r="585" s="145" customFormat="true" ht="14.4" hidden="false" customHeight="false" outlineLevel="0" collapsed="false">
      <c r="B585" s="146" t="s">
        <v>197</v>
      </c>
      <c r="C585" s="147"/>
      <c r="D585" s="148"/>
      <c r="E585" s="147" t="s">
        <v>141</v>
      </c>
      <c r="F585" s="149"/>
      <c r="G585" s="149" t="n">
        <v>10</v>
      </c>
      <c r="H585" s="149" t="n">
        <v>4.52</v>
      </c>
      <c r="I585" s="149" t="n">
        <f aca="false">(H584+H585)*G585</f>
        <v>81.5</v>
      </c>
      <c r="J585" s="149"/>
      <c r="K585" s="149"/>
      <c r="L585" s="149"/>
      <c r="M585" s="150"/>
    </row>
    <row r="586" s="145" customFormat="true" ht="14.4" hidden="false" customHeight="false" outlineLevel="0" collapsed="false">
      <c r="B586" s="146" t="s">
        <v>198</v>
      </c>
      <c r="C586" s="147"/>
      <c r="D586" s="148"/>
      <c r="E586" s="147" t="s">
        <v>141</v>
      </c>
      <c r="F586" s="149"/>
      <c r="G586" s="149" t="n">
        <v>10</v>
      </c>
      <c r="H586" s="149" t="n">
        <v>3.68</v>
      </c>
      <c r="I586" s="149" t="n">
        <f aca="false">(H585+H586)*G586</f>
        <v>82</v>
      </c>
      <c r="J586" s="149"/>
      <c r="K586" s="149"/>
      <c r="L586" s="149"/>
      <c r="M586" s="150"/>
    </row>
    <row r="587" s="145" customFormat="true" ht="14.4" hidden="false" customHeight="false" outlineLevel="0" collapsed="false">
      <c r="B587" s="146" t="s">
        <v>199</v>
      </c>
      <c r="C587" s="147"/>
      <c r="D587" s="148"/>
      <c r="E587" s="147" t="s">
        <v>141</v>
      </c>
      <c r="F587" s="149"/>
      <c r="G587" s="149" t="n">
        <v>10</v>
      </c>
      <c r="H587" s="149" t="n">
        <v>3.56</v>
      </c>
      <c r="I587" s="149" t="n">
        <f aca="false">(H586+H587)*G587</f>
        <v>72.4</v>
      </c>
      <c r="J587" s="149"/>
      <c r="K587" s="149"/>
      <c r="L587" s="149"/>
      <c r="M587" s="150"/>
    </row>
    <row r="588" s="145" customFormat="true" ht="14.4" hidden="false" customHeight="false" outlineLevel="0" collapsed="false">
      <c r="B588" s="146" t="s">
        <v>200</v>
      </c>
      <c r="C588" s="147"/>
      <c r="D588" s="148"/>
      <c r="E588" s="147" t="s">
        <v>141</v>
      </c>
      <c r="F588" s="149"/>
      <c r="G588" s="149" t="n">
        <v>10</v>
      </c>
      <c r="H588" s="149" t="n">
        <v>2.75</v>
      </c>
      <c r="I588" s="149" t="n">
        <f aca="false">(H587+H588)*G588</f>
        <v>63.1</v>
      </c>
      <c r="J588" s="149"/>
      <c r="K588" s="149"/>
      <c r="L588" s="149"/>
      <c r="M588" s="150"/>
    </row>
    <row r="589" s="145" customFormat="true" ht="14.4" hidden="false" customHeight="false" outlineLevel="0" collapsed="false">
      <c r="B589" s="146" t="s">
        <v>201</v>
      </c>
      <c r="C589" s="147"/>
      <c r="D589" s="148"/>
      <c r="E589" s="147" t="s">
        <v>141</v>
      </c>
      <c r="F589" s="149"/>
      <c r="G589" s="149" t="n">
        <v>10</v>
      </c>
      <c r="H589" s="149" t="n">
        <v>2.9</v>
      </c>
      <c r="I589" s="149" t="n">
        <f aca="false">(H588+H589)*G589</f>
        <v>56.5</v>
      </c>
      <c r="J589" s="149"/>
      <c r="K589" s="149"/>
      <c r="L589" s="149"/>
      <c r="M589" s="150"/>
    </row>
    <row r="590" s="145" customFormat="true" ht="14.4" hidden="false" customHeight="false" outlineLevel="0" collapsed="false">
      <c r="B590" s="146" t="s">
        <v>202</v>
      </c>
      <c r="C590" s="147"/>
      <c r="D590" s="148"/>
      <c r="E590" s="147" t="s">
        <v>141</v>
      </c>
      <c r="F590" s="149"/>
      <c r="G590" s="149" t="n">
        <v>10</v>
      </c>
      <c r="H590" s="149" t="n">
        <v>0.73</v>
      </c>
      <c r="I590" s="149" t="n">
        <f aca="false">(H589+H590)*G590</f>
        <v>36.3</v>
      </c>
      <c r="J590" s="149"/>
      <c r="K590" s="149"/>
      <c r="L590" s="149"/>
      <c r="M590" s="150"/>
    </row>
    <row r="591" s="145" customFormat="true" ht="14.4" hidden="false" customHeight="false" outlineLevel="0" collapsed="false">
      <c r="B591" s="146" t="s">
        <v>203</v>
      </c>
      <c r="C591" s="147"/>
      <c r="D591" s="148"/>
      <c r="E591" s="147" t="s">
        <v>141</v>
      </c>
      <c r="F591" s="149"/>
      <c r="G591" s="149" t="n">
        <v>10</v>
      </c>
      <c r="H591" s="149" t="n">
        <v>1.95</v>
      </c>
      <c r="I591" s="149" t="n">
        <f aca="false">(H590+H591)*G591</f>
        <v>26.8</v>
      </c>
      <c r="J591" s="149"/>
      <c r="K591" s="149"/>
      <c r="L591" s="149"/>
      <c r="M591" s="150"/>
    </row>
    <row r="592" s="145" customFormat="true" ht="14.4" hidden="false" customHeight="false" outlineLevel="0" collapsed="false">
      <c r="B592" s="146" t="s">
        <v>204</v>
      </c>
      <c r="C592" s="147"/>
      <c r="D592" s="148"/>
      <c r="E592" s="147" t="s">
        <v>141</v>
      </c>
      <c r="F592" s="149"/>
      <c r="G592" s="149" t="n">
        <v>10</v>
      </c>
      <c r="H592" s="149" t="n">
        <v>0.57</v>
      </c>
      <c r="I592" s="149" t="n">
        <f aca="false">(H591+H592)*G592</f>
        <v>25.2</v>
      </c>
      <c r="J592" s="149"/>
      <c r="K592" s="149"/>
      <c r="L592" s="149"/>
      <c r="M592" s="150"/>
    </row>
    <row r="593" s="145" customFormat="true" ht="14.4" hidden="false" customHeight="false" outlineLevel="0" collapsed="false">
      <c r="B593" s="146" t="s">
        <v>205</v>
      </c>
      <c r="C593" s="147"/>
      <c r="D593" s="148"/>
      <c r="E593" s="147" t="s">
        <v>141</v>
      </c>
      <c r="F593" s="149"/>
      <c r="G593" s="149" t="n">
        <v>10</v>
      </c>
      <c r="H593" s="149" t="n">
        <v>0</v>
      </c>
      <c r="I593" s="149" t="n">
        <f aca="false">(H592+H593)*G593</f>
        <v>5.7</v>
      </c>
      <c r="J593" s="149"/>
      <c r="K593" s="149"/>
      <c r="L593" s="149"/>
      <c r="M593" s="150"/>
    </row>
    <row r="594" s="145" customFormat="true" ht="14.4" hidden="false" customHeight="false" outlineLevel="0" collapsed="false">
      <c r="B594" s="146" t="s">
        <v>206</v>
      </c>
      <c r="C594" s="147"/>
      <c r="D594" s="148"/>
      <c r="E594" s="147" t="s">
        <v>141</v>
      </c>
      <c r="F594" s="149"/>
      <c r="G594" s="149" t="n">
        <v>10</v>
      </c>
      <c r="H594" s="149" t="n">
        <v>0</v>
      </c>
      <c r="I594" s="149" t="n">
        <f aca="false">(H593+H594)*G594</f>
        <v>0</v>
      </c>
      <c r="J594" s="149"/>
      <c r="K594" s="149"/>
      <c r="L594" s="149"/>
      <c r="M594" s="150"/>
    </row>
    <row r="595" s="145" customFormat="true" ht="14.4" hidden="false" customHeight="false" outlineLevel="0" collapsed="false">
      <c r="B595" s="146" t="s">
        <v>207</v>
      </c>
      <c r="C595" s="147"/>
      <c r="D595" s="148"/>
      <c r="E595" s="147" t="s">
        <v>141</v>
      </c>
      <c r="F595" s="149"/>
      <c r="G595" s="149" t="n">
        <v>10</v>
      </c>
      <c r="H595" s="149" t="n">
        <v>0</v>
      </c>
      <c r="I595" s="149" t="n">
        <f aca="false">(H594+H595)*G595</f>
        <v>0</v>
      </c>
      <c r="J595" s="149"/>
      <c r="K595" s="149"/>
      <c r="L595" s="149"/>
      <c r="M595" s="150"/>
    </row>
    <row r="596" s="145" customFormat="true" ht="14.4" hidden="false" customHeight="false" outlineLevel="0" collapsed="false">
      <c r="B596" s="146" t="s">
        <v>208</v>
      </c>
      <c r="C596" s="147"/>
      <c r="D596" s="148"/>
      <c r="E596" s="147" t="s">
        <v>141</v>
      </c>
      <c r="F596" s="149"/>
      <c r="G596" s="149" t="n">
        <v>10</v>
      </c>
      <c r="H596" s="149" t="n">
        <v>0.77</v>
      </c>
      <c r="I596" s="149" t="n">
        <f aca="false">(H595+H596)*G596</f>
        <v>7.7</v>
      </c>
      <c r="J596" s="149"/>
      <c r="K596" s="149"/>
      <c r="L596" s="149"/>
      <c r="M596" s="150"/>
    </row>
    <row r="597" s="145" customFormat="true" ht="14.4" hidden="false" customHeight="false" outlineLevel="0" collapsed="false">
      <c r="B597" s="146" t="s">
        <v>209</v>
      </c>
      <c r="C597" s="147"/>
      <c r="D597" s="148"/>
      <c r="E597" s="147" t="s">
        <v>141</v>
      </c>
      <c r="F597" s="149"/>
      <c r="G597" s="149" t="n">
        <v>10</v>
      </c>
      <c r="H597" s="149" t="n">
        <v>0.31</v>
      </c>
      <c r="I597" s="149" t="n">
        <f aca="false">(H596+H597)*G597</f>
        <v>10.8</v>
      </c>
      <c r="J597" s="149"/>
      <c r="K597" s="149"/>
      <c r="L597" s="149"/>
      <c r="M597" s="150"/>
    </row>
    <row r="598" s="145" customFormat="true" ht="14.4" hidden="false" customHeight="false" outlineLevel="0" collapsed="false">
      <c r="B598" s="146" t="s">
        <v>210</v>
      </c>
      <c r="C598" s="147"/>
      <c r="D598" s="148"/>
      <c r="E598" s="147" t="s">
        <v>141</v>
      </c>
      <c r="F598" s="149"/>
      <c r="G598" s="149" t="n">
        <v>10</v>
      </c>
      <c r="H598" s="149" t="n">
        <v>0</v>
      </c>
      <c r="I598" s="149" t="n">
        <f aca="false">(H597+H598)*G598</f>
        <v>3.1</v>
      </c>
      <c r="J598" s="149"/>
      <c r="K598" s="149"/>
      <c r="L598" s="149"/>
      <c r="M598" s="150"/>
    </row>
    <row r="599" s="145" customFormat="true" ht="14.4" hidden="false" customHeight="false" outlineLevel="0" collapsed="false">
      <c r="B599" s="146" t="s">
        <v>211</v>
      </c>
      <c r="C599" s="147"/>
      <c r="D599" s="148"/>
      <c r="E599" s="147" t="s">
        <v>141</v>
      </c>
      <c r="F599" s="149"/>
      <c r="G599" s="149" t="n">
        <v>10</v>
      </c>
      <c r="H599" s="149" t="n">
        <v>0</v>
      </c>
      <c r="I599" s="149" t="n">
        <f aca="false">(H598+H599)*G599</f>
        <v>0</v>
      </c>
      <c r="J599" s="149"/>
      <c r="K599" s="149"/>
      <c r="L599" s="149"/>
      <c r="M599" s="150"/>
    </row>
    <row r="600" s="145" customFormat="true" ht="14.4" hidden="false" customHeight="false" outlineLevel="0" collapsed="false">
      <c r="B600" s="146" t="s">
        <v>212</v>
      </c>
      <c r="C600" s="147"/>
      <c r="D600" s="148"/>
      <c r="E600" s="147" t="s">
        <v>141</v>
      </c>
      <c r="F600" s="149"/>
      <c r="G600" s="149" t="n">
        <v>10</v>
      </c>
      <c r="H600" s="149" t="n">
        <v>1.63</v>
      </c>
      <c r="I600" s="149" t="n">
        <f aca="false">(H599+H600)*G600</f>
        <v>16.3</v>
      </c>
      <c r="J600" s="149"/>
      <c r="K600" s="149"/>
      <c r="L600" s="149"/>
      <c r="M600" s="150"/>
    </row>
    <row r="601" s="145" customFormat="true" ht="14.4" hidden="false" customHeight="false" outlineLevel="0" collapsed="false">
      <c r="B601" s="146" t="s">
        <v>213</v>
      </c>
      <c r="C601" s="147"/>
      <c r="D601" s="148"/>
      <c r="E601" s="147" t="s">
        <v>141</v>
      </c>
      <c r="F601" s="149"/>
      <c r="G601" s="149" t="n">
        <v>10</v>
      </c>
      <c r="H601" s="149" t="n">
        <v>1.45</v>
      </c>
      <c r="I601" s="149" t="n">
        <f aca="false">(H600+H601)*G601</f>
        <v>30.8</v>
      </c>
      <c r="J601" s="149"/>
      <c r="K601" s="149"/>
      <c r="L601" s="149"/>
      <c r="M601" s="150"/>
    </row>
    <row r="602" s="145" customFormat="true" ht="14.4" hidden="false" customHeight="false" outlineLevel="0" collapsed="false">
      <c r="B602" s="146" t="s">
        <v>214</v>
      </c>
      <c r="C602" s="147"/>
      <c r="D602" s="148"/>
      <c r="E602" s="147" t="s">
        <v>141</v>
      </c>
      <c r="F602" s="149"/>
      <c r="G602" s="149" t="n">
        <v>10</v>
      </c>
      <c r="H602" s="149" t="n">
        <v>0</v>
      </c>
      <c r="I602" s="149" t="n">
        <f aca="false">(H601+H602)*G602</f>
        <v>14.5</v>
      </c>
      <c r="J602" s="149"/>
      <c r="K602" s="149"/>
      <c r="L602" s="149"/>
      <c r="M602" s="150"/>
    </row>
    <row r="603" s="145" customFormat="true" ht="14.4" hidden="false" customHeight="false" outlineLevel="0" collapsed="false">
      <c r="B603" s="146" t="s">
        <v>215</v>
      </c>
      <c r="C603" s="147"/>
      <c r="D603" s="148"/>
      <c r="E603" s="147" t="s">
        <v>141</v>
      </c>
      <c r="F603" s="149"/>
      <c r="G603" s="149" t="n">
        <v>10</v>
      </c>
      <c r="H603" s="149" t="n">
        <v>0</v>
      </c>
      <c r="I603" s="149" t="n">
        <f aca="false">(H602+H603)*G603</f>
        <v>0</v>
      </c>
      <c r="J603" s="149"/>
      <c r="K603" s="149"/>
      <c r="L603" s="149"/>
      <c r="M603" s="150"/>
    </row>
    <row r="604" s="145" customFormat="true" ht="14.4" hidden="false" customHeight="false" outlineLevel="0" collapsed="false">
      <c r="B604" s="146" t="s">
        <v>216</v>
      </c>
      <c r="C604" s="147"/>
      <c r="D604" s="148"/>
      <c r="E604" s="147" t="s">
        <v>141</v>
      </c>
      <c r="F604" s="149"/>
      <c r="G604" s="149" t="n">
        <v>10</v>
      </c>
      <c r="H604" s="149" t="n">
        <v>0</v>
      </c>
      <c r="I604" s="149" t="n">
        <f aca="false">(H603+H604)*G604</f>
        <v>0</v>
      </c>
      <c r="J604" s="149"/>
      <c r="K604" s="149"/>
      <c r="L604" s="149"/>
      <c r="M604" s="150"/>
    </row>
    <row r="605" s="145" customFormat="true" ht="14.4" hidden="false" customHeight="false" outlineLevel="0" collapsed="false">
      <c r="B605" s="146" t="s">
        <v>217</v>
      </c>
      <c r="C605" s="147"/>
      <c r="D605" s="148"/>
      <c r="E605" s="147" t="s">
        <v>141</v>
      </c>
      <c r="F605" s="149"/>
      <c r="G605" s="149" t="n">
        <v>10</v>
      </c>
      <c r="H605" s="149" t="n">
        <v>0</v>
      </c>
      <c r="I605" s="149" t="n">
        <f aca="false">(H604+H605)*G605</f>
        <v>0</v>
      </c>
      <c r="J605" s="149"/>
      <c r="K605" s="149"/>
      <c r="L605" s="149"/>
      <c r="M605" s="150"/>
    </row>
    <row r="606" s="145" customFormat="true" ht="14.4" hidden="false" customHeight="false" outlineLevel="0" collapsed="false">
      <c r="B606" s="146" t="s">
        <v>218</v>
      </c>
      <c r="C606" s="147"/>
      <c r="D606" s="148"/>
      <c r="E606" s="147" t="s">
        <v>141</v>
      </c>
      <c r="F606" s="149"/>
      <c r="G606" s="149" t="n">
        <v>10</v>
      </c>
      <c r="H606" s="149" t="n">
        <v>0.61</v>
      </c>
      <c r="I606" s="149" t="n">
        <f aca="false">(H605+H606)*G606</f>
        <v>6.1</v>
      </c>
      <c r="J606" s="149"/>
      <c r="K606" s="149"/>
      <c r="L606" s="149"/>
      <c r="M606" s="150"/>
    </row>
    <row r="607" s="145" customFormat="true" ht="14.4" hidden="false" customHeight="false" outlineLevel="0" collapsed="false">
      <c r="B607" s="146" t="s">
        <v>219</v>
      </c>
      <c r="C607" s="147"/>
      <c r="D607" s="148"/>
      <c r="E607" s="147" t="s">
        <v>141</v>
      </c>
      <c r="F607" s="149"/>
      <c r="G607" s="149" t="n">
        <v>10</v>
      </c>
      <c r="H607" s="149" t="n">
        <v>0.39</v>
      </c>
      <c r="I607" s="149" t="n">
        <f aca="false">(H606+H607)*G607</f>
        <v>10</v>
      </c>
      <c r="J607" s="149"/>
      <c r="K607" s="149"/>
      <c r="L607" s="149"/>
      <c r="M607" s="150"/>
    </row>
    <row r="608" s="145" customFormat="true" ht="14.4" hidden="false" customHeight="false" outlineLevel="0" collapsed="false">
      <c r="B608" s="146" t="s">
        <v>220</v>
      </c>
      <c r="C608" s="147"/>
      <c r="D608" s="148"/>
      <c r="E608" s="147" t="s">
        <v>141</v>
      </c>
      <c r="F608" s="149"/>
      <c r="G608" s="149" t="n">
        <v>10</v>
      </c>
      <c r="H608" s="149" t="n">
        <v>0</v>
      </c>
      <c r="I608" s="149" t="n">
        <f aca="false">(H607+H608)*G608</f>
        <v>3.9</v>
      </c>
      <c r="J608" s="149"/>
      <c r="K608" s="149"/>
      <c r="L608" s="149"/>
      <c r="M608" s="150"/>
    </row>
    <row r="609" s="145" customFormat="true" ht="14.4" hidden="false" customHeight="false" outlineLevel="0" collapsed="false">
      <c r="B609" s="146" t="s">
        <v>221</v>
      </c>
      <c r="C609" s="147"/>
      <c r="D609" s="148"/>
      <c r="E609" s="147" t="s">
        <v>141</v>
      </c>
      <c r="F609" s="149"/>
      <c r="G609" s="149" t="n">
        <v>10</v>
      </c>
      <c r="H609" s="149" t="n">
        <v>0.19</v>
      </c>
      <c r="I609" s="149" t="n">
        <f aca="false">(H608+H609)*G609</f>
        <v>1.9</v>
      </c>
      <c r="J609" s="149"/>
      <c r="K609" s="149"/>
      <c r="L609" s="149"/>
      <c r="M609" s="150"/>
    </row>
    <row r="610" s="145" customFormat="true" ht="14.4" hidden="false" customHeight="false" outlineLevel="0" collapsed="false">
      <c r="B610" s="146" t="s">
        <v>222</v>
      </c>
      <c r="C610" s="147"/>
      <c r="D610" s="148"/>
      <c r="E610" s="147" t="s">
        <v>141</v>
      </c>
      <c r="F610" s="149"/>
      <c r="G610" s="149" t="n">
        <v>10</v>
      </c>
      <c r="H610" s="149" t="n">
        <v>3.39</v>
      </c>
      <c r="I610" s="149" t="n">
        <f aca="false">(H609+H610)*G610</f>
        <v>35.8</v>
      </c>
      <c r="J610" s="149"/>
      <c r="K610" s="149"/>
      <c r="L610" s="149"/>
      <c r="M610" s="150"/>
    </row>
    <row r="611" s="145" customFormat="true" ht="14.4" hidden="false" customHeight="false" outlineLevel="0" collapsed="false">
      <c r="B611" s="146" t="s">
        <v>223</v>
      </c>
      <c r="C611" s="147"/>
      <c r="D611" s="148"/>
      <c r="E611" s="147" t="s">
        <v>141</v>
      </c>
      <c r="F611" s="149"/>
      <c r="G611" s="149" t="n">
        <v>10</v>
      </c>
      <c r="H611" s="149" t="n">
        <v>1.9</v>
      </c>
      <c r="I611" s="149" t="n">
        <f aca="false">(H610+H611)*G611</f>
        <v>52.9</v>
      </c>
      <c r="J611" s="149"/>
      <c r="K611" s="149"/>
      <c r="L611" s="149"/>
      <c r="M611" s="150"/>
    </row>
    <row r="612" s="145" customFormat="true" ht="14.4" hidden="false" customHeight="false" outlineLevel="0" collapsed="false">
      <c r="B612" s="146" t="s">
        <v>224</v>
      </c>
      <c r="C612" s="147"/>
      <c r="D612" s="148"/>
      <c r="E612" s="147" t="s">
        <v>141</v>
      </c>
      <c r="F612" s="149"/>
      <c r="G612" s="149" t="n">
        <v>10</v>
      </c>
      <c r="H612" s="149" t="n">
        <v>1.1</v>
      </c>
      <c r="I612" s="149" t="n">
        <f aca="false">(H611+H612)*G612</f>
        <v>30</v>
      </c>
      <c r="J612" s="149"/>
      <c r="K612" s="149"/>
      <c r="L612" s="149"/>
      <c r="M612" s="150"/>
    </row>
    <row r="613" s="145" customFormat="true" ht="14.4" hidden="false" customHeight="false" outlineLevel="0" collapsed="false">
      <c r="B613" s="146" t="s">
        <v>225</v>
      </c>
      <c r="C613" s="147"/>
      <c r="D613" s="148"/>
      <c r="E613" s="147" t="s">
        <v>141</v>
      </c>
      <c r="F613" s="149"/>
      <c r="G613" s="149" t="n">
        <v>10</v>
      </c>
      <c r="H613" s="149" t="n">
        <v>0.61</v>
      </c>
      <c r="I613" s="149" t="n">
        <f aca="false">(H612+H613)*G613</f>
        <v>17.1</v>
      </c>
      <c r="J613" s="149"/>
      <c r="K613" s="149"/>
      <c r="L613" s="149"/>
      <c r="M613" s="150"/>
    </row>
    <row r="614" s="145" customFormat="true" ht="14.4" hidden="false" customHeight="false" outlineLevel="0" collapsed="false">
      <c r="B614" s="146" t="s">
        <v>226</v>
      </c>
      <c r="C614" s="147"/>
      <c r="D614" s="148"/>
      <c r="E614" s="147" t="s">
        <v>141</v>
      </c>
      <c r="F614" s="149"/>
      <c r="G614" s="149" t="n">
        <v>10</v>
      </c>
      <c r="H614" s="149" t="n">
        <v>2.22</v>
      </c>
      <c r="I614" s="149" t="n">
        <f aca="false">(H613+H614)*G614</f>
        <v>28.3</v>
      </c>
      <c r="J614" s="149"/>
      <c r="K614" s="149"/>
      <c r="L614" s="149"/>
      <c r="M614" s="150"/>
    </row>
    <row r="615" s="145" customFormat="true" ht="14.4" hidden="false" customHeight="false" outlineLevel="0" collapsed="false">
      <c r="B615" s="146" t="s">
        <v>227</v>
      </c>
      <c r="C615" s="147"/>
      <c r="D615" s="148"/>
      <c r="E615" s="147" t="s">
        <v>141</v>
      </c>
      <c r="F615" s="149"/>
      <c r="G615" s="149" t="n">
        <v>10</v>
      </c>
      <c r="H615" s="149" t="n">
        <v>0.07</v>
      </c>
      <c r="I615" s="149" t="n">
        <f aca="false">(H614+H615)*G615</f>
        <v>22.9</v>
      </c>
      <c r="J615" s="149"/>
      <c r="K615" s="149"/>
      <c r="L615" s="149"/>
      <c r="M615" s="150"/>
    </row>
    <row r="616" s="145" customFormat="true" ht="14.4" hidden="false" customHeight="false" outlineLevel="0" collapsed="false">
      <c r="B616" s="146" t="s">
        <v>228</v>
      </c>
      <c r="C616" s="147"/>
      <c r="D616" s="148"/>
      <c r="E616" s="147" t="s">
        <v>141</v>
      </c>
      <c r="F616" s="149"/>
      <c r="G616" s="149" t="n">
        <v>10</v>
      </c>
      <c r="H616" s="149" t="n">
        <v>0</v>
      </c>
      <c r="I616" s="149" t="n">
        <f aca="false">(H615+H616)*G616</f>
        <v>0.7</v>
      </c>
      <c r="J616" s="149"/>
      <c r="K616" s="149"/>
      <c r="L616" s="149"/>
      <c r="M616" s="150"/>
    </row>
    <row r="617" s="145" customFormat="true" ht="14.4" hidden="false" customHeight="false" outlineLevel="0" collapsed="false">
      <c r="B617" s="146" t="s">
        <v>229</v>
      </c>
      <c r="C617" s="147"/>
      <c r="D617" s="148"/>
      <c r="E617" s="147" t="s">
        <v>141</v>
      </c>
      <c r="F617" s="149"/>
      <c r="G617" s="149" t="n">
        <v>10</v>
      </c>
      <c r="H617" s="149" t="n">
        <v>0</v>
      </c>
      <c r="I617" s="149" t="n">
        <f aca="false">(H616+H617)*G617</f>
        <v>0</v>
      </c>
      <c r="J617" s="149"/>
      <c r="K617" s="149"/>
      <c r="L617" s="149"/>
      <c r="M617" s="150"/>
    </row>
    <row r="618" s="145" customFormat="true" ht="14.4" hidden="false" customHeight="false" outlineLevel="0" collapsed="false">
      <c r="B618" s="146" t="s">
        <v>230</v>
      </c>
      <c r="C618" s="147"/>
      <c r="D618" s="148"/>
      <c r="E618" s="147" t="s">
        <v>141</v>
      </c>
      <c r="F618" s="149"/>
      <c r="G618" s="149" t="n">
        <v>10</v>
      </c>
      <c r="H618" s="149" t="n">
        <v>3.19</v>
      </c>
      <c r="I618" s="149" t="n">
        <f aca="false">(H617+H618)*G618</f>
        <v>31.9</v>
      </c>
      <c r="J618" s="149"/>
      <c r="K618" s="149"/>
      <c r="L618" s="149"/>
      <c r="M618" s="150"/>
    </row>
    <row r="619" s="145" customFormat="true" ht="14.4" hidden="false" customHeight="false" outlineLevel="0" collapsed="false">
      <c r="B619" s="146" t="s">
        <v>231</v>
      </c>
      <c r="C619" s="147"/>
      <c r="D619" s="148"/>
      <c r="E619" s="147" t="s">
        <v>141</v>
      </c>
      <c r="F619" s="149"/>
      <c r="G619" s="149" t="n">
        <v>10</v>
      </c>
      <c r="H619" s="149" t="n">
        <v>2</v>
      </c>
      <c r="I619" s="149" t="n">
        <f aca="false">(H618+H619)*G619</f>
        <v>51.9</v>
      </c>
      <c r="J619" s="149"/>
      <c r="K619" s="149"/>
      <c r="L619" s="149"/>
      <c r="M619" s="150"/>
    </row>
    <row r="620" s="145" customFormat="true" ht="14.4" hidden="false" customHeight="false" outlineLevel="0" collapsed="false">
      <c r="B620" s="146" t="s">
        <v>232</v>
      </c>
      <c r="C620" s="147"/>
      <c r="D620" s="148"/>
      <c r="E620" s="147" t="s">
        <v>141</v>
      </c>
      <c r="F620" s="149"/>
      <c r="G620" s="149" t="n">
        <v>10</v>
      </c>
      <c r="H620" s="149" t="n">
        <v>3.22</v>
      </c>
      <c r="I620" s="149" t="n">
        <f aca="false">(H619+H620)*G620</f>
        <v>52.2</v>
      </c>
      <c r="J620" s="149"/>
      <c r="K620" s="149"/>
      <c r="L620" s="149"/>
      <c r="M620" s="150"/>
    </row>
    <row r="621" s="145" customFormat="true" ht="14.4" hidden="false" customHeight="false" outlineLevel="0" collapsed="false">
      <c r="B621" s="146" t="s">
        <v>233</v>
      </c>
      <c r="C621" s="147"/>
      <c r="D621" s="148"/>
      <c r="E621" s="147" t="s">
        <v>141</v>
      </c>
      <c r="F621" s="149"/>
      <c r="G621" s="149" t="n">
        <v>10</v>
      </c>
      <c r="H621" s="149" t="n">
        <v>3.85</v>
      </c>
      <c r="I621" s="149" t="n">
        <f aca="false">(H620+H621)*G621</f>
        <v>70.7</v>
      </c>
      <c r="J621" s="149"/>
      <c r="K621" s="149"/>
      <c r="L621" s="149"/>
      <c r="M621" s="150"/>
    </row>
    <row r="622" s="145" customFormat="true" ht="14.4" hidden="false" customHeight="false" outlineLevel="0" collapsed="false">
      <c r="B622" s="146" t="s">
        <v>234</v>
      </c>
      <c r="C622" s="147"/>
      <c r="D622" s="148"/>
      <c r="E622" s="147" t="s">
        <v>141</v>
      </c>
      <c r="F622" s="149"/>
      <c r="G622" s="149" t="n">
        <v>10</v>
      </c>
      <c r="H622" s="149" t="n">
        <v>2.43</v>
      </c>
      <c r="I622" s="149" t="n">
        <f aca="false">(H621+H622)*G622</f>
        <v>62.8</v>
      </c>
      <c r="J622" s="149"/>
      <c r="K622" s="149"/>
      <c r="L622" s="149"/>
      <c r="M622" s="150"/>
    </row>
    <row r="623" s="145" customFormat="true" ht="14.4" hidden="false" customHeight="false" outlineLevel="0" collapsed="false">
      <c r="B623" s="146" t="s">
        <v>235</v>
      </c>
      <c r="C623" s="147"/>
      <c r="D623" s="148"/>
      <c r="E623" s="147" t="s">
        <v>141</v>
      </c>
      <c r="F623" s="149"/>
      <c r="G623" s="149" t="n">
        <v>10</v>
      </c>
      <c r="H623" s="149" t="n">
        <v>1.34</v>
      </c>
      <c r="I623" s="149" t="n">
        <f aca="false">(H622+H623)*G623</f>
        <v>37.7</v>
      </c>
      <c r="J623" s="149"/>
      <c r="K623" s="149"/>
      <c r="L623" s="149"/>
      <c r="M623" s="150"/>
    </row>
    <row r="624" s="145" customFormat="true" ht="14.4" hidden="false" customHeight="false" outlineLevel="0" collapsed="false">
      <c r="B624" s="146" t="s">
        <v>236</v>
      </c>
      <c r="C624" s="147"/>
      <c r="D624" s="148"/>
      <c r="E624" s="147" t="s">
        <v>141</v>
      </c>
      <c r="F624" s="149"/>
      <c r="G624" s="149" t="n">
        <v>10</v>
      </c>
      <c r="H624" s="149" t="n">
        <v>0.6</v>
      </c>
      <c r="I624" s="149" t="n">
        <f aca="false">(H623+H624)*G624</f>
        <v>19.4</v>
      </c>
      <c r="J624" s="149"/>
      <c r="K624" s="149"/>
      <c r="L624" s="149"/>
      <c r="M624" s="150"/>
    </row>
    <row r="625" s="145" customFormat="true" ht="14.4" hidden="false" customHeight="false" outlineLevel="0" collapsed="false">
      <c r="B625" s="146" t="s">
        <v>237</v>
      </c>
      <c r="C625" s="147"/>
      <c r="D625" s="148"/>
      <c r="E625" s="147" t="s">
        <v>141</v>
      </c>
      <c r="F625" s="149"/>
      <c r="G625" s="149" t="n">
        <v>10</v>
      </c>
      <c r="H625" s="149" t="n">
        <v>2.39</v>
      </c>
      <c r="I625" s="149" t="n">
        <f aca="false">(H624+H625)*G625</f>
        <v>29.9</v>
      </c>
      <c r="J625" s="149"/>
      <c r="K625" s="149"/>
      <c r="L625" s="149"/>
      <c r="M625" s="150"/>
    </row>
    <row r="626" s="145" customFormat="true" ht="14.4" hidden="false" customHeight="false" outlineLevel="0" collapsed="false">
      <c r="B626" s="146" t="s">
        <v>238</v>
      </c>
      <c r="C626" s="147"/>
      <c r="D626" s="148"/>
      <c r="E626" s="147" t="s">
        <v>141</v>
      </c>
      <c r="F626" s="149"/>
      <c r="G626" s="149" t="n">
        <v>10</v>
      </c>
      <c r="H626" s="149" t="n">
        <v>2.04</v>
      </c>
      <c r="I626" s="149" t="n">
        <f aca="false">(H625+H626)*G626</f>
        <v>44.3</v>
      </c>
      <c r="J626" s="149"/>
      <c r="K626" s="149"/>
      <c r="L626" s="149"/>
      <c r="M626" s="150"/>
    </row>
    <row r="627" s="145" customFormat="true" ht="14.4" hidden="false" customHeight="false" outlineLevel="0" collapsed="false">
      <c r="B627" s="146" t="s">
        <v>239</v>
      </c>
      <c r="C627" s="147"/>
      <c r="D627" s="148"/>
      <c r="E627" s="147" t="s">
        <v>141</v>
      </c>
      <c r="F627" s="149"/>
      <c r="G627" s="149" t="n">
        <v>10</v>
      </c>
      <c r="H627" s="149" t="n">
        <v>1.15</v>
      </c>
      <c r="I627" s="149" t="n">
        <f aca="false">(H626+H627)*G627</f>
        <v>31.9</v>
      </c>
      <c r="J627" s="149"/>
      <c r="K627" s="149"/>
      <c r="L627" s="149"/>
      <c r="M627" s="150"/>
    </row>
    <row r="628" s="145" customFormat="true" ht="14.4" hidden="false" customHeight="false" outlineLevel="0" collapsed="false">
      <c r="B628" s="146" t="s">
        <v>240</v>
      </c>
      <c r="C628" s="147"/>
      <c r="D628" s="148"/>
      <c r="E628" s="147" t="s">
        <v>141</v>
      </c>
      <c r="F628" s="149"/>
      <c r="G628" s="149" t="n">
        <v>10</v>
      </c>
      <c r="H628" s="149" t="n">
        <v>0.91</v>
      </c>
      <c r="I628" s="149" t="n">
        <f aca="false">(H627+H628)*G628</f>
        <v>20.6</v>
      </c>
      <c r="J628" s="149"/>
      <c r="K628" s="149"/>
      <c r="L628" s="149"/>
      <c r="M628" s="150"/>
    </row>
    <row r="629" s="145" customFormat="true" ht="14.4" hidden="false" customHeight="false" outlineLevel="0" collapsed="false">
      <c r="B629" s="146" t="s">
        <v>241</v>
      </c>
      <c r="C629" s="147"/>
      <c r="D629" s="148"/>
      <c r="E629" s="147" t="s">
        <v>141</v>
      </c>
      <c r="F629" s="149"/>
      <c r="G629" s="149" t="n">
        <v>10</v>
      </c>
      <c r="H629" s="149" t="n">
        <v>1.24</v>
      </c>
      <c r="I629" s="149" t="n">
        <f aca="false">(H628+H629)*G629</f>
        <v>21.5</v>
      </c>
      <c r="J629" s="149"/>
      <c r="K629" s="149"/>
      <c r="L629" s="149"/>
      <c r="M629" s="150"/>
    </row>
    <row r="630" s="145" customFormat="true" ht="14.4" hidden="false" customHeight="false" outlineLevel="0" collapsed="false">
      <c r="B630" s="146" t="s">
        <v>242</v>
      </c>
      <c r="C630" s="147"/>
      <c r="D630" s="148"/>
      <c r="E630" s="147" t="s">
        <v>141</v>
      </c>
      <c r="F630" s="149"/>
      <c r="G630" s="149" t="n">
        <v>10</v>
      </c>
      <c r="H630" s="149" t="n">
        <v>0.92</v>
      </c>
      <c r="I630" s="149" t="n">
        <f aca="false">(H629+H630)*G630</f>
        <v>21.6</v>
      </c>
      <c r="J630" s="149"/>
      <c r="K630" s="149"/>
      <c r="L630" s="149"/>
      <c r="M630" s="150"/>
    </row>
    <row r="631" s="145" customFormat="true" ht="14.4" hidden="false" customHeight="false" outlineLevel="0" collapsed="false">
      <c r="B631" s="146" t="s">
        <v>243</v>
      </c>
      <c r="C631" s="147"/>
      <c r="D631" s="148"/>
      <c r="E631" s="147" t="s">
        <v>141</v>
      </c>
      <c r="F631" s="149"/>
      <c r="G631" s="149" t="n">
        <v>10</v>
      </c>
      <c r="H631" s="149" t="n">
        <v>0.78</v>
      </c>
      <c r="I631" s="149" t="n">
        <f aca="false">(H630+H631)*G631</f>
        <v>17</v>
      </c>
      <c r="J631" s="149"/>
      <c r="K631" s="149"/>
      <c r="L631" s="149"/>
      <c r="M631" s="150"/>
    </row>
    <row r="632" s="145" customFormat="true" ht="14.4" hidden="false" customHeight="false" outlineLevel="0" collapsed="false">
      <c r="B632" s="146" t="s">
        <v>244</v>
      </c>
      <c r="C632" s="147"/>
      <c r="D632" s="148"/>
      <c r="E632" s="147" t="s">
        <v>141</v>
      </c>
      <c r="F632" s="149"/>
      <c r="G632" s="149" t="n">
        <v>10</v>
      </c>
      <c r="H632" s="149" t="n">
        <v>0</v>
      </c>
      <c r="I632" s="149" t="n">
        <f aca="false">(H631+H632)*G632</f>
        <v>7.8</v>
      </c>
      <c r="J632" s="149"/>
      <c r="K632" s="149"/>
      <c r="L632" s="149"/>
      <c r="M632" s="150"/>
    </row>
    <row r="633" s="145" customFormat="true" ht="14.4" hidden="false" customHeight="false" outlineLevel="0" collapsed="false">
      <c r="B633" s="146" t="s">
        <v>245</v>
      </c>
      <c r="C633" s="147"/>
      <c r="D633" s="148"/>
      <c r="E633" s="147" t="s">
        <v>141</v>
      </c>
      <c r="F633" s="149"/>
      <c r="G633" s="149" t="n">
        <v>10</v>
      </c>
      <c r="H633" s="149" t="n">
        <v>0</v>
      </c>
      <c r="I633" s="149" t="n">
        <f aca="false">(H632+H633)*G633</f>
        <v>0</v>
      </c>
      <c r="J633" s="149"/>
      <c r="K633" s="149"/>
      <c r="L633" s="149"/>
      <c r="M633" s="150"/>
    </row>
    <row r="634" s="145" customFormat="true" ht="14.4" hidden="false" customHeight="false" outlineLevel="0" collapsed="false">
      <c r="B634" s="146" t="s">
        <v>246</v>
      </c>
      <c r="C634" s="147"/>
      <c r="D634" s="148"/>
      <c r="E634" s="147" t="s">
        <v>141</v>
      </c>
      <c r="F634" s="149"/>
      <c r="G634" s="149" t="n">
        <v>10</v>
      </c>
      <c r="H634" s="149" t="n">
        <v>1.64</v>
      </c>
      <c r="I634" s="149" t="n">
        <f aca="false">(H633+H634)*G634</f>
        <v>16.4</v>
      </c>
      <c r="J634" s="149"/>
      <c r="K634" s="149"/>
      <c r="L634" s="149"/>
      <c r="M634" s="150"/>
    </row>
    <row r="635" s="145" customFormat="true" ht="14.4" hidden="false" customHeight="false" outlineLevel="0" collapsed="false">
      <c r="B635" s="146" t="s">
        <v>247</v>
      </c>
      <c r="C635" s="147"/>
      <c r="D635" s="148"/>
      <c r="E635" s="147" t="s">
        <v>141</v>
      </c>
      <c r="F635" s="149"/>
      <c r="G635" s="149" t="n">
        <v>10</v>
      </c>
      <c r="H635" s="149" t="n">
        <v>4.02</v>
      </c>
      <c r="I635" s="149" t="n">
        <f aca="false">(H634+H635)*G635</f>
        <v>56.6</v>
      </c>
      <c r="J635" s="149"/>
      <c r="K635" s="149"/>
      <c r="L635" s="149"/>
      <c r="M635" s="150"/>
    </row>
    <row r="636" s="145" customFormat="true" ht="14.4" hidden="false" customHeight="false" outlineLevel="0" collapsed="false">
      <c r="B636" s="146" t="s">
        <v>248</v>
      </c>
      <c r="C636" s="147"/>
      <c r="D636" s="148"/>
      <c r="E636" s="147" t="s">
        <v>141</v>
      </c>
      <c r="F636" s="149"/>
      <c r="G636" s="149" t="n">
        <v>10</v>
      </c>
      <c r="H636" s="149" t="n">
        <v>0.51</v>
      </c>
      <c r="I636" s="149" t="n">
        <f aca="false">(H635+H636)*G636</f>
        <v>45.3</v>
      </c>
      <c r="J636" s="149"/>
      <c r="K636" s="149"/>
      <c r="L636" s="149"/>
      <c r="M636" s="150"/>
    </row>
    <row r="637" s="145" customFormat="true" ht="14.4" hidden="false" customHeight="false" outlineLevel="0" collapsed="false">
      <c r="B637" s="146" t="s">
        <v>249</v>
      </c>
      <c r="C637" s="147"/>
      <c r="D637" s="148"/>
      <c r="E637" s="147" t="s">
        <v>141</v>
      </c>
      <c r="F637" s="149"/>
      <c r="G637" s="149" t="n">
        <v>10</v>
      </c>
      <c r="H637" s="149" t="n">
        <v>1.2</v>
      </c>
      <c r="I637" s="149" t="n">
        <f aca="false">(H636+H637)*G637</f>
        <v>17.1</v>
      </c>
      <c r="J637" s="149"/>
      <c r="K637" s="149"/>
      <c r="L637" s="149"/>
      <c r="M637" s="150"/>
    </row>
    <row r="638" s="145" customFormat="true" ht="14.4" hidden="false" customHeight="false" outlineLevel="0" collapsed="false">
      <c r="B638" s="146" t="s">
        <v>250</v>
      </c>
      <c r="C638" s="147"/>
      <c r="D638" s="148"/>
      <c r="E638" s="147" t="s">
        <v>141</v>
      </c>
      <c r="F638" s="149"/>
      <c r="G638" s="149" t="n">
        <v>10</v>
      </c>
      <c r="H638" s="149" t="n">
        <v>0.01</v>
      </c>
      <c r="I638" s="149" t="n">
        <f aca="false">(H637+H638)*G638</f>
        <v>12.1</v>
      </c>
      <c r="J638" s="149"/>
      <c r="K638" s="149"/>
      <c r="L638" s="149"/>
      <c r="M638" s="150"/>
    </row>
    <row r="639" s="145" customFormat="true" ht="14.4" hidden="false" customHeight="false" outlineLevel="0" collapsed="false">
      <c r="B639" s="146" t="s">
        <v>251</v>
      </c>
      <c r="C639" s="147"/>
      <c r="D639" s="148"/>
      <c r="E639" s="147" t="s">
        <v>141</v>
      </c>
      <c r="F639" s="149"/>
      <c r="G639" s="149" t="n">
        <v>10</v>
      </c>
      <c r="H639" s="149" t="n">
        <v>3.34</v>
      </c>
      <c r="I639" s="149" t="n">
        <f aca="false">(H638+H639)*G639</f>
        <v>33.5</v>
      </c>
      <c r="J639" s="149"/>
      <c r="K639" s="149"/>
      <c r="L639" s="149"/>
      <c r="M639" s="150"/>
    </row>
    <row r="640" s="145" customFormat="true" ht="14.4" hidden="false" customHeight="false" outlineLevel="0" collapsed="false">
      <c r="B640" s="146" t="s">
        <v>252</v>
      </c>
      <c r="C640" s="147"/>
      <c r="D640" s="148"/>
      <c r="E640" s="147" t="s">
        <v>141</v>
      </c>
      <c r="F640" s="149"/>
      <c r="G640" s="149" t="n">
        <v>10</v>
      </c>
      <c r="H640" s="149" t="n">
        <v>2.06</v>
      </c>
      <c r="I640" s="149" t="n">
        <f aca="false">(H639+H640)*G640</f>
        <v>54</v>
      </c>
      <c r="J640" s="149"/>
      <c r="K640" s="149"/>
      <c r="L640" s="149"/>
      <c r="M640" s="150"/>
    </row>
    <row r="641" s="145" customFormat="true" ht="14.4" hidden="false" customHeight="false" outlineLevel="0" collapsed="false">
      <c r="B641" s="146" t="s">
        <v>253</v>
      </c>
      <c r="C641" s="147"/>
      <c r="D641" s="148"/>
      <c r="E641" s="147" t="s">
        <v>141</v>
      </c>
      <c r="F641" s="149"/>
      <c r="G641" s="149" t="n">
        <v>10</v>
      </c>
      <c r="H641" s="149" t="n">
        <v>2.19</v>
      </c>
      <c r="I641" s="149" t="n">
        <f aca="false">(H640+H641)*G641</f>
        <v>42.5</v>
      </c>
      <c r="J641" s="149"/>
      <c r="K641" s="149"/>
      <c r="L641" s="149"/>
      <c r="M641" s="150"/>
    </row>
    <row r="642" s="145" customFormat="true" ht="14.4" hidden="false" customHeight="false" outlineLevel="0" collapsed="false">
      <c r="B642" s="146" t="s">
        <v>254</v>
      </c>
      <c r="C642" s="147"/>
      <c r="D642" s="148"/>
      <c r="E642" s="147" t="s">
        <v>141</v>
      </c>
      <c r="F642" s="149"/>
      <c r="G642" s="149" t="n">
        <v>10</v>
      </c>
      <c r="H642" s="149" t="n">
        <v>2.78</v>
      </c>
      <c r="I642" s="149" t="n">
        <f aca="false">(H641+H642)*G642</f>
        <v>49.7</v>
      </c>
      <c r="J642" s="149"/>
      <c r="K642" s="149"/>
      <c r="L642" s="149"/>
      <c r="M642" s="150"/>
    </row>
    <row r="643" s="145" customFormat="true" ht="14.4" hidden="false" customHeight="false" outlineLevel="0" collapsed="false">
      <c r="B643" s="146" t="s">
        <v>255</v>
      </c>
      <c r="C643" s="147"/>
      <c r="D643" s="148"/>
      <c r="E643" s="147" t="s">
        <v>141</v>
      </c>
      <c r="F643" s="149"/>
      <c r="G643" s="149" t="n">
        <v>10</v>
      </c>
      <c r="H643" s="149" t="n">
        <v>4.43</v>
      </c>
      <c r="I643" s="149" t="n">
        <f aca="false">(H642+H643)*G643</f>
        <v>72.1</v>
      </c>
      <c r="J643" s="149"/>
      <c r="K643" s="149"/>
      <c r="L643" s="149"/>
      <c r="M643" s="150"/>
    </row>
    <row r="644" s="145" customFormat="true" ht="14.4" hidden="false" customHeight="false" outlineLevel="0" collapsed="false">
      <c r="B644" s="146" t="s">
        <v>256</v>
      </c>
      <c r="C644" s="147"/>
      <c r="D644" s="148"/>
      <c r="E644" s="147" t="s">
        <v>141</v>
      </c>
      <c r="F644" s="149"/>
      <c r="G644" s="149" t="n">
        <v>10</v>
      </c>
      <c r="H644" s="149" t="n">
        <v>4.37</v>
      </c>
      <c r="I644" s="149" t="n">
        <f aca="false">(H643+H644)*G644</f>
        <v>88</v>
      </c>
      <c r="J644" s="149"/>
      <c r="K644" s="149"/>
      <c r="L644" s="149"/>
      <c r="M644" s="150"/>
    </row>
    <row r="645" s="145" customFormat="true" ht="14.4" hidden="false" customHeight="false" outlineLevel="0" collapsed="false">
      <c r="B645" s="146" t="s">
        <v>257</v>
      </c>
      <c r="C645" s="147"/>
      <c r="D645" s="148"/>
      <c r="E645" s="147" t="s">
        <v>141</v>
      </c>
      <c r="F645" s="149"/>
      <c r="G645" s="149" t="n">
        <v>10</v>
      </c>
      <c r="H645" s="149" t="n">
        <v>4.97</v>
      </c>
      <c r="I645" s="149" t="n">
        <f aca="false">(H644+H645)*G645</f>
        <v>93.4</v>
      </c>
      <c r="J645" s="149"/>
      <c r="K645" s="149"/>
      <c r="L645" s="149"/>
      <c r="M645" s="150"/>
    </row>
    <row r="646" s="145" customFormat="true" ht="14.4" hidden="false" customHeight="false" outlineLevel="0" collapsed="false">
      <c r="B646" s="146" t="s">
        <v>258</v>
      </c>
      <c r="C646" s="147"/>
      <c r="D646" s="148"/>
      <c r="E646" s="147" t="s">
        <v>141</v>
      </c>
      <c r="F646" s="149"/>
      <c r="G646" s="149" t="n">
        <v>10</v>
      </c>
      <c r="H646" s="149" t="n">
        <v>4.71</v>
      </c>
      <c r="I646" s="149" t="n">
        <f aca="false">(H645+H646)*G646</f>
        <v>96.8</v>
      </c>
      <c r="J646" s="149"/>
      <c r="K646" s="149"/>
      <c r="L646" s="149"/>
      <c r="M646" s="150"/>
    </row>
    <row r="647" s="145" customFormat="true" ht="14.4" hidden="false" customHeight="false" outlineLevel="0" collapsed="false">
      <c r="B647" s="146" t="s">
        <v>259</v>
      </c>
      <c r="C647" s="147"/>
      <c r="D647" s="148"/>
      <c r="E647" s="147" t="s">
        <v>141</v>
      </c>
      <c r="F647" s="149"/>
      <c r="G647" s="149" t="n">
        <v>10</v>
      </c>
      <c r="H647" s="149" t="n">
        <v>3.93</v>
      </c>
      <c r="I647" s="149" t="n">
        <f aca="false">(H646+H647)*G647</f>
        <v>86.4</v>
      </c>
      <c r="J647" s="149"/>
      <c r="K647" s="149"/>
      <c r="L647" s="149"/>
      <c r="M647" s="150"/>
    </row>
    <row r="648" s="145" customFormat="true" ht="14.4" hidden="false" customHeight="false" outlineLevel="0" collapsed="false">
      <c r="B648" s="146" t="s">
        <v>260</v>
      </c>
      <c r="C648" s="147"/>
      <c r="D648" s="148"/>
      <c r="E648" s="147" t="s">
        <v>141</v>
      </c>
      <c r="F648" s="149"/>
      <c r="G648" s="149" t="n">
        <v>10</v>
      </c>
      <c r="H648" s="149" t="n">
        <v>3.39</v>
      </c>
      <c r="I648" s="149" t="n">
        <f aca="false">(H647+H648)*G648</f>
        <v>73.2</v>
      </c>
      <c r="J648" s="149"/>
      <c r="K648" s="149"/>
      <c r="L648" s="149"/>
      <c r="M648" s="150"/>
    </row>
    <row r="649" s="145" customFormat="true" ht="14.4" hidden="false" customHeight="false" outlineLevel="0" collapsed="false">
      <c r="B649" s="146" t="s">
        <v>261</v>
      </c>
      <c r="C649" s="147"/>
      <c r="D649" s="148"/>
      <c r="E649" s="147" t="s">
        <v>141</v>
      </c>
      <c r="F649" s="149"/>
      <c r="G649" s="149" t="n">
        <v>10</v>
      </c>
      <c r="H649" s="149" t="n">
        <v>3.23</v>
      </c>
      <c r="I649" s="149" t="n">
        <f aca="false">(H648+H649)*G649</f>
        <v>66.2</v>
      </c>
      <c r="J649" s="149"/>
      <c r="K649" s="149"/>
      <c r="L649" s="149"/>
      <c r="M649" s="150"/>
    </row>
    <row r="650" s="145" customFormat="true" ht="14.4" hidden="false" customHeight="false" outlineLevel="0" collapsed="false">
      <c r="B650" s="146" t="s">
        <v>262</v>
      </c>
      <c r="C650" s="147"/>
      <c r="D650" s="148"/>
      <c r="E650" s="147" t="s">
        <v>141</v>
      </c>
      <c r="F650" s="149"/>
      <c r="G650" s="149" t="n">
        <v>10</v>
      </c>
      <c r="H650" s="149" t="n">
        <v>2.44</v>
      </c>
      <c r="I650" s="149" t="n">
        <f aca="false">(H649+H650)*G650</f>
        <v>56.7</v>
      </c>
      <c r="J650" s="149"/>
      <c r="K650" s="149"/>
      <c r="L650" s="149"/>
      <c r="M650" s="150"/>
    </row>
    <row r="651" s="145" customFormat="true" ht="14.4" hidden="false" customHeight="false" outlineLevel="0" collapsed="false">
      <c r="B651" s="146" t="s">
        <v>263</v>
      </c>
      <c r="C651" s="147"/>
      <c r="D651" s="148"/>
      <c r="E651" s="147" t="s">
        <v>141</v>
      </c>
      <c r="F651" s="149"/>
      <c r="G651" s="149" t="n">
        <v>10</v>
      </c>
      <c r="H651" s="149" t="n">
        <v>1.48</v>
      </c>
      <c r="I651" s="149" t="n">
        <f aca="false">(H650+H651)*G651</f>
        <v>39.2</v>
      </c>
      <c r="J651" s="149"/>
      <c r="K651" s="149"/>
      <c r="L651" s="149"/>
      <c r="M651" s="150"/>
    </row>
    <row r="652" s="145" customFormat="true" ht="14.4" hidden="false" customHeight="false" outlineLevel="0" collapsed="false">
      <c r="B652" s="146" t="s">
        <v>264</v>
      </c>
      <c r="C652" s="147"/>
      <c r="D652" s="148"/>
      <c r="E652" s="147" t="s">
        <v>141</v>
      </c>
      <c r="F652" s="149"/>
      <c r="G652" s="149" t="n">
        <v>10</v>
      </c>
      <c r="H652" s="149" t="n">
        <v>0.13</v>
      </c>
      <c r="I652" s="149" t="n">
        <f aca="false">(H651+H652)*G652</f>
        <v>16.1</v>
      </c>
      <c r="J652" s="149"/>
      <c r="K652" s="149"/>
      <c r="L652" s="149"/>
      <c r="M652" s="150"/>
    </row>
    <row r="653" s="145" customFormat="true" ht="14.4" hidden="false" customHeight="false" outlineLevel="0" collapsed="false">
      <c r="B653" s="146" t="s">
        <v>265</v>
      </c>
      <c r="C653" s="147"/>
      <c r="D653" s="148"/>
      <c r="E653" s="147" t="s">
        <v>141</v>
      </c>
      <c r="F653" s="149"/>
      <c r="G653" s="149" t="n">
        <v>10</v>
      </c>
      <c r="H653" s="149" t="n">
        <v>0.88</v>
      </c>
      <c r="I653" s="149" t="n">
        <f aca="false">(H652+H653)*G653</f>
        <v>10.1</v>
      </c>
      <c r="J653" s="149"/>
      <c r="K653" s="149"/>
      <c r="L653" s="149"/>
      <c r="M653" s="150"/>
    </row>
    <row r="654" s="145" customFormat="true" ht="14.4" hidden="false" customHeight="false" outlineLevel="0" collapsed="false">
      <c r="B654" s="146" t="s">
        <v>266</v>
      </c>
      <c r="C654" s="147"/>
      <c r="D654" s="148"/>
      <c r="E654" s="147" t="s">
        <v>141</v>
      </c>
      <c r="F654" s="149"/>
      <c r="G654" s="149" t="n">
        <v>10</v>
      </c>
      <c r="H654" s="149" t="n">
        <v>2.95</v>
      </c>
      <c r="I654" s="149" t="n">
        <f aca="false">(H653+H654)*G654</f>
        <v>38.3</v>
      </c>
      <c r="J654" s="149"/>
      <c r="K654" s="149"/>
      <c r="L654" s="149"/>
      <c r="M654" s="150"/>
    </row>
    <row r="655" s="145" customFormat="true" ht="14.4" hidden="false" customHeight="false" outlineLevel="0" collapsed="false">
      <c r="B655" s="146" t="s">
        <v>267</v>
      </c>
      <c r="C655" s="147"/>
      <c r="D655" s="148"/>
      <c r="E655" s="147" t="s">
        <v>141</v>
      </c>
      <c r="F655" s="149"/>
      <c r="G655" s="149" t="n">
        <v>10</v>
      </c>
      <c r="H655" s="149" t="n">
        <v>2.33</v>
      </c>
      <c r="I655" s="149" t="n">
        <f aca="false">(H654+H655)*G655</f>
        <v>52.8</v>
      </c>
      <c r="J655" s="149"/>
      <c r="K655" s="149"/>
      <c r="L655" s="149"/>
      <c r="M655" s="150"/>
    </row>
    <row r="656" s="145" customFormat="true" ht="14.4" hidden="false" customHeight="false" outlineLevel="0" collapsed="false">
      <c r="B656" s="146" t="s">
        <v>268</v>
      </c>
      <c r="C656" s="147"/>
      <c r="D656" s="148"/>
      <c r="E656" s="147" t="s">
        <v>141</v>
      </c>
      <c r="F656" s="149"/>
      <c r="G656" s="149" t="n">
        <v>10</v>
      </c>
      <c r="H656" s="149" t="n">
        <v>3.03</v>
      </c>
      <c r="I656" s="149" t="n">
        <f aca="false">(H655+H656)*G656</f>
        <v>53.6</v>
      </c>
      <c r="J656" s="149"/>
      <c r="K656" s="149"/>
      <c r="L656" s="149"/>
      <c r="M656" s="150"/>
    </row>
    <row r="657" s="145" customFormat="true" ht="14.4" hidden="false" customHeight="false" outlineLevel="0" collapsed="false">
      <c r="B657" s="146" t="s">
        <v>269</v>
      </c>
      <c r="C657" s="147"/>
      <c r="D657" s="148"/>
      <c r="E657" s="147" t="s">
        <v>141</v>
      </c>
      <c r="F657" s="149"/>
      <c r="G657" s="149" t="n">
        <v>10</v>
      </c>
      <c r="H657" s="149" t="n">
        <v>3.47</v>
      </c>
      <c r="I657" s="149" t="n">
        <f aca="false">(H656+H657)*G657</f>
        <v>65</v>
      </c>
      <c r="J657" s="149"/>
      <c r="K657" s="149"/>
      <c r="L657" s="149"/>
      <c r="M657" s="150"/>
    </row>
    <row r="658" s="145" customFormat="true" ht="14.4" hidden="false" customHeight="false" outlineLevel="0" collapsed="false">
      <c r="B658" s="146" t="s">
        <v>270</v>
      </c>
      <c r="C658" s="147"/>
      <c r="D658" s="148"/>
      <c r="E658" s="147" t="s">
        <v>141</v>
      </c>
      <c r="F658" s="149"/>
      <c r="G658" s="149" t="n">
        <v>10</v>
      </c>
      <c r="H658" s="149" t="n">
        <v>3.32</v>
      </c>
      <c r="I658" s="149" t="n">
        <f aca="false">(H657+H658)*G658</f>
        <v>67.9</v>
      </c>
      <c r="J658" s="149"/>
      <c r="K658" s="149"/>
      <c r="L658" s="149"/>
      <c r="M658" s="150"/>
    </row>
    <row r="659" s="145" customFormat="true" ht="14.4" hidden="false" customHeight="false" outlineLevel="0" collapsed="false">
      <c r="B659" s="146" t="s">
        <v>271</v>
      </c>
      <c r="C659" s="147"/>
      <c r="D659" s="148"/>
      <c r="E659" s="147" t="s">
        <v>141</v>
      </c>
      <c r="F659" s="149"/>
      <c r="G659" s="149" t="n">
        <v>10</v>
      </c>
      <c r="H659" s="149" t="n">
        <v>2.45</v>
      </c>
      <c r="I659" s="149" t="n">
        <f aca="false">(H658+H659)*G659</f>
        <v>57.7</v>
      </c>
      <c r="J659" s="149"/>
      <c r="K659" s="149"/>
      <c r="L659" s="149"/>
      <c r="M659" s="150"/>
    </row>
    <row r="660" s="145" customFormat="true" ht="14.4" hidden="false" customHeight="false" outlineLevel="0" collapsed="false">
      <c r="B660" s="146" t="s">
        <v>272</v>
      </c>
      <c r="C660" s="147"/>
      <c r="D660" s="148"/>
      <c r="E660" s="147" t="s">
        <v>141</v>
      </c>
      <c r="F660" s="149"/>
      <c r="G660" s="149" t="n">
        <v>10</v>
      </c>
      <c r="H660" s="149" t="n">
        <v>1.67</v>
      </c>
      <c r="I660" s="149" t="n">
        <f aca="false">(H659+H660)*G660</f>
        <v>41.2</v>
      </c>
      <c r="J660" s="149"/>
      <c r="K660" s="149"/>
      <c r="L660" s="149"/>
      <c r="M660" s="150"/>
    </row>
    <row r="661" s="145" customFormat="true" ht="14.4" hidden="false" customHeight="false" outlineLevel="0" collapsed="false">
      <c r="B661" s="146" t="s">
        <v>273</v>
      </c>
      <c r="C661" s="147"/>
      <c r="D661" s="148"/>
      <c r="E661" s="147" t="s">
        <v>141</v>
      </c>
      <c r="F661" s="149"/>
      <c r="G661" s="149" t="n">
        <v>10</v>
      </c>
      <c r="H661" s="149" t="n">
        <v>1.58</v>
      </c>
      <c r="I661" s="149" t="n">
        <f aca="false">(H660+H661)*G661</f>
        <v>32.5</v>
      </c>
      <c r="J661" s="149"/>
      <c r="K661" s="149"/>
      <c r="L661" s="149"/>
      <c r="M661" s="150"/>
    </row>
    <row r="662" s="145" customFormat="true" ht="14.4" hidden="false" customHeight="false" outlineLevel="0" collapsed="false">
      <c r="B662" s="146" t="s">
        <v>274</v>
      </c>
      <c r="C662" s="147"/>
      <c r="D662" s="148"/>
      <c r="E662" s="147" t="s">
        <v>141</v>
      </c>
      <c r="F662" s="149"/>
      <c r="G662" s="149" t="n">
        <v>10</v>
      </c>
      <c r="H662" s="149" t="n">
        <v>1.01</v>
      </c>
      <c r="I662" s="149" t="n">
        <f aca="false">(H661+H662)*G662</f>
        <v>25.9</v>
      </c>
      <c r="J662" s="149"/>
      <c r="K662" s="149"/>
      <c r="L662" s="149"/>
      <c r="M662" s="150"/>
    </row>
    <row r="663" s="145" customFormat="true" ht="14.4" hidden="false" customHeight="false" outlineLevel="0" collapsed="false">
      <c r="B663" s="146" t="s">
        <v>275</v>
      </c>
      <c r="C663" s="147"/>
      <c r="D663" s="148"/>
      <c r="E663" s="147" t="s">
        <v>141</v>
      </c>
      <c r="F663" s="149"/>
      <c r="G663" s="149" t="n">
        <v>10</v>
      </c>
      <c r="H663" s="149" t="n">
        <v>0.5</v>
      </c>
      <c r="I663" s="149" t="n">
        <f aca="false">(H662+H663)*G663</f>
        <v>15.1</v>
      </c>
      <c r="J663" s="149"/>
      <c r="K663" s="149"/>
      <c r="L663" s="149"/>
      <c r="M663" s="150"/>
    </row>
    <row r="664" s="145" customFormat="true" ht="14.4" hidden="false" customHeight="false" outlineLevel="0" collapsed="false">
      <c r="B664" s="146" t="s">
        <v>276</v>
      </c>
      <c r="C664" s="147"/>
      <c r="D664" s="148"/>
      <c r="E664" s="147" t="s">
        <v>141</v>
      </c>
      <c r="F664" s="149"/>
      <c r="G664" s="149" t="n">
        <v>10</v>
      </c>
      <c r="H664" s="149" t="n">
        <v>0.47</v>
      </c>
      <c r="I664" s="149" t="n">
        <f aca="false">(H663+H664)*G664</f>
        <v>9.7</v>
      </c>
      <c r="J664" s="149"/>
      <c r="K664" s="149"/>
      <c r="L664" s="149"/>
      <c r="M664" s="150"/>
    </row>
    <row r="665" s="145" customFormat="true" ht="14.4" hidden="false" customHeight="false" outlineLevel="0" collapsed="false">
      <c r="B665" s="146" t="s">
        <v>277</v>
      </c>
      <c r="C665" s="147"/>
      <c r="D665" s="148"/>
      <c r="E665" s="147" t="s">
        <v>141</v>
      </c>
      <c r="F665" s="149"/>
      <c r="G665" s="149" t="n">
        <v>10</v>
      </c>
      <c r="H665" s="149" t="n">
        <v>0.71</v>
      </c>
      <c r="I665" s="149" t="n">
        <f aca="false">(H664+H665)*G665</f>
        <v>11.8</v>
      </c>
      <c r="J665" s="149"/>
      <c r="K665" s="149"/>
      <c r="L665" s="149"/>
      <c r="M665" s="150"/>
    </row>
    <row r="666" s="145" customFormat="true" ht="14.4" hidden="false" customHeight="false" outlineLevel="0" collapsed="false">
      <c r="B666" s="146" t="s">
        <v>278</v>
      </c>
      <c r="C666" s="147"/>
      <c r="D666" s="148"/>
      <c r="E666" s="147" t="s">
        <v>141</v>
      </c>
      <c r="F666" s="149"/>
      <c r="G666" s="149" t="n">
        <v>10</v>
      </c>
      <c r="H666" s="149" t="n">
        <v>1.31</v>
      </c>
      <c r="I666" s="149" t="n">
        <f aca="false">(H665+H666)*G666</f>
        <v>20.2</v>
      </c>
      <c r="J666" s="149"/>
      <c r="K666" s="149"/>
      <c r="L666" s="149"/>
      <c r="M666" s="150"/>
    </row>
    <row r="667" s="145" customFormat="true" ht="14.4" hidden="false" customHeight="false" outlineLevel="0" collapsed="false">
      <c r="B667" s="146" t="s">
        <v>279</v>
      </c>
      <c r="C667" s="147"/>
      <c r="D667" s="148"/>
      <c r="E667" s="147" t="s">
        <v>141</v>
      </c>
      <c r="F667" s="149"/>
      <c r="G667" s="149" t="n">
        <v>10</v>
      </c>
      <c r="H667" s="149" t="n">
        <v>1.88</v>
      </c>
      <c r="I667" s="149" t="n">
        <f aca="false">(H666+H667)*G667</f>
        <v>31.9</v>
      </c>
      <c r="J667" s="149"/>
      <c r="K667" s="149"/>
      <c r="L667" s="149"/>
      <c r="M667" s="150"/>
    </row>
    <row r="668" s="145" customFormat="true" ht="14.4" hidden="false" customHeight="false" outlineLevel="0" collapsed="false">
      <c r="B668" s="146" t="s">
        <v>280</v>
      </c>
      <c r="C668" s="147"/>
      <c r="D668" s="148"/>
      <c r="E668" s="147" t="s">
        <v>141</v>
      </c>
      <c r="F668" s="149"/>
      <c r="G668" s="149" t="n">
        <v>10</v>
      </c>
      <c r="H668" s="149" t="n">
        <v>0.86</v>
      </c>
      <c r="I668" s="149" t="n">
        <f aca="false">(H667+H668)*G668</f>
        <v>27.4</v>
      </c>
      <c r="J668" s="149"/>
      <c r="K668" s="149"/>
      <c r="L668" s="149"/>
      <c r="M668" s="150"/>
    </row>
    <row r="669" s="145" customFormat="true" ht="14.4" hidden="false" customHeight="false" outlineLevel="0" collapsed="false">
      <c r="B669" s="146" t="s">
        <v>281</v>
      </c>
      <c r="C669" s="147"/>
      <c r="D669" s="148"/>
      <c r="E669" s="147" t="s">
        <v>141</v>
      </c>
      <c r="F669" s="149"/>
      <c r="G669" s="149" t="n">
        <v>10</v>
      </c>
      <c r="H669" s="149" t="n">
        <v>0</v>
      </c>
      <c r="I669" s="149" t="n">
        <f aca="false">(H668+H669)*G669</f>
        <v>8.6</v>
      </c>
      <c r="J669" s="149"/>
      <c r="K669" s="149"/>
      <c r="L669" s="149"/>
      <c r="M669" s="150"/>
    </row>
    <row r="670" s="145" customFormat="true" ht="14.4" hidden="false" customHeight="false" outlineLevel="0" collapsed="false">
      <c r="B670" s="146" t="s">
        <v>282</v>
      </c>
      <c r="C670" s="147"/>
      <c r="D670" s="148"/>
      <c r="E670" s="147" t="s">
        <v>141</v>
      </c>
      <c r="F670" s="149"/>
      <c r="G670" s="149" t="n">
        <v>10</v>
      </c>
      <c r="H670" s="149" t="n">
        <v>2.42</v>
      </c>
      <c r="I670" s="149" t="n">
        <f aca="false">(H669+H670)*G670</f>
        <v>24.2</v>
      </c>
      <c r="J670" s="149"/>
      <c r="K670" s="149"/>
      <c r="L670" s="149"/>
      <c r="M670" s="150"/>
    </row>
    <row r="671" s="145" customFormat="true" ht="14.4" hidden="false" customHeight="false" outlineLevel="0" collapsed="false">
      <c r="B671" s="146" t="s">
        <v>283</v>
      </c>
      <c r="C671" s="147"/>
      <c r="D671" s="148"/>
      <c r="E671" s="147" t="s">
        <v>141</v>
      </c>
      <c r="F671" s="149"/>
      <c r="G671" s="149" t="n">
        <v>10</v>
      </c>
      <c r="H671" s="149" t="n">
        <v>3.02</v>
      </c>
      <c r="I671" s="149" t="n">
        <f aca="false">(H670+H671)*G671</f>
        <v>54.4</v>
      </c>
      <c r="J671" s="149"/>
      <c r="K671" s="149"/>
      <c r="L671" s="149"/>
      <c r="M671" s="150"/>
    </row>
    <row r="672" s="145" customFormat="true" ht="14.4" hidden="false" customHeight="false" outlineLevel="0" collapsed="false">
      <c r="B672" s="146" t="s">
        <v>284</v>
      </c>
      <c r="C672" s="147"/>
      <c r="D672" s="148"/>
      <c r="E672" s="147" t="s">
        <v>141</v>
      </c>
      <c r="F672" s="149"/>
      <c r="G672" s="149" t="n">
        <v>10</v>
      </c>
      <c r="H672" s="149" t="n">
        <v>2.35</v>
      </c>
      <c r="I672" s="149" t="n">
        <f aca="false">(H671+H672)*G672</f>
        <v>53.7</v>
      </c>
      <c r="J672" s="149"/>
      <c r="K672" s="149"/>
      <c r="L672" s="149"/>
      <c r="M672" s="150"/>
    </row>
    <row r="673" s="145" customFormat="true" ht="14.4" hidden="false" customHeight="false" outlineLevel="0" collapsed="false">
      <c r="B673" s="146" t="s">
        <v>285</v>
      </c>
      <c r="C673" s="147"/>
      <c r="D673" s="148"/>
      <c r="E673" s="147" t="s">
        <v>141</v>
      </c>
      <c r="F673" s="149"/>
      <c r="G673" s="149" t="n">
        <v>10</v>
      </c>
      <c r="H673" s="149" t="n">
        <v>3.05</v>
      </c>
      <c r="I673" s="149" t="n">
        <f aca="false">(H672+H673)*G673</f>
        <v>54</v>
      </c>
      <c r="J673" s="149"/>
      <c r="K673" s="149"/>
      <c r="L673" s="149"/>
      <c r="M673" s="150"/>
    </row>
    <row r="674" s="145" customFormat="true" ht="14.4" hidden="false" customHeight="false" outlineLevel="0" collapsed="false">
      <c r="B674" s="146" t="s">
        <v>286</v>
      </c>
      <c r="C674" s="147"/>
      <c r="D674" s="148"/>
      <c r="E674" s="147" t="s">
        <v>141</v>
      </c>
      <c r="F674" s="149"/>
      <c r="G674" s="149" t="n">
        <v>10</v>
      </c>
      <c r="H674" s="149" t="n">
        <v>2.17</v>
      </c>
      <c r="I674" s="149" t="n">
        <f aca="false">(H673+H674)*G674</f>
        <v>52.2</v>
      </c>
      <c r="J674" s="149"/>
      <c r="K674" s="149"/>
      <c r="L674" s="149"/>
      <c r="M674" s="150"/>
    </row>
    <row r="675" s="145" customFormat="true" ht="14.4" hidden="false" customHeight="false" outlineLevel="0" collapsed="false">
      <c r="B675" s="146" t="s">
        <v>287</v>
      </c>
      <c r="C675" s="147"/>
      <c r="D675" s="148"/>
      <c r="E675" s="147" t="s">
        <v>141</v>
      </c>
      <c r="F675" s="149"/>
      <c r="G675" s="149" t="n">
        <v>10</v>
      </c>
      <c r="H675" s="149" t="n">
        <v>3.32</v>
      </c>
      <c r="I675" s="149" t="n">
        <f aca="false">(H674+H675)*G675</f>
        <v>54.9</v>
      </c>
      <c r="J675" s="149"/>
      <c r="K675" s="149"/>
      <c r="L675" s="149"/>
      <c r="M675" s="150"/>
    </row>
    <row r="676" s="145" customFormat="true" ht="14.4" hidden="false" customHeight="false" outlineLevel="0" collapsed="false">
      <c r="B676" s="146" t="s">
        <v>288</v>
      </c>
      <c r="C676" s="147"/>
      <c r="D676" s="148"/>
      <c r="E676" s="147" t="s">
        <v>141</v>
      </c>
      <c r="F676" s="149"/>
      <c r="G676" s="149" t="n">
        <v>10</v>
      </c>
      <c r="H676" s="149" t="n">
        <v>2.03</v>
      </c>
      <c r="I676" s="149" t="n">
        <f aca="false">(H675+H676)*G676</f>
        <v>53.5</v>
      </c>
      <c r="J676" s="149"/>
      <c r="K676" s="149"/>
      <c r="L676" s="149"/>
      <c r="M676" s="150"/>
    </row>
    <row r="677" s="145" customFormat="true" ht="14.4" hidden="false" customHeight="false" outlineLevel="0" collapsed="false">
      <c r="B677" s="146" t="s">
        <v>289</v>
      </c>
      <c r="C677" s="147"/>
      <c r="D677" s="148"/>
      <c r="E677" s="147" t="s">
        <v>141</v>
      </c>
      <c r="F677" s="149"/>
      <c r="G677" s="149" t="n">
        <v>10</v>
      </c>
      <c r="H677" s="149" t="n">
        <v>0</v>
      </c>
      <c r="I677" s="149" t="n">
        <f aca="false">(H676+H677)*G677</f>
        <v>20.3</v>
      </c>
      <c r="J677" s="149"/>
      <c r="K677" s="149"/>
      <c r="L677" s="149"/>
      <c r="M677" s="150"/>
    </row>
    <row r="678" s="145" customFormat="true" ht="14.4" hidden="false" customHeight="false" outlineLevel="0" collapsed="false">
      <c r="B678" s="146" t="s">
        <v>290</v>
      </c>
      <c r="C678" s="147"/>
      <c r="D678" s="148"/>
      <c r="E678" s="147" t="s">
        <v>141</v>
      </c>
      <c r="F678" s="149"/>
      <c r="G678" s="149" t="n">
        <v>10</v>
      </c>
      <c r="H678" s="149" t="n">
        <v>0</v>
      </c>
      <c r="I678" s="149" t="n">
        <f aca="false">(H677+H678)*G678</f>
        <v>0</v>
      </c>
      <c r="J678" s="149"/>
      <c r="K678" s="149"/>
      <c r="L678" s="149"/>
      <c r="M678" s="150"/>
    </row>
    <row r="679" s="145" customFormat="true" ht="14.4" hidden="false" customHeight="false" outlineLevel="0" collapsed="false">
      <c r="B679" s="146" t="s">
        <v>291</v>
      </c>
      <c r="C679" s="147"/>
      <c r="D679" s="148"/>
      <c r="E679" s="147" t="s">
        <v>141</v>
      </c>
      <c r="F679" s="149"/>
      <c r="G679" s="149" t="n">
        <v>10</v>
      </c>
      <c r="H679" s="149" t="n">
        <v>0</v>
      </c>
      <c r="I679" s="149" t="n">
        <f aca="false">(H678+H679)*G679</f>
        <v>0</v>
      </c>
      <c r="J679" s="149"/>
      <c r="K679" s="149"/>
      <c r="L679" s="149"/>
      <c r="M679" s="150"/>
    </row>
    <row r="680" s="145" customFormat="true" ht="14.4" hidden="false" customHeight="false" outlineLevel="0" collapsed="false">
      <c r="B680" s="146" t="s">
        <v>292</v>
      </c>
      <c r="C680" s="147"/>
      <c r="D680" s="148"/>
      <c r="E680" s="147" t="s">
        <v>141</v>
      </c>
      <c r="F680" s="149"/>
      <c r="G680" s="149" t="n">
        <v>10</v>
      </c>
      <c r="H680" s="149" t="n">
        <v>0</v>
      </c>
      <c r="I680" s="149" t="n">
        <f aca="false">(H679+H680)*G680</f>
        <v>0</v>
      </c>
      <c r="J680" s="149"/>
      <c r="K680" s="149"/>
      <c r="L680" s="149"/>
      <c r="M680" s="150"/>
    </row>
    <row r="681" s="145" customFormat="true" ht="14.4" hidden="false" customHeight="false" outlineLevel="0" collapsed="false">
      <c r="B681" s="146" t="s">
        <v>293</v>
      </c>
      <c r="C681" s="147"/>
      <c r="D681" s="148"/>
      <c r="E681" s="147" t="s">
        <v>141</v>
      </c>
      <c r="F681" s="149"/>
      <c r="G681" s="149" t="n">
        <v>10</v>
      </c>
      <c r="H681" s="149" t="n">
        <v>0</v>
      </c>
      <c r="I681" s="149" t="n">
        <f aca="false">(H680+H681)*G681</f>
        <v>0</v>
      </c>
      <c r="J681" s="149"/>
      <c r="K681" s="149"/>
      <c r="L681" s="149"/>
      <c r="M681" s="150"/>
    </row>
    <row r="682" s="145" customFormat="true" ht="14.4" hidden="false" customHeight="false" outlineLevel="0" collapsed="false">
      <c r="B682" s="146" t="s">
        <v>294</v>
      </c>
      <c r="C682" s="147"/>
      <c r="D682" s="148"/>
      <c r="E682" s="147" t="s">
        <v>141</v>
      </c>
      <c r="F682" s="149"/>
      <c r="G682" s="149" t="n">
        <v>10</v>
      </c>
      <c r="H682" s="149" t="n">
        <v>0.08</v>
      </c>
      <c r="I682" s="149" t="n">
        <f aca="false">(H681+H682)*G682</f>
        <v>0.8</v>
      </c>
      <c r="J682" s="149"/>
      <c r="K682" s="149"/>
      <c r="L682" s="149"/>
      <c r="M682" s="150"/>
    </row>
    <row r="683" s="145" customFormat="true" ht="14.4" hidden="false" customHeight="false" outlineLevel="0" collapsed="false">
      <c r="B683" s="146" t="s">
        <v>295</v>
      </c>
      <c r="C683" s="147"/>
      <c r="D683" s="148"/>
      <c r="E683" s="147" t="s">
        <v>141</v>
      </c>
      <c r="F683" s="149"/>
      <c r="G683" s="149" t="n">
        <v>10</v>
      </c>
      <c r="H683" s="149" t="n">
        <v>0</v>
      </c>
      <c r="I683" s="149" t="n">
        <f aca="false">(H682+H683)*G683</f>
        <v>0.8</v>
      </c>
      <c r="J683" s="149"/>
      <c r="K683" s="149"/>
      <c r="L683" s="149"/>
      <c r="M683" s="150"/>
    </row>
    <row r="684" s="145" customFormat="true" ht="14.4" hidden="false" customHeight="false" outlineLevel="0" collapsed="false">
      <c r="B684" s="146" t="s">
        <v>296</v>
      </c>
      <c r="C684" s="147"/>
      <c r="D684" s="148"/>
      <c r="E684" s="147" t="s">
        <v>141</v>
      </c>
      <c r="F684" s="149"/>
      <c r="G684" s="149" t="n">
        <v>10</v>
      </c>
      <c r="H684" s="149" t="n">
        <v>0.08</v>
      </c>
      <c r="I684" s="149" t="n">
        <f aca="false">(H683+H684)*G684</f>
        <v>0.8</v>
      </c>
      <c r="J684" s="149"/>
      <c r="K684" s="149"/>
      <c r="L684" s="149"/>
      <c r="M684" s="150"/>
    </row>
    <row r="685" s="145" customFormat="true" ht="14.4" hidden="false" customHeight="false" outlineLevel="0" collapsed="false">
      <c r="B685" s="146" t="s">
        <v>297</v>
      </c>
      <c r="C685" s="147"/>
      <c r="D685" s="148"/>
      <c r="E685" s="147" t="s">
        <v>141</v>
      </c>
      <c r="F685" s="149"/>
      <c r="G685" s="149" t="n">
        <v>10</v>
      </c>
      <c r="H685" s="149" t="n">
        <v>0.52</v>
      </c>
      <c r="I685" s="149" t="n">
        <f aca="false">(H684+H685)*G685</f>
        <v>6</v>
      </c>
      <c r="J685" s="149"/>
      <c r="K685" s="149"/>
      <c r="L685" s="149"/>
      <c r="M685" s="150"/>
    </row>
    <row r="686" s="145" customFormat="true" ht="14.4" hidden="false" customHeight="false" outlineLevel="0" collapsed="false">
      <c r="B686" s="146" t="s">
        <v>298</v>
      </c>
      <c r="C686" s="147"/>
      <c r="D686" s="148"/>
      <c r="E686" s="147" t="s">
        <v>141</v>
      </c>
      <c r="F686" s="149"/>
      <c r="G686" s="149" t="n">
        <v>10</v>
      </c>
      <c r="H686" s="149" t="n">
        <v>0.89</v>
      </c>
      <c r="I686" s="149" t="n">
        <f aca="false">(H685+H686)*G686</f>
        <v>14.1</v>
      </c>
      <c r="J686" s="149"/>
      <c r="K686" s="149"/>
      <c r="L686" s="149"/>
      <c r="M686" s="150"/>
    </row>
    <row r="687" s="145" customFormat="true" ht="14.4" hidden="false" customHeight="false" outlineLevel="0" collapsed="false">
      <c r="B687" s="146" t="s">
        <v>299</v>
      </c>
      <c r="C687" s="147"/>
      <c r="D687" s="148"/>
      <c r="E687" s="147" t="s">
        <v>141</v>
      </c>
      <c r="F687" s="149"/>
      <c r="G687" s="149" t="n">
        <v>10</v>
      </c>
      <c r="H687" s="149" t="n">
        <v>1.19</v>
      </c>
      <c r="I687" s="149" t="n">
        <f aca="false">(H686+H687)*G687</f>
        <v>20.8</v>
      </c>
      <c r="J687" s="149"/>
      <c r="K687" s="149"/>
      <c r="L687" s="149"/>
      <c r="M687" s="150"/>
    </row>
    <row r="688" s="145" customFormat="true" ht="14.4" hidden="false" customHeight="false" outlineLevel="0" collapsed="false">
      <c r="B688" s="146" t="s">
        <v>300</v>
      </c>
      <c r="C688" s="147"/>
      <c r="D688" s="148"/>
      <c r="E688" s="147" t="s">
        <v>141</v>
      </c>
      <c r="F688" s="149"/>
      <c r="G688" s="149" t="n">
        <v>10</v>
      </c>
      <c r="H688" s="149" t="n">
        <v>1.87</v>
      </c>
      <c r="I688" s="149" t="n">
        <f aca="false">(H687+H688)*G688</f>
        <v>30.6</v>
      </c>
      <c r="J688" s="149"/>
      <c r="K688" s="149"/>
      <c r="L688" s="149"/>
      <c r="M688" s="150"/>
    </row>
    <row r="689" s="145" customFormat="true" ht="14.4" hidden="false" customHeight="false" outlineLevel="0" collapsed="false">
      <c r="B689" s="146" t="s">
        <v>301</v>
      </c>
      <c r="C689" s="147"/>
      <c r="D689" s="148"/>
      <c r="E689" s="147" t="s">
        <v>141</v>
      </c>
      <c r="F689" s="149"/>
      <c r="G689" s="149" t="n">
        <v>10</v>
      </c>
      <c r="H689" s="149" t="n">
        <v>3.65</v>
      </c>
      <c r="I689" s="149" t="n">
        <f aca="false">(H688+H689)*G689</f>
        <v>55.2</v>
      </c>
      <c r="J689" s="149"/>
      <c r="K689" s="149"/>
      <c r="L689" s="149"/>
      <c r="M689" s="150"/>
    </row>
    <row r="690" s="145" customFormat="true" ht="14.4" hidden="false" customHeight="false" outlineLevel="0" collapsed="false">
      <c r="B690" s="146" t="s">
        <v>302</v>
      </c>
      <c r="C690" s="147"/>
      <c r="D690" s="148"/>
      <c r="E690" s="147" t="s">
        <v>141</v>
      </c>
      <c r="F690" s="149"/>
      <c r="G690" s="149" t="n">
        <v>10</v>
      </c>
      <c r="H690" s="149" t="n">
        <v>4.3</v>
      </c>
      <c r="I690" s="149" t="n">
        <f aca="false">(H689+H690)*G690</f>
        <v>79.5</v>
      </c>
      <c r="J690" s="149"/>
      <c r="K690" s="149"/>
      <c r="L690" s="149"/>
      <c r="M690" s="150"/>
    </row>
    <row r="691" s="145" customFormat="true" ht="14.4" hidden="false" customHeight="false" outlineLevel="0" collapsed="false">
      <c r="B691" s="146" t="s">
        <v>303</v>
      </c>
      <c r="C691" s="147"/>
      <c r="D691" s="148"/>
      <c r="E691" s="147" t="s">
        <v>141</v>
      </c>
      <c r="F691" s="149"/>
      <c r="G691" s="149" t="n">
        <v>10</v>
      </c>
      <c r="H691" s="149" t="n">
        <v>2.75</v>
      </c>
      <c r="I691" s="149" t="n">
        <f aca="false">(H690+H691)*G691</f>
        <v>70.5</v>
      </c>
      <c r="J691" s="149"/>
      <c r="K691" s="149"/>
      <c r="L691" s="149"/>
      <c r="M691" s="150"/>
    </row>
    <row r="692" s="145" customFormat="true" ht="14.4" hidden="false" customHeight="false" outlineLevel="0" collapsed="false">
      <c r="B692" s="146" t="s">
        <v>304</v>
      </c>
      <c r="C692" s="147"/>
      <c r="D692" s="148"/>
      <c r="E692" s="147" t="s">
        <v>141</v>
      </c>
      <c r="F692" s="149"/>
      <c r="G692" s="149" t="n">
        <v>10</v>
      </c>
      <c r="H692" s="149" t="n">
        <v>0.03</v>
      </c>
      <c r="I692" s="149" t="n">
        <f aca="false">(H691+H692)*G692</f>
        <v>27.8</v>
      </c>
      <c r="J692" s="149"/>
      <c r="K692" s="149"/>
      <c r="L692" s="149"/>
      <c r="M692" s="150"/>
    </row>
    <row r="693" s="145" customFormat="true" ht="14.4" hidden="false" customHeight="false" outlineLevel="0" collapsed="false">
      <c r="B693" s="146" t="s">
        <v>305</v>
      </c>
      <c r="C693" s="147"/>
      <c r="D693" s="148"/>
      <c r="E693" s="147" t="s">
        <v>141</v>
      </c>
      <c r="F693" s="149"/>
      <c r="G693" s="149" t="n">
        <v>10</v>
      </c>
      <c r="H693" s="149" t="n">
        <v>0</v>
      </c>
      <c r="I693" s="149" t="n">
        <f aca="false">(H692+H693)*G693</f>
        <v>0.3</v>
      </c>
      <c r="J693" s="149"/>
      <c r="K693" s="149"/>
      <c r="L693" s="149"/>
      <c r="M693" s="150"/>
    </row>
    <row r="694" s="145" customFormat="true" ht="14.4" hidden="false" customHeight="false" outlineLevel="0" collapsed="false">
      <c r="B694" s="146" t="s">
        <v>306</v>
      </c>
      <c r="C694" s="147"/>
      <c r="D694" s="148"/>
      <c r="E694" s="147" t="s">
        <v>141</v>
      </c>
      <c r="F694" s="149"/>
      <c r="G694" s="149" t="n">
        <v>10</v>
      </c>
      <c r="H694" s="149" t="n">
        <v>0</v>
      </c>
      <c r="I694" s="149" t="n">
        <f aca="false">(H693+H694)*G694</f>
        <v>0</v>
      </c>
      <c r="J694" s="149"/>
      <c r="K694" s="149"/>
      <c r="L694" s="149"/>
      <c r="M694" s="150"/>
    </row>
    <row r="695" s="145" customFormat="true" ht="14.4" hidden="false" customHeight="false" outlineLevel="0" collapsed="false">
      <c r="B695" s="146" t="s">
        <v>307</v>
      </c>
      <c r="C695" s="147"/>
      <c r="D695" s="148"/>
      <c r="E695" s="147" t="s">
        <v>141</v>
      </c>
      <c r="F695" s="149"/>
      <c r="G695" s="149" t="n">
        <v>10</v>
      </c>
      <c r="H695" s="149" t="n">
        <v>0</v>
      </c>
      <c r="I695" s="149" t="n">
        <f aca="false">(H694+H695)*G695</f>
        <v>0</v>
      </c>
      <c r="J695" s="149"/>
      <c r="K695" s="149"/>
      <c r="L695" s="149"/>
      <c r="M695" s="150"/>
    </row>
    <row r="696" s="145" customFormat="true" ht="14.4" hidden="false" customHeight="false" outlineLevel="0" collapsed="false">
      <c r="B696" s="146" t="s">
        <v>308</v>
      </c>
      <c r="C696" s="147"/>
      <c r="D696" s="148"/>
      <c r="E696" s="147" t="s">
        <v>141</v>
      </c>
      <c r="F696" s="149"/>
      <c r="G696" s="149" t="n">
        <v>10</v>
      </c>
      <c r="H696" s="149" t="n">
        <v>0</v>
      </c>
      <c r="I696" s="149" t="n">
        <f aca="false">(H695+H696)*G696</f>
        <v>0</v>
      </c>
      <c r="J696" s="149"/>
      <c r="K696" s="149"/>
      <c r="L696" s="149"/>
      <c r="M696" s="150"/>
    </row>
    <row r="697" s="145" customFormat="true" ht="14.4" hidden="false" customHeight="false" outlineLevel="0" collapsed="false">
      <c r="B697" s="146" t="s">
        <v>309</v>
      </c>
      <c r="C697" s="147"/>
      <c r="D697" s="148"/>
      <c r="E697" s="147" t="s">
        <v>141</v>
      </c>
      <c r="F697" s="149"/>
      <c r="G697" s="149" t="n">
        <v>10</v>
      </c>
      <c r="H697" s="149" t="n">
        <v>0</v>
      </c>
      <c r="I697" s="149" t="n">
        <f aca="false">(H696+H697)*G697</f>
        <v>0</v>
      </c>
      <c r="J697" s="149"/>
      <c r="K697" s="149"/>
      <c r="L697" s="149"/>
      <c r="M697" s="150"/>
    </row>
    <row r="698" s="145" customFormat="true" ht="14.4" hidden="false" customHeight="false" outlineLevel="0" collapsed="false">
      <c r="B698" s="146" t="s">
        <v>310</v>
      </c>
      <c r="C698" s="147"/>
      <c r="D698" s="148"/>
      <c r="E698" s="147" t="s">
        <v>141</v>
      </c>
      <c r="F698" s="149"/>
      <c r="G698" s="149" t="n">
        <v>10</v>
      </c>
      <c r="H698" s="149" t="n">
        <v>1</v>
      </c>
      <c r="I698" s="149" t="n">
        <f aca="false">(H697+H698)*G698</f>
        <v>10</v>
      </c>
      <c r="J698" s="149"/>
      <c r="K698" s="149"/>
      <c r="L698" s="149"/>
      <c r="M698" s="150"/>
    </row>
    <row r="699" customFormat="false" ht="14.4" hidden="false" customHeight="false" outlineLevel="0" collapsed="false">
      <c r="B699" s="151"/>
      <c r="C699" s="152"/>
      <c r="D699" s="153"/>
      <c r="E699" s="152"/>
      <c r="F699" s="154"/>
      <c r="G699" s="154"/>
      <c r="H699" s="154"/>
      <c r="I699" s="154" t="s">
        <v>311</v>
      </c>
      <c r="J699" s="154" t="n">
        <f aca="false">SUM(I529:I698)</f>
        <v>4814.8</v>
      </c>
      <c r="K699" s="154" t="s">
        <v>314</v>
      </c>
      <c r="L699" s="154"/>
      <c r="M699" s="155"/>
    </row>
    <row r="700" customFormat="false" ht="14.4" hidden="false" customHeight="false" outlineLevel="0" collapsed="false">
      <c r="B700" s="135" t="str">
        <f aca="false">VLOOKUP(C700,'Planilha Orçamentária'!$D$7:$J$56,7,0)</f>
        <v>1.5</v>
      </c>
      <c r="C700" s="136" t="s">
        <v>52</v>
      </c>
      <c r="D700" s="137"/>
      <c r="E700" s="136"/>
      <c r="F700" s="138"/>
      <c r="G700" s="138"/>
      <c r="H700" s="138"/>
      <c r="I700" s="138"/>
      <c r="J700" s="138"/>
      <c r="K700" s="138"/>
      <c r="L700" s="138"/>
      <c r="M700" s="139"/>
    </row>
    <row r="701" customFormat="false" ht="14.4" hidden="false" customHeight="false" outlineLevel="0" collapsed="false">
      <c r="B701" s="140" t="s">
        <v>135</v>
      </c>
      <c r="C701" s="141"/>
      <c r="D701" s="141" t="s">
        <v>315</v>
      </c>
      <c r="E701" s="157"/>
      <c r="F701" s="142" t="s">
        <v>316</v>
      </c>
      <c r="G701" s="142" t="s">
        <v>138</v>
      </c>
      <c r="H701" s="142" t="s">
        <v>317</v>
      </c>
      <c r="I701" s="142" t="s">
        <v>139</v>
      </c>
      <c r="J701" s="142" t="s">
        <v>313</v>
      </c>
      <c r="K701" s="142" t="s">
        <v>318</v>
      </c>
      <c r="L701" s="142"/>
      <c r="M701" s="144" t="s">
        <v>319</v>
      </c>
    </row>
    <row r="702" s="145" customFormat="true" ht="14.4" hidden="false" customHeight="false" outlineLevel="0" collapsed="false">
      <c r="B702" s="158" t="n">
        <v>0</v>
      </c>
      <c r="C702" s="147" t="n">
        <v>0</v>
      </c>
      <c r="D702" s="148" t="n">
        <v>168</v>
      </c>
      <c r="E702" s="147" t="n">
        <v>18.76</v>
      </c>
      <c r="F702" s="149"/>
      <c r="G702" s="149"/>
      <c r="H702" s="149"/>
      <c r="I702" s="149"/>
      <c r="J702" s="149" t="n">
        <v>12076.2999</v>
      </c>
      <c r="K702" s="149"/>
      <c r="L702" s="149"/>
      <c r="M702" s="159"/>
    </row>
    <row r="703" customFormat="false" ht="14.4" hidden="false" customHeight="false" outlineLevel="0" collapsed="false">
      <c r="B703" s="151"/>
      <c r="C703" s="152"/>
      <c r="D703" s="153"/>
      <c r="E703" s="152"/>
      <c r="F703" s="154"/>
      <c r="G703" s="154"/>
      <c r="H703" s="154"/>
      <c r="I703" s="154" t="s">
        <v>311</v>
      </c>
      <c r="J703" s="154" t="n">
        <f aca="false">SUM(J702:J702)</f>
        <v>12076.2999</v>
      </c>
      <c r="K703" s="154" t="s">
        <v>314</v>
      </c>
      <c r="L703" s="154"/>
      <c r="M703" s="155"/>
    </row>
    <row r="704" customFormat="false" ht="14.4" hidden="false" customHeight="false" outlineLevel="0" collapsed="false">
      <c r="B704" s="135" t="str">
        <f aca="false">VLOOKUP(C704,'Planilha Orçamentária'!$D$7:$J$56,7,0)</f>
        <v>1.6</v>
      </c>
      <c r="C704" s="136" t="str">
        <f aca="false">'Planilha Orçamentária'!D24</f>
        <v>LOCAL COM DMT ATÉ 3,0 KM (Caminhão basculante)0,858XP + 0,948XR + 1,506 ; XR=0,657km (Terraplenagem)</v>
      </c>
      <c r="D704" s="137"/>
      <c r="E704" s="136"/>
      <c r="F704" s="138"/>
      <c r="G704" s="138"/>
      <c r="H704" s="138"/>
      <c r="I704" s="138"/>
      <c r="J704" s="138"/>
      <c r="K704" s="138"/>
      <c r="L704" s="138"/>
      <c r="M704" s="139"/>
    </row>
    <row r="705" customFormat="false" ht="14.4" hidden="false" customHeight="false" outlineLevel="0" collapsed="false">
      <c r="B705" s="140" t="s">
        <v>135</v>
      </c>
      <c r="C705" s="141"/>
      <c r="D705" s="141" t="s">
        <v>315</v>
      </c>
      <c r="E705" s="157"/>
      <c r="F705" s="142"/>
      <c r="G705" s="142"/>
      <c r="H705" s="142" t="s">
        <v>320</v>
      </c>
      <c r="I705" s="142"/>
      <c r="J705" s="142"/>
      <c r="K705" s="142"/>
      <c r="L705" s="142"/>
      <c r="M705" s="144"/>
    </row>
    <row r="706" s="145" customFormat="true" ht="14.4" hidden="false" customHeight="false" outlineLevel="0" collapsed="false">
      <c r="B706" s="158" t="n">
        <v>0</v>
      </c>
      <c r="C706" s="147" t="n">
        <v>0</v>
      </c>
      <c r="D706" s="148" t="n">
        <v>168</v>
      </c>
      <c r="E706" s="147" t="n">
        <v>18.76</v>
      </c>
      <c r="F706" s="149"/>
      <c r="G706" s="149"/>
      <c r="H706" s="149" t="n">
        <v>31686.81387</v>
      </c>
      <c r="I706" s="149"/>
      <c r="J706" s="149"/>
      <c r="K706" s="149"/>
      <c r="L706" s="149"/>
      <c r="M706" s="150"/>
    </row>
    <row r="707" customFormat="false" ht="14.4" hidden="false" customHeight="false" outlineLevel="0" collapsed="false">
      <c r="B707" s="151"/>
      <c r="C707" s="152"/>
      <c r="D707" s="153"/>
      <c r="E707" s="152"/>
      <c r="F707" s="154"/>
      <c r="G707" s="154"/>
      <c r="H707" s="154"/>
      <c r="I707" s="154" t="s">
        <v>311</v>
      </c>
      <c r="J707" s="154" t="n">
        <f aca="false">SUM(H706:H706)</f>
        <v>31686.81387</v>
      </c>
      <c r="K707" s="154" t="s">
        <v>56</v>
      </c>
      <c r="L707" s="154"/>
      <c r="M707" s="155"/>
    </row>
    <row r="708" customFormat="false" ht="15.6" hidden="false" customHeight="false" outlineLevel="0" collapsed="false">
      <c r="B708" s="129"/>
      <c r="C708" s="130" t="str">
        <f aca="false">'Planilha Orçamentária'!D25</f>
        <v>Drenagem Pluvial</v>
      </c>
      <c r="D708" s="131"/>
      <c r="E708" s="132"/>
      <c r="F708" s="133"/>
      <c r="G708" s="133"/>
      <c r="H708" s="133"/>
      <c r="I708" s="133"/>
      <c r="J708" s="133"/>
      <c r="K708" s="133"/>
      <c r="L708" s="133"/>
      <c r="M708" s="134"/>
    </row>
    <row r="709" customFormat="false" ht="14.4" hidden="false" customHeight="false" outlineLevel="0" collapsed="false">
      <c r="B709" s="135" t="str">
        <f aca="false">VLOOKUP(C709,'Planilha Orçamentária'!$D$7:$J$56,7,0)</f>
        <v>2.1</v>
      </c>
      <c r="C709" s="136" t="s">
        <v>59</v>
      </c>
      <c r="D709" s="137"/>
      <c r="E709" s="136"/>
      <c r="F709" s="138"/>
      <c r="G709" s="138"/>
      <c r="H709" s="138"/>
      <c r="I709" s="138"/>
      <c r="J709" s="138"/>
      <c r="K709" s="138"/>
      <c r="L709" s="138"/>
      <c r="M709" s="139"/>
    </row>
    <row r="710" customFormat="false" ht="14.4" hidden="false" customHeight="false" outlineLevel="0" collapsed="false">
      <c r="B710" s="140"/>
      <c r="C710" s="141"/>
      <c r="D710" s="141"/>
      <c r="E710" s="141"/>
      <c r="F710" s="142" t="s">
        <v>316</v>
      </c>
      <c r="G710" s="142" t="s">
        <v>138</v>
      </c>
      <c r="H710" s="142" t="s">
        <v>317</v>
      </c>
      <c r="I710" s="142" t="s">
        <v>313</v>
      </c>
      <c r="J710" s="142"/>
      <c r="K710" s="142"/>
      <c r="L710" s="142"/>
      <c r="M710" s="144"/>
    </row>
    <row r="711" s="145" customFormat="true" ht="14.4" hidden="false" customHeight="false" outlineLevel="0" collapsed="false">
      <c r="B711" s="146" t="s">
        <v>321</v>
      </c>
      <c r="C711" s="147"/>
      <c r="D711" s="148"/>
      <c r="E711" s="147"/>
      <c r="F711" s="160" t="n">
        <f aca="false">I762</f>
        <v>48</v>
      </c>
      <c r="G711" s="160" t="n">
        <v>1.8</v>
      </c>
      <c r="H711" s="160" t="n">
        <v>2</v>
      </c>
      <c r="I711" s="160" t="n">
        <f aca="false">H711*G711*F711</f>
        <v>172.8</v>
      </c>
      <c r="J711" s="149"/>
      <c r="K711" s="149"/>
      <c r="L711" s="149"/>
      <c r="M711" s="150"/>
    </row>
    <row r="712" s="145" customFormat="true" ht="14.4" hidden="false" customHeight="false" outlineLevel="0" collapsed="false">
      <c r="B712" s="146" t="s">
        <v>322</v>
      </c>
      <c r="C712" s="147"/>
      <c r="D712" s="148"/>
      <c r="E712" s="147"/>
      <c r="F712" s="160" t="n">
        <f aca="false">I767*2</f>
        <v>48</v>
      </c>
      <c r="G712" s="160" t="n">
        <v>4</v>
      </c>
      <c r="H712" s="160" t="n">
        <v>2</v>
      </c>
      <c r="I712" s="160" t="n">
        <f aca="false">H712*G712*F712</f>
        <v>384</v>
      </c>
      <c r="J712" s="149"/>
      <c r="K712" s="149"/>
      <c r="L712" s="149"/>
      <c r="M712" s="150"/>
    </row>
    <row r="713" customFormat="false" ht="14.4" hidden="false" customHeight="false" outlineLevel="0" collapsed="false">
      <c r="B713" s="151"/>
      <c r="C713" s="152"/>
      <c r="D713" s="153"/>
      <c r="E713" s="152"/>
      <c r="F713" s="154"/>
      <c r="G713" s="154"/>
      <c r="H713" s="154"/>
      <c r="I713" s="154" t="s">
        <v>311</v>
      </c>
      <c r="J713" s="154" t="n">
        <f aca="false">SUM(I711:I712)</f>
        <v>556.8</v>
      </c>
      <c r="K713" s="154" t="s">
        <v>314</v>
      </c>
      <c r="L713" s="154"/>
      <c r="M713" s="155"/>
    </row>
    <row r="714" customFormat="false" ht="14.4" hidden="false" customHeight="false" outlineLevel="0" collapsed="false">
      <c r="B714" s="135" t="str">
        <f aca="false">VLOOKUP(C714,'Planilha Orçamentária'!$D$7:$J$56,7,0)</f>
        <v>2.2</v>
      </c>
      <c r="C714" s="136" t="str">
        <f aca="false">'Planilha Orçamentária'!D27</f>
        <v>Reaterro de cavas c/ compactação manual (apiloamento)</v>
      </c>
      <c r="D714" s="137"/>
      <c r="E714" s="136"/>
      <c r="F714" s="138"/>
      <c r="G714" s="138"/>
      <c r="H714" s="138"/>
      <c r="I714" s="138"/>
      <c r="J714" s="138"/>
      <c r="K714" s="138"/>
      <c r="L714" s="138"/>
      <c r="M714" s="139"/>
    </row>
    <row r="715" customFormat="false" ht="14.4" hidden="false" customHeight="false" outlineLevel="0" collapsed="false">
      <c r="B715" s="140" t="s">
        <v>135</v>
      </c>
      <c r="C715" s="141"/>
      <c r="D715" s="141" t="s">
        <v>315</v>
      </c>
      <c r="E715" s="157"/>
      <c r="F715" s="142" t="s">
        <v>323</v>
      </c>
      <c r="G715" s="142" t="s">
        <v>324</v>
      </c>
      <c r="H715" s="142" t="s">
        <v>325</v>
      </c>
      <c r="I715" s="142"/>
      <c r="J715" s="142" t="s">
        <v>326</v>
      </c>
      <c r="K715" s="142"/>
      <c r="L715" s="142"/>
      <c r="M715" s="144" t="s">
        <v>319</v>
      </c>
    </row>
    <row r="716" s="145" customFormat="true" ht="14.4" hidden="false" customHeight="false" outlineLevel="0" collapsed="false">
      <c r="B716" s="146" t="s">
        <v>321</v>
      </c>
      <c r="C716" s="147"/>
      <c r="D716" s="148"/>
      <c r="E716" s="147"/>
      <c r="F716" s="160" t="n">
        <f aca="false">I711</f>
        <v>172.8</v>
      </c>
      <c r="G716" s="160" t="n">
        <f aca="false">J721</f>
        <v>55.8792</v>
      </c>
      <c r="H716" s="160" t="n">
        <f aca="false">3.14*0.45*0.45*F711</f>
        <v>30.5208</v>
      </c>
      <c r="I716" s="160"/>
      <c r="J716" s="149" t="n">
        <f aca="false">F716-G716-H716</f>
        <v>86.4</v>
      </c>
      <c r="K716" s="149"/>
      <c r="L716" s="149"/>
      <c r="M716" s="150"/>
    </row>
    <row r="717" s="145" customFormat="true" ht="14.4" hidden="false" customHeight="false" outlineLevel="0" collapsed="false">
      <c r="B717" s="146" t="s">
        <v>322</v>
      </c>
      <c r="C717" s="147"/>
      <c r="D717" s="148"/>
      <c r="E717" s="147"/>
      <c r="F717" s="160" t="n">
        <f aca="false">I712</f>
        <v>384</v>
      </c>
      <c r="G717" s="160" t="n">
        <f aca="false">J722</f>
        <v>141.4416</v>
      </c>
      <c r="H717" s="160" t="n">
        <f aca="false">3.14*0.65*0.65*F712*2</f>
        <v>127.3584</v>
      </c>
      <c r="I717" s="160"/>
      <c r="J717" s="149" t="n">
        <f aca="false">F717-G717-H717</f>
        <v>115.2</v>
      </c>
      <c r="K717" s="149"/>
      <c r="L717" s="149"/>
      <c r="M717" s="150"/>
    </row>
    <row r="718" customFormat="false" ht="14.4" hidden="false" customHeight="false" outlineLevel="0" collapsed="false">
      <c r="B718" s="151"/>
      <c r="C718" s="152"/>
      <c r="D718" s="153"/>
      <c r="E718" s="152"/>
      <c r="F718" s="154"/>
      <c r="G718" s="154"/>
      <c r="H718" s="154" t="s">
        <v>311</v>
      </c>
      <c r="I718" s="154" t="n">
        <f aca="false">SUM(J716:J717)</f>
        <v>201.6</v>
      </c>
      <c r="J718" s="154" t="s">
        <v>314</v>
      </c>
      <c r="K718" s="154"/>
      <c r="L718" s="154"/>
      <c r="M718" s="155"/>
    </row>
    <row r="719" customFormat="false" ht="14.4" hidden="false" customHeight="false" outlineLevel="0" collapsed="false">
      <c r="B719" s="135" t="str">
        <f aca="false">VLOOKUP(C719,'Planilha Orçamentária'!$D$7:$J$56,7,0)</f>
        <v>2.3</v>
      </c>
      <c r="C719" s="136" t="s">
        <v>63</v>
      </c>
      <c r="D719" s="137"/>
      <c r="E719" s="136"/>
      <c r="F719" s="138"/>
      <c r="G719" s="138"/>
      <c r="H719" s="138"/>
      <c r="I719" s="138"/>
      <c r="J719" s="138"/>
      <c r="K719" s="138"/>
      <c r="L719" s="138"/>
      <c r="M719" s="139"/>
    </row>
    <row r="720" customFormat="false" ht="14.4" hidden="false" customHeight="false" outlineLevel="0" collapsed="false">
      <c r="B720" s="140" t="s">
        <v>135</v>
      </c>
      <c r="C720" s="141"/>
      <c r="D720" s="141" t="s">
        <v>315</v>
      </c>
      <c r="E720" s="157"/>
      <c r="F720" s="142" t="s">
        <v>316</v>
      </c>
      <c r="G720" s="142" t="s">
        <v>138</v>
      </c>
      <c r="H720" s="142" t="s">
        <v>317</v>
      </c>
      <c r="I720" s="142" t="s">
        <v>327</v>
      </c>
      <c r="J720" s="142" t="s">
        <v>313</v>
      </c>
      <c r="K720" s="142"/>
      <c r="L720" s="142"/>
      <c r="M720" s="144" t="s">
        <v>319</v>
      </c>
    </row>
    <row r="721" s="145" customFormat="true" ht="14.4" hidden="false" customHeight="false" outlineLevel="0" collapsed="false">
      <c r="B721" s="146" t="s">
        <v>321</v>
      </c>
      <c r="C721" s="147"/>
      <c r="D721" s="148"/>
      <c r="E721" s="147"/>
      <c r="F721" s="160" t="n">
        <f aca="false">F711</f>
        <v>48</v>
      </c>
      <c r="G721" s="160" t="n">
        <v>1.8</v>
      </c>
      <c r="H721" s="160" t="n">
        <v>1</v>
      </c>
      <c r="I721" s="160" t="n">
        <f aca="false">3.14*0.45*0.45*F721</f>
        <v>30.5208</v>
      </c>
      <c r="J721" s="149" t="n">
        <f aca="false">F721*G721*H721-I721</f>
        <v>55.8792</v>
      </c>
      <c r="K721" s="149"/>
      <c r="L721" s="149"/>
      <c r="M721" s="150"/>
    </row>
    <row r="722" s="145" customFormat="true" ht="14.4" hidden="false" customHeight="false" outlineLevel="0" collapsed="false">
      <c r="B722" s="146" t="s">
        <v>322</v>
      </c>
      <c r="C722" s="147"/>
      <c r="D722" s="148"/>
      <c r="E722" s="147"/>
      <c r="F722" s="160" t="n">
        <f aca="false">F712</f>
        <v>48</v>
      </c>
      <c r="G722" s="160" t="n">
        <v>4</v>
      </c>
      <c r="H722" s="160" t="n">
        <v>1.4</v>
      </c>
      <c r="I722" s="160" t="n">
        <f aca="false">3.14*0.65*0.65*2*F722</f>
        <v>127.3584</v>
      </c>
      <c r="J722" s="149" t="n">
        <f aca="false">F722*G722*H722-I722</f>
        <v>141.4416</v>
      </c>
      <c r="K722" s="149"/>
      <c r="L722" s="149"/>
      <c r="M722" s="150"/>
    </row>
    <row r="723" customFormat="false" ht="14.4" hidden="false" customHeight="false" outlineLevel="0" collapsed="false">
      <c r="B723" s="151"/>
      <c r="C723" s="152"/>
      <c r="D723" s="153"/>
      <c r="E723" s="152"/>
      <c r="F723" s="154"/>
      <c r="G723" s="154"/>
      <c r="H723" s="154" t="s">
        <v>311</v>
      </c>
      <c r="I723" s="154" t="n">
        <f aca="false">SUM(J721:J722)</f>
        <v>197.3208</v>
      </c>
      <c r="J723" s="154" t="s">
        <v>314</v>
      </c>
      <c r="K723" s="154"/>
      <c r="L723" s="154"/>
      <c r="M723" s="155"/>
    </row>
    <row r="724" customFormat="false" ht="14.4" hidden="false" customHeight="false" outlineLevel="0" collapsed="false">
      <c r="B724" s="135" t="str">
        <f aca="false">VLOOKUP(C724,'Planilha Orçamentária'!$D$7:$J$56,7,0)</f>
        <v>2.4</v>
      </c>
      <c r="C724" s="136" t="str">
        <f aca="false">'Planilha Orçamentária'!D29</f>
        <v>Escoramento de cavas e valas, inclusive fornecimento e transportes das madeiras</v>
      </c>
      <c r="D724" s="137"/>
      <c r="E724" s="136"/>
      <c r="F724" s="138"/>
      <c r="G724" s="138"/>
      <c r="H724" s="138"/>
      <c r="I724" s="138"/>
      <c r="J724" s="138"/>
      <c r="K724" s="138"/>
      <c r="L724" s="138"/>
      <c r="M724" s="139"/>
      <c r="O724" s="161"/>
    </row>
    <row r="725" customFormat="false" ht="14.4" hidden="false" customHeight="false" outlineLevel="0" collapsed="false">
      <c r="B725" s="140" t="s">
        <v>135</v>
      </c>
      <c r="C725" s="141"/>
      <c r="D725" s="141"/>
      <c r="E725" s="142"/>
      <c r="F725" s="142" t="s">
        <v>316</v>
      </c>
      <c r="G725" s="142"/>
      <c r="H725" s="142" t="s">
        <v>317</v>
      </c>
      <c r="I725" s="142" t="s">
        <v>139</v>
      </c>
      <c r="J725" s="142"/>
      <c r="K725" s="142"/>
      <c r="L725" s="142"/>
      <c r="M725" s="144" t="s">
        <v>319</v>
      </c>
    </row>
    <row r="726" s="145" customFormat="true" ht="14.4" hidden="false" customHeight="false" outlineLevel="0" collapsed="false">
      <c r="B726" s="146" t="s">
        <v>321</v>
      </c>
      <c r="C726" s="147"/>
      <c r="D726" s="148"/>
      <c r="E726" s="147"/>
      <c r="F726" s="160" t="n">
        <f aca="false">F711</f>
        <v>48</v>
      </c>
      <c r="G726" s="160"/>
      <c r="H726" s="160" t="n">
        <v>2</v>
      </c>
      <c r="I726" s="160" t="n">
        <f aca="false">F726*H726*2</f>
        <v>192</v>
      </c>
      <c r="J726" s="149"/>
      <c r="K726" s="149"/>
      <c r="L726" s="149"/>
      <c r="M726" s="150"/>
    </row>
    <row r="727" s="145" customFormat="true" ht="14.4" hidden="false" customHeight="false" outlineLevel="0" collapsed="false">
      <c r="B727" s="146" t="s">
        <v>322</v>
      </c>
      <c r="C727" s="147"/>
      <c r="D727" s="148"/>
      <c r="E727" s="147"/>
      <c r="F727" s="160" t="n">
        <f aca="false">F712/2</f>
        <v>24</v>
      </c>
      <c r="G727" s="160"/>
      <c r="H727" s="160" t="n">
        <v>2</v>
      </c>
      <c r="I727" s="160" t="n">
        <f aca="false">F727*H727*2</f>
        <v>96</v>
      </c>
      <c r="J727" s="149"/>
      <c r="K727" s="149"/>
      <c r="L727" s="149"/>
      <c r="M727" s="150"/>
    </row>
    <row r="728" customFormat="false" ht="14.4" hidden="false" customHeight="false" outlineLevel="0" collapsed="false">
      <c r="B728" s="151"/>
      <c r="C728" s="152"/>
      <c r="D728" s="153"/>
      <c r="E728" s="152"/>
      <c r="F728" s="154"/>
      <c r="G728" s="154"/>
      <c r="H728" s="154" t="s">
        <v>311</v>
      </c>
      <c r="I728" s="154" t="n">
        <f aca="false">SUM(I726:I727)</f>
        <v>288</v>
      </c>
      <c r="J728" s="154" t="s">
        <v>312</v>
      </c>
      <c r="K728" s="154"/>
      <c r="L728" s="154"/>
      <c r="M728" s="155"/>
    </row>
    <row r="729" customFormat="false" ht="14.4" hidden="false" customHeight="false" outlineLevel="0" collapsed="false">
      <c r="B729" s="135" t="str">
        <f aca="false">VLOOKUP(C729,'Planilha Orçamentária'!$D$7:$J$56,7,0)</f>
        <v>2.5</v>
      </c>
      <c r="C729" s="136" t="s">
        <v>67</v>
      </c>
      <c r="D729" s="137"/>
      <c r="E729" s="136"/>
      <c r="F729" s="138"/>
      <c r="G729" s="138"/>
      <c r="H729" s="138"/>
      <c r="I729" s="138"/>
      <c r="J729" s="138"/>
      <c r="K729" s="138"/>
      <c r="L729" s="138"/>
      <c r="M729" s="139"/>
    </row>
    <row r="730" customFormat="false" ht="14.4" hidden="false" customHeight="false" outlineLevel="0" collapsed="false">
      <c r="B730" s="140" t="s">
        <v>135</v>
      </c>
      <c r="C730" s="141"/>
      <c r="D730" s="141"/>
      <c r="E730" s="157"/>
      <c r="F730" s="142" t="s">
        <v>316</v>
      </c>
      <c r="G730" s="142"/>
      <c r="H730" s="142"/>
      <c r="I730" s="142"/>
      <c r="J730" s="142"/>
      <c r="K730" s="142"/>
      <c r="L730" s="142"/>
      <c r="M730" s="144" t="s">
        <v>319</v>
      </c>
    </row>
    <row r="731" s="145" customFormat="true" ht="14.4" hidden="false" customHeight="false" outlineLevel="0" collapsed="false">
      <c r="B731" s="146" t="s">
        <v>328</v>
      </c>
      <c r="C731" s="147"/>
      <c r="D731" s="148"/>
      <c r="E731" s="147"/>
      <c r="F731" s="149" t="n">
        <v>10</v>
      </c>
      <c r="G731" s="149"/>
      <c r="H731" s="149"/>
      <c r="I731" s="149"/>
      <c r="J731" s="149"/>
      <c r="K731" s="149"/>
      <c r="L731" s="149"/>
      <c r="M731" s="150"/>
    </row>
    <row r="732" s="145" customFormat="true" ht="14.4" hidden="false" customHeight="false" outlineLevel="0" collapsed="false">
      <c r="B732" s="146" t="s">
        <v>329</v>
      </c>
      <c r="C732" s="147"/>
      <c r="D732" s="148"/>
      <c r="E732" s="147"/>
      <c r="F732" s="149" t="n">
        <v>10</v>
      </c>
      <c r="G732" s="149"/>
      <c r="H732" s="149"/>
      <c r="I732" s="149"/>
      <c r="J732" s="149"/>
      <c r="K732" s="149"/>
      <c r="L732" s="149"/>
      <c r="M732" s="150"/>
    </row>
    <row r="733" s="145" customFormat="true" ht="14.4" hidden="false" customHeight="false" outlineLevel="0" collapsed="false">
      <c r="B733" s="146" t="s">
        <v>330</v>
      </c>
      <c r="C733" s="147"/>
      <c r="D733" s="148"/>
      <c r="E733" s="147"/>
      <c r="F733" s="149" t="n">
        <v>10</v>
      </c>
      <c r="G733" s="149"/>
      <c r="H733" s="149"/>
      <c r="I733" s="149"/>
      <c r="J733" s="149"/>
      <c r="K733" s="149"/>
      <c r="L733" s="149"/>
      <c r="M733" s="150"/>
    </row>
    <row r="734" s="145" customFormat="true" ht="14.4" hidden="false" customHeight="false" outlineLevel="0" collapsed="false">
      <c r="B734" s="146" t="s">
        <v>331</v>
      </c>
      <c r="C734" s="147"/>
      <c r="D734" s="148"/>
      <c r="E734" s="147"/>
      <c r="F734" s="149" t="n">
        <v>10</v>
      </c>
      <c r="G734" s="149"/>
      <c r="H734" s="149"/>
      <c r="I734" s="149"/>
      <c r="J734" s="149"/>
      <c r="K734" s="149"/>
      <c r="L734" s="149"/>
      <c r="M734" s="150"/>
    </row>
    <row r="735" s="145" customFormat="true" ht="14.4" hidden="false" customHeight="false" outlineLevel="0" collapsed="false">
      <c r="B735" s="146" t="s">
        <v>332</v>
      </c>
      <c r="C735" s="147"/>
      <c r="D735" s="148"/>
      <c r="E735" s="147"/>
      <c r="F735" s="149" t="n">
        <v>10</v>
      </c>
      <c r="G735" s="149"/>
      <c r="H735" s="149"/>
      <c r="I735" s="149"/>
      <c r="J735" s="149"/>
      <c r="K735" s="149"/>
      <c r="L735" s="149"/>
      <c r="M735" s="150"/>
    </row>
    <row r="736" s="145" customFormat="true" ht="14.4" hidden="false" customHeight="false" outlineLevel="0" collapsed="false">
      <c r="B736" s="146" t="s">
        <v>333</v>
      </c>
      <c r="C736" s="147"/>
      <c r="D736" s="148"/>
      <c r="E736" s="147"/>
      <c r="F736" s="149" t="n">
        <v>10</v>
      </c>
      <c r="G736" s="149"/>
      <c r="H736" s="149"/>
      <c r="I736" s="149"/>
      <c r="J736" s="149"/>
      <c r="K736" s="149"/>
      <c r="L736" s="149"/>
      <c r="M736" s="150"/>
    </row>
    <row r="737" s="145" customFormat="true" ht="14.4" hidden="false" customHeight="false" outlineLevel="0" collapsed="false">
      <c r="B737" s="146" t="s">
        <v>334</v>
      </c>
      <c r="C737" s="147"/>
      <c r="D737" s="148"/>
      <c r="E737" s="147"/>
      <c r="F737" s="149" t="n">
        <v>10</v>
      </c>
      <c r="G737" s="149"/>
      <c r="H737" s="149"/>
      <c r="I737" s="149"/>
      <c r="J737" s="149"/>
      <c r="K737" s="149"/>
      <c r="L737" s="149"/>
      <c r="M737" s="150"/>
    </row>
    <row r="738" s="145" customFormat="true" ht="14.4" hidden="false" customHeight="false" outlineLevel="0" collapsed="false">
      <c r="B738" s="146" t="s">
        <v>335</v>
      </c>
      <c r="C738" s="147"/>
      <c r="D738" s="148"/>
      <c r="E738" s="147"/>
      <c r="F738" s="149" t="n">
        <v>10</v>
      </c>
      <c r="G738" s="149"/>
      <c r="H738" s="149"/>
      <c r="I738" s="149"/>
      <c r="J738" s="149"/>
      <c r="K738" s="149"/>
      <c r="L738" s="149"/>
      <c r="M738" s="150"/>
    </row>
    <row r="739" s="145" customFormat="true" ht="14.4" hidden="false" customHeight="false" outlineLevel="0" collapsed="false">
      <c r="B739" s="146" t="s">
        <v>336</v>
      </c>
      <c r="C739" s="147"/>
      <c r="D739" s="148"/>
      <c r="E739" s="147"/>
      <c r="F739" s="149" t="n">
        <v>10</v>
      </c>
      <c r="G739" s="149"/>
      <c r="H739" s="149"/>
      <c r="I739" s="149"/>
      <c r="J739" s="149"/>
      <c r="K739" s="149"/>
      <c r="L739" s="149"/>
      <c r="M739" s="150"/>
    </row>
    <row r="740" s="145" customFormat="true" ht="14.4" hidden="false" customHeight="false" outlineLevel="0" collapsed="false">
      <c r="B740" s="146" t="s">
        <v>337</v>
      </c>
      <c r="C740" s="147"/>
      <c r="D740" s="148"/>
      <c r="E740" s="147"/>
      <c r="F740" s="149" t="n">
        <v>10</v>
      </c>
      <c r="G740" s="149"/>
      <c r="H740" s="149"/>
      <c r="I740" s="149"/>
      <c r="J740" s="149"/>
      <c r="K740" s="149"/>
      <c r="L740" s="149"/>
      <c r="M740" s="150"/>
    </row>
    <row r="741" s="145" customFormat="true" ht="14.4" hidden="false" customHeight="false" outlineLevel="0" collapsed="false">
      <c r="B741" s="146" t="s">
        <v>338</v>
      </c>
      <c r="C741" s="147"/>
      <c r="D741" s="148"/>
      <c r="E741" s="147"/>
      <c r="F741" s="149" t="n">
        <v>10</v>
      </c>
      <c r="G741" s="149"/>
      <c r="H741" s="149"/>
      <c r="I741" s="149"/>
      <c r="J741" s="149"/>
      <c r="K741" s="149"/>
      <c r="L741" s="149"/>
      <c r="M741" s="150"/>
    </row>
    <row r="742" s="145" customFormat="true" ht="14.4" hidden="false" customHeight="false" outlineLevel="0" collapsed="false">
      <c r="B742" s="146" t="s">
        <v>339</v>
      </c>
      <c r="C742" s="147"/>
      <c r="D742" s="148"/>
      <c r="E742" s="147"/>
      <c r="F742" s="149" t="n">
        <v>10</v>
      </c>
      <c r="G742" s="149"/>
      <c r="H742" s="149"/>
      <c r="I742" s="149"/>
      <c r="J742" s="149"/>
      <c r="K742" s="149"/>
      <c r="L742" s="149"/>
      <c r="M742" s="150"/>
    </row>
    <row r="743" s="145" customFormat="true" ht="14.4" hidden="false" customHeight="false" outlineLevel="0" collapsed="false">
      <c r="B743" s="146" t="s">
        <v>340</v>
      </c>
      <c r="C743" s="147"/>
      <c r="D743" s="148"/>
      <c r="E743" s="147"/>
      <c r="F743" s="149" t="n">
        <v>10</v>
      </c>
      <c r="G743" s="149"/>
      <c r="H743" s="149"/>
      <c r="I743" s="149"/>
      <c r="J743" s="149"/>
      <c r="K743" s="149"/>
      <c r="L743" s="149"/>
      <c r="M743" s="150"/>
    </row>
    <row r="744" s="145" customFormat="true" ht="14.4" hidden="false" customHeight="false" outlineLevel="0" collapsed="false">
      <c r="B744" s="146" t="s">
        <v>341</v>
      </c>
      <c r="C744" s="147"/>
      <c r="D744" s="148"/>
      <c r="E744" s="147"/>
      <c r="F744" s="149" t="n">
        <v>10</v>
      </c>
      <c r="G744" s="149"/>
      <c r="H744" s="149"/>
      <c r="I744" s="149"/>
      <c r="J744" s="149"/>
      <c r="K744" s="149"/>
      <c r="L744" s="149"/>
      <c r="M744" s="150"/>
    </row>
    <row r="745" s="145" customFormat="true" ht="14.4" hidden="false" customHeight="false" outlineLevel="0" collapsed="false">
      <c r="B745" s="146" t="s">
        <v>342</v>
      </c>
      <c r="C745" s="147"/>
      <c r="D745" s="148"/>
      <c r="E745" s="147"/>
      <c r="F745" s="149" t="n">
        <v>10</v>
      </c>
      <c r="G745" s="149"/>
      <c r="H745" s="149"/>
      <c r="I745" s="149"/>
      <c r="J745" s="149"/>
      <c r="K745" s="149"/>
      <c r="L745" s="149"/>
      <c r="M745" s="150"/>
    </row>
    <row r="746" s="145" customFormat="true" ht="14.4" hidden="false" customHeight="false" outlineLevel="0" collapsed="false">
      <c r="B746" s="146" t="s">
        <v>343</v>
      </c>
      <c r="C746" s="147"/>
      <c r="D746" s="148"/>
      <c r="E746" s="147"/>
      <c r="F746" s="149" t="n">
        <v>10</v>
      </c>
      <c r="G746" s="149"/>
      <c r="H746" s="149"/>
      <c r="I746" s="149"/>
      <c r="J746" s="149"/>
      <c r="K746" s="149"/>
      <c r="L746" s="149"/>
      <c r="M746" s="150"/>
    </row>
    <row r="747" s="145" customFormat="true" ht="14.4" hidden="false" customHeight="false" outlineLevel="0" collapsed="false">
      <c r="B747" s="146" t="s">
        <v>344</v>
      </c>
      <c r="C747" s="147"/>
      <c r="D747" s="148"/>
      <c r="E747" s="147"/>
      <c r="F747" s="149" t="n">
        <v>10</v>
      </c>
      <c r="G747" s="149"/>
      <c r="H747" s="149"/>
      <c r="I747" s="149"/>
      <c r="J747" s="149"/>
      <c r="K747" s="149"/>
      <c r="L747" s="149"/>
      <c r="M747" s="150"/>
    </row>
    <row r="748" s="145" customFormat="true" ht="14.4" hidden="false" customHeight="false" outlineLevel="0" collapsed="false">
      <c r="B748" s="146" t="s">
        <v>345</v>
      </c>
      <c r="C748" s="147"/>
      <c r="D748" s="148"/>
      <c r="E748" s="147"/>
      <c r="F748" s="149" t="n">
        <v>10</v>
      </c>
      <c r="G748" s="149"/>
      <c r="H748" s="149"/>
      <c r="I748" s="149"/>
      <c r="J748" s="149"/>
      <c r="K748" s="149"/>
      <c r="L748" s="149"/>
      <c r="M748" s="150"/>
    </row>
    <row r="749" s="145" customFormat="true" ht="14.4" hidden="false" customHeight="false" outlineLevel="0" collapsed="false">
      <c r="B749" s="146" t="s">
        <v>346</v>
      </c>
      <c r="C749" s="147"/>
      <c r="D749" s="148"/>
      <c r="E749" s="147"/>
      <c r="F749" s="149" t="n">
        <v>10</v>
      </c>
      <c r="G749" s="149"/>
      <c r="H749" s="149"/>
      <c r="I749" s="149"/>
      <c r="J749" s="149"/>
      <c r="K749" s="149"/>
      <c r="L749" s="149"/>
      <c r="M749" s="150"/>
    </row>
    <row r="750" s="145" customFormat="true" ht="14.4" hidden="false" customHeight="false" outlineLevel="0" collapsed="false">
      <c r="B750" s="146" t="s">
        <v>347</v>
      </c>
      <c r="C750" s="147"/>
      <c r="D750" s="148"/>
      <c r="E750" s="147"/>
      <c r="F750" s="149" t="n">
        <v>10</v>
      </c>
      <c r="G750" s="149"/>
      <c r="H750" s="149"/>
      <c r="I750" s="149"/>
      <c r="J750" s="149"/>
      <c r="K750" s="149"/>
      <c r="L750" s="149"/>
      <c r="M750" s="150"/>
    </row>
    <row r="751" s="145" customFormat="true" ht="14.4" hidden="false" customHeight="false" outlineLevel="0" collapsed="false">
      <c r="B751" s="146" t="s">
        <v>348</v>
      </c>
      <c r="C751" s="147"/>
      <c r="D751" s="148"/>
      <c r="E751" s="147"/>
      <c r="F751" s="149" t="n">
        <v>10</v>
      </c>
      <c r="G751" s="149"/>
      <c r="H751" s="149"/>
      <c r="I751" s="149"/>
      <c r="J751" s="149"/>
      <c r="K751" s="149"/>
      <c r="L751" s="149"/>
      <c r="M751" s="150"/>
    </row>
    <row r="752" s="145" customFormat="true" ht="14.4" hidden="false" customHeight="false" outlineLevel="0" collapsed="false">
      <c r="B752" s="146" t="s">
        <v>349</v>
      </c>
      <c r="C752" s="147"/>
      <c r="D752" s="148"/>
      <c r="E752" s="147"/>
      <c r="F752" s="149" t="n">
        <v>10</v>
      </c>
      <c r="G752" s="149"/>
      <c r="H752" s="149"/>
      <c r="I752" s="149"/>
      <c r="J752" s="149"/>
      <c r="K752" s="149"/>
      <c r="L752" s="149"/>
      <c r="M752" s="150"/>
    </row>
    <row r="753" s="145" customFormat="true" ht="14.4" hidden="false" customHeight="false" outlineLevel="0" collapsed="false">
      <c r="B753" s="146" t="s">
        <v>350</v>
      </c>
      <c r="C753" s="147"/>
      <c r="D753" s="148"/>
      <c r="E753" s="147"/>
      <c r="F753" s="149" t="n">
        <v>10</v>
      </c>
      <c r="G753" s="149"/>
      <c r="H753" s="149"/>
      <c r="I753" s="149"/>
      <c r="J753" s="149"/>
      <c r="K753" s="149"/>
      <c r="L753" s="149"/>
      <c r="M753" s="150"/>
    </row>
    <row r="754" s="145" customFormat="true" ht="14.4" hidden="false" customHeight="false" outlineLevel="0" collapsed="false">
      <c r="B754" s="146" t="s">
        <v>351</v>
      </c>
      <c r="C754" s="147"/>
      <c r="D754" s="148"/>
      <c r="E754" s="147"/>
      <c r="F754" s="149" t="n">
        <v>10</v>
      </c>
      <c r="G754" s="149"/>
      <c r="H754" s="149"/>
      <c r="I754" s="149"/>
      <c r="J754" s="149"/>
      <c r="K754" s="149"/>
      <c r="L754" s="149"/>
      <c r="M754" s="150"/>
    </row>
    <row r="755" customFormat="false" ht="14.4" hidden="false" customHeight="false" outlineLevel="0" collapsed="false">
      <c r="B755" s="151"/>
      <c r="C755" s="152"/>
      <c r="D755" s="153"/>
      <c r="E755" s="152"/>
      <c r="F755" s="154"/>
      <c r="G755" s="154"/>
      <c r="H755" s="154" t="s">
        <v>311</v>
      </c>
      <c r="I755" s="154" t="n">
        <f aca="false">SUM(F731:F754)</f>
        <v>240</v>
      </c>
      <c r="J755" s="154" t="s">
        <v>108</v>
      </c>
      <c r="K755" s="154"/>
      <c r="L755" s="154"/>
      <c r="M755" s="155"/>
    </row>
    <row r="756" customFormat="false" ht="14.4" hidden="false" customHeight="false" outlineLevel="0" collapsed="false">
      <c r="B756" s="135" t="str">
        <f aca="false">VLOOKUP(C756,'Planilha Orçamentária'!$D$7:$J$56,7,0)</f>
        <v>2.6</v>
      </c>
      <c r="C756" s="136" t="s">
        <v>69</v>
      </c>
      <c r="D756" s="137"/>
      <c r="E756" s="136"/>
      <c r="F756" s="138"/>
      <c r="G756" s="138"/>
      <c r="H756" s="138"/>
      <c r="I756" s="138"/>
      <c r="J756" s="138"/>
      <c r="K756" s="138"/>
      <c r="L756" s="138"/>
      <c r="M756" s="139"/>
    </row>
    <row r="757" customFormat="false" ht="14.4" hidden="false" customHeight="false" outlineLevel="0" collapsed="false">
      <c r="B757" s="140" t="s">
        <v>135</v>
      </c>
      <c r="C757" s="141"/>
      <c r="D757" s="141"/>
      <c r="E757" s="157"/>
      <c r="F757" s="142" t="s">
        <v>316</v>
      </c>
      <c r="G757" s="142"/>
      <c r="H757" s="142"/>
      <c r="I757" s="142"/>
      <c r="J757" s="142"/>
      <c r="K757" s="142"/>
      <c r="L757" s="142"/>
      <c r="M757" s="144" t="s">
        <v>319</v>
      </c>
    </row>
    <row r="758" s="145" customFormat="true" ht="14.4" hidden="false" customHeight="false" outlineLevel="0" collapsed="false">
      <c r="B758" s="146" t="s">
        <v>352</v>
      </c>
      <c r="C758" s="147"/>
      <c r="D758" s="148"/>
      <c r="E758" s="147"/>
      <c r="F758" s="149" t="n">
        <v>12</v>
      </c>
      <c r="G758" s="149"/>
      <c r="H758" s="149"/>
      <c r="I758" s="149"/>
      <c r="J758" s="149"/>
      <c r="K758" s="149"/>
      <c r="L758" s="149"/>
      <c r="M758" s="150"/>
    </row>
    <row r="759" s="145" customFormat="true" ht="14.4" hidden="false" customHeight="false" outlineLevel="0" collapsed="false">
      <c r="B759" s="146" t="s">
        <v>353</v>
      </c>
      <c r="C759" s="147"/>
      <c r="D759" s="148"/>
      <c r="E759" s="147"/>
      <c r="F759" s="149" t="n">
        <v>12</v>
      </c>
      <c r="G759" s="149"/>
      <c r="H759" s="149"/>
      <c r="I759" s="149"/>
      <c r="J759" s="149"/>
      <c r="K759" s="149"/>
      <c r="L759" s="149"/>
      <c r="M759" s="150"/>
    </row>
    <row r="760" s="145" customFormat="true" ht="14.4" hidden="false" customHeight="false" outlineLevel="0" collapsed="false">
      <c r="B760" s="146" t="s">
        <v>354</v>
      </c>
      <c r="C760" s="147"/>
      <c r="D760" s="148"/>
      <c r="E760" s="147"/>
      <c r="F760" s="149" t="n">
        <v>12</v>
      </c>
      <c r="G760" s="149"/>
      <c r="H760" s="149"/>
      <c r="I760" s="149"/>
      <c r="J760" s="149"/>
      <c r="K760" s="149"/>
      <c r="L760" s="149"/>
      <c r="M760" s="150"/>
    </row>
    <row r="761" s="145" customFormat="true" ht="14.4" hidden="false" customHeight="false" outlineLevel="0" collapsed="false">
      <c r="B761" s="146" t="s">
        <v>355</v>
      </c>
      <c r="C761" s="147"/>
      <c r="D761" s="148"/>
      <c r="E761" s="147"/>
      <c r="F761" s="149" t="n">
        <v>12</v>
      </c>
      <c r="G761" s="149"/>
      <c r="H761" s="149"/>
      <c r="I761" s="149"/>
      <c r="J761" s="149"/>
      <c r="K761" s="149"/>
      <c r="L761" s="149"/>
      <c r="M761" s="150"/>
    </row>
    <row r="762" customFormat="false" ht="14.4" hidden="false" customHeight="false" outlineLevel="0" collapsed="false">
      <c r="B762" s="151"/>
      <c r="C762" s="152"/>
      <c r="D762" s="153"/>
      <c r="E762" s="152"/>
      <c r="F762" s="154"/>
      <c r="G762" s="154"/>
      <c r="H762" s="154" t="s">
        <v>311</v>
      </c>
      <c r="I762" s="154" t="n">
        <f aca="false">SUM(F758:F761)</f>
        <v>48</v>
      </c>
      <c r="J762" s="154" t="s">
        <v>108</v>
      </c>
      <c r="K762" s="154"/>
      <c r="L762" s="154"/>
      <c r="M762" s="155"/>
    </row>
    <row r="763" customFormat="false" ht="14.4" hidden="false" customHeight="false" outlineLevel="0" collapsed="false">
      <c r="B763" s="135" t="str">
        <f aca="false">'Planilha Orçamentária'!A32</f>
        <v>3.7</v>
      </c>
      <c r="C763" s="136" t="s">
        <v>356</v>
      </c>
      <c r="D763" s="137"/>
      <c r="E763" s="136"/>
      <c r="F763" s="138"/>
      <c r="G763" s="138"/>
      <c r="H763" s="138"/>
      <c r="I763" s="138"/>
      <c r="J763" s="138"/>
      <c r="K763" s="138"/>
      <c r="L763" s="138"/>
      <c r="M763" s="139"/>
    </row>
    <row r="764" customFormat="false" ht="14.4" hidden="false" customHeight="false" outlineLevel="0" collapsed="false">
      <c r="B764" s="140" t="s">
        <v>135</v>
      </c>
      <c r="C764" s="141"/>
      <c r="D764" s="141"/>
      <c r="E764" s="157"/>
      <c r="F764" s="142" t="s">
        <v>316</v>
      </c>
      <c r="G764" s="142"/>
      <c r="H764" s="142"/>
      <c r="I764" s="142"/>
      <c r="J764" s="142"/>
      <c r="K764" s="142"/>
      <c r="L764" s="142"/>
      <c r="M764" s="144"/>
    </row>
    <row r="765" s="145" customFormat="true" ht="14.4" hidden="false" customHeight="false" outlineLevel="0" collapsed="false">
      <c r="B765" s="146" t="s">
        <v>357</v>
      </c>
      <c r="C765" s="147"/>
      <c r="D765" s="148"/>
      <c r="E765" s="147"/>
      <c r="F765" s="149" t="n">
        <v>12</v>
      </c>
      <c r="G765" s="149"/>
      <c r="H765" s="149"/>
      <c r="I765" s="149"/>
      <c r="J765" s="149"/>
      <c r="K765" s="149"/>
      <c r="L765" s="149"/>
      <c r="M765" s="150"/>
    </row>
    <row r="766" s="145" customFormat="true" ht="14.4" hidden="false" customHeight="false" outlineLevel="0" collapsed="false">
      <c r="B766" s="146" t="s">
        <v>358</v>
      </c>
      <c r="C766" s="147"/>
      <c r="D766" s="148"/>
      <c r="E766" s="147"/>
      <c r="F766" s="149" t="n">
        <v>12</v>
      </c>
      <c r="G766" s="149"/>
      <c r="H766" s="149"/>
      <c r="I766" s="149"/>
      <c r="J766" s="149"/>
      <c r="K766" s="149"/>
      <c r="L766" s="149"/>
      <c r="M766" s="150"/>
    </row>
    <row r="767" customFormat="false" ht="14.4" hidden="false" customHeight="false" outlineLevel="0" collapsed="false">
      <c r="B767" s="151"/>
      <c r="C767" s="152"/>
      <c r="D767" s="153"/>
      <c r="E767" s="152"/>
      <c r="F767" s="154"/>
      <c r="G767" s="154"/>
      <c r="H767" s="154" t="s">
        <v>311</v>
      </c>
      <c r="I767" s="154" t="n">
        <f aca="false">SUM(F765:F766)</f>
        <v>24</v>
      </c>
      <c r="J767" s="154" t="s">
        <v>108</v>
      </c>
      <c r="K767" s="154"/>
      <c r="L767" s="154"/>
      <c r="M767" s="155"/>
    </row>
    <row r="768" customFormat="false" ht="14.4" hidden="false" customHeight="false" outlineLevel="0" collapsed="false">
      <c r="B768" s="135" t="str">
        <f aca="false">'Planilha Orçamentária'!A33</f>
        <v>3.8</v>
      </c>
      <c r="C768" s="136" t="s">
        <v>74</v>
      </c>
      <c r="D768" s="137"/>
      <c r="E768" s="136"/>
      <c r="F768" s="138"/>
      <c r="G768" s="138"/>
      <c r="H768" s="138"/>
      <c r="I768" s="138"/>
      <c r="J768" s="138"/>
      <c r="K768" s="138"/>
      <c r="L768" s="138"/>
      <c r="M768" s="139"/>
    </row>
    <row r="769" customFormat="false" ht="14.4" hidden="false" customHeight="false" outlineLevel="0" collapsed="false">
      <c r="B769" s="140" t="s">
        <v>135</v>
      </c>
      <c r="C769" s="141"/>
      <c r="D769" s="141"/>
      <c r="E769" s="157" t="s">
        <v>136</v>
      </c>
      <c r="F769" s="142" t="s">
        <v>318</v>
      </c>
      <c r="G769" s="142"/>
      <c r="H769" s="142"/>
      <c r="I769" s="142"/>
      <c r="J769" s="149"/>
      <c r="K769" s="149"/>
      <c r="L769" s="149"/>
      <c r="M769" s="144"/>
    </row>
    <row r="770" s="145" customFormat="true" ht="14.4" hidden="false" customHeight="false" outlineLevel="0" collapsed="false">
      <c r="B770" s="146" t="s">
        <v>328</v>
      </c>
      <c r="C770" s="147"/>
      <c r="D770" s="148"/>
      <c r="E770" s="147"/>
      <c r="F770" s="149" t="n">
        <v>1</v>
      </c>
      <c r="G770" s="149"/>
      <c r="H770" s="149"/>
      <c r="I770" s="149"/>
      <c r="J770" s="149"/>
      <c r="K770" s="149"/>
      <c r="L770" s="149"/>
      <c r="M770" s="150"/>
    </row>
    <row r="771" s="145" customFormat="true" ht="14.4" hidden="false" customHeight="false" outlineLevel="0" collapsed="false">
      <c r="B771" s="146" t="s">
        <v>329</v>
      </c>
      <c r="C771" s="147"/>
      <c r="D771" s="148"/>
      <c r="E771" s="147"/>
      <c r="F771" s="149" t="n">
        <v>1</v>
      </c>
      <c r="G771" s="149"/>
      <c r="H771" s="149"/>
      <c r="I771" s="149"/>
      <c r="J771" s="149"/>
      <c r="K771" s="149"/>
      <c r="L771" s="149"/>
      <c r="M771" s="150"/>
    </row>
    <row r="772" s="145" customFormat="true" ht="14.4" hidden="false" customHeight="false" outlineLevel="0" collapsed="false">
      <c r="B772" s="146" t="s">
        <v>330</v>
      </c>
      <c r="C772" s="147"/>
      <c r="D772" s="148"/>
      <c r="E772" s="147"/>
      <c r="F772" s="149" t="n">
        <v>1</v>
      </c>
      <c r="G772" s="149"/>
      <c r="H772" s="149"/>
      <c r="I772" s="149"/>
      <c r="J772" s="149"/>
      <c r="K772" s="149"/>
      <c r="L772" s="149"/>
      <c r="M772" s="150"/>
    </row>
    <row r="773" s="145" customFormat="true" ht="14.4" hidden="false" customHeight="false" outlineLevel="0" collapsed="false">
      <c r="B773" s="146" t="s">
        <v>331</v>
      </c>
      <c r="C773" s="147"/>
      <c r="D773" s="148"/>
      <c r="E773" s="147"/>
      <c r="F773" s="149" t="n">
        <v>1</v>
      </c>
      <c r="G773" s="149"/>
      <c r="H773" s="149"/>
      <c r="I773" s="149"/>
      <c r="J773" s="149"/>
      <c r="K773" s="149"/>
      <c r="L773" s="149"/>
      <c r="M773" s="150"/>
    </row>
    <row r="774" s="145" customFormat="true" ht="14.4" hidden="false" customHeight="false" outlineLevel="0" collapsed="false">
      <c r="B774" s="146" t="s">
        <v>332</v>
      </c>
      <c r="C774" s="147"/>
      <c r="D774" s="148"/>
      <c r="E774" s="147"/>
      <c r="F774" s="149" t="n">
        <v>1</v>
      </c>
      <c r="G774" s="149"/>
      <c r="H774" s="149"/>
      <c r="I774" s="149"/>
      <c r="J774" s="149"/>
      <c r="K774" s="149"/>
      <c r="L774" s="149"/>
      <c r="M774" s="150"/>
    </row>
    <row r="775" s="145" customFormat="true" ht="14.4" hidden="false" customHeight="false" outlineLevel="0" collapsed="false">
      <c r="B775" s="146" t="s">
        <v>333</v>
      </c>
      <c r="C775" s="147"/>
      <c r="D775" s="148"/>
      <c r="E775" s="147"/>
      <c r="F775" s="149" t="n">
        <v>1</v>
      </c>
      <c r="G775" s="149"/>
      <c r="H775" s="149"/>
      <c r="I775" s="149"/>
      <c r="J775" s="149"/>
      <c r="K775" s="149"/>
      <c r="L775" s="149"/>
      <c r="M775" s="150"/>
    </row>
    <row r="776" s="145" customFormat="true" ht="14.4" hidden="false" customHeight="false" outlineLevel="0" collapsed="false">
      <c r="B776" s="146" t="s">
        <v>334</v>
      </c>
      <c r="C776" s="147"/>
      <c r="D776" s="148"/>
      <c r="E776" s="147"/>
      <c r="F776" s="149" t="n">
        <v>1</v>
      </c>
      <c r="G776" s="149"/>
      <c r="H776" s="149"/>
      <c r="I776" s="149"/>
      <c r="J776" s="149"/>
      <c r="K776" s="149"/>
      <c r="L776" s="149"/>
      <c r="M776" s="150"/>
    </row>
    <row r="777" s="145" customFormat="true" ht="14.4" hidden="false" customHeight="false" outlineLevel="0" collapsed="false">
      <c r="B777" s="146" t="s">
        <v>335</v>
      </c>
      <c r="C777" s="147"/>
      <c r="D777" s="148"/>
      <c r="E777" s="147"/>
      <c r="F777" s="149" t="n">
        <v>1</v>
      </c>
      <c r="G777" s="149"/>
      <c r="H777" s="149"/>
      <c r="I777" s="149"/>
      <c r="J777" s="149"/>
      <c r="K777" s="149"/>
      <c r="L777" s="149"/>
      <c r="M777" s="150"/>
    </row>
    <row r="778" s="145" customFormat="true" ht="14.4" hidden="false" customHeight="false" outlineLevel="0" collapsed="false">
      <c r="B778" s="146" t="s">
        <v>336</v>
      </c>
      <c r="C778" s="147"/>
      <c r="D778" s="148"/>
      <c r="E778" s="147"/>
      <c r="F778" s="149" t="n">
        <v>1</v>
      </c>
      <c r="G778" s="149"/>
      <c r="H778" s="149"/>
      <c r="I778" s="149"/>
      <c r="J778" s="149"/>
      <c r="K778" s="149"/>
      <c r="L778" s="149"/>
      <c r="M778" s="150"/>
    </row>
    <row r="779" s="145" customFormat="true" ht="14.4" hidden="false" customHeight="false" outlineLevel="0" collapsed="false">
      <c r="B779" s="146" t="s">
        <v>337</v>
      </c>
      <c r="C779" s="147"/>
      <c r="D779" s="148"/>
      <c r="E779" s="147"/>
      <c r="F779" s="149" t="n">
        <v>1</v>
      </c>
      <c r="G779" s="149"/>
      <c r="H779" s="149"/>
      <c r="I779" s="149"/>
      <c r="J779" s="149"/>
      <c r="K779" s="149"/>
      <c r="L779" s="149"/>
      <c r="M779" s="150"/>
    </row>
    <row r="780" s="145" customFormat="true" ht="14.4" hidden="false" customHeight="false" outlineLevel="0" collapsed="false">
      <c r="B780" s="146" t="s">
        <v>338</v>
      </c>
      <c r="C780" s="147"/>
      <c r="D780" s="148"/>
      <c r="E780" s="147"/>
      <c r="F780" s="149" t="n">
        <v>1</v>
      </c>
      <c r="G780" s="149"/>
      <c r="H780" s="149"/>
      <c r="I780" s="149"/>
      <c r="J780" s="149"/>
      <c r="K780" s="149"/>
      <c r="L780" s="149"/>
      <c r="M780" s="150"/>
    </row>
    <row r="781" s="145" customFormat="true" ht="14.4" hidden="false" customHeight="false" outlineLevel="0" collapsed="false">
      <c r="B781" s="146" t="s">
        <v>339</v>
      </c>
      <c r="C781" s="147"/>
      <c r="D781" s="148"/>
      <c r="E781" s="147"/>
      <c r="F781" s="149" t="n">
        <v>1</v>
      </c>
      <c r="G781" s="149"/>
      <c r="H781" s="149"/>
      <c r="I781" s="149"/>
      <c r="J781" s="149"/>
      <c r="K781" s="149"/>
      <c r="L781" s="149"/>
      <c r="M781" s="150"/>
    </row>
    <row r="782" s="145" customFormat="true" ht="14.4" hidden="false" customHeight="false" outlineLevel="0" collapsed="false">
      <c r="B782" s="146" t="s">
        <v>340</v>
      </c>
      <c r="C782" s="147"/>
      <c r="D782" s="148"/>
      <c r="E782" s="147"/>
      <c r="F782" s="149" t="n">
        <v>1</v>
      </c>
      <c r="G782" s="149"/>
      <c r="H782" s="149"/>
      <c r="I782" s="149"/>
      <c r="J782" s="149"/>
      <c r="K782" s="149"/>
      <c r="L782" s="149"/>
      <c r="M782" s="150"/>
    </row>
    <row r="783" s="145" customFormat="true" ht="14.4" hidden="false" customHeight="false" outlineLevel="0" collapsed="false">
      <c r="B783" s="146" t="s">
        <v>341</v>
      </c>
      <c r="C783" s="147"/>
      <c r="D783" s="148"/>
      <c r="E783" s="147"/>
      <c r="F783" s="149" t="n">
        <v>1</v>
      </c>
      <c r="G783" s="149"/>
      <c r="H783" s="149"/>
      <c r="I783" s="149"/>
      <c r="J783" s="149"/>
      <c r="K783" s="149"/>
      <c r="L783" s="149"/>
      <c r="M783" s="150"/>
    </row>
    <row r="784" s="145" customFormat="true" ht="14.4" hidden="false" customHeight="false" outlineLevel="0" collapsed="false">
      <c r="B784" s="146" t="s">
        <v>342</v>
      </c>
      <c r="C784" s="147"/>
      <c r="D784" s="148"/>
      <c r="E784" s="147"/>
      <c r="F784" s="149" t="n">
        <v>1</v>
      </c>
      <c r="G784" s="149"/>
      <c r="H784" s="149"/>
      <c r="I784" s="149"/>
      <c r="J784" s="149"/>
      <c r="K784" s="149"/>
      <c r="L784" s="149"/>
      <c r="M784" s="150"/>
    </row>
    <row r="785" s="145" customFormat="true" ht="14.4" hidden="false" customHeight="false" outlineLevel="0" collapsed="false">
      <c r="B785" s="146" t="s">
        <v>343</v>
      </c>
      <c r="C785" s="147"/>
      <c r="D785" s="148"/>
      <c r="E785" s="147"/>
      <c r="F785" s="149" t="n">
        <v>1</v>
      </c>
      <c r="G785" s="149"/>
      <c r="H785" s="149"/>
      <c r="I785" s="149"/>
      <c r="J785" s="149"/>
      <c r="K785" s="149"/>
      <c r="L785" s="149"/>
      <c r="M785" s="150"/>
    </row>
    <row r="786" s="145" customFormat="true" ht="14.4" hidden="false" customHeight="false" outlineLevel="0" collapsed="false">
      <c r="B786" s="146" t="s">
        <v>344</v>
      </c>
      <c r="C786" s="147"/>
      <c r="D786" s="148"/>
      <c r="E786" s="147"/>
      <c r="F786" s="149" t="n">
        <v>1</v>
      </c>
      <c r="G786" s="149"/>
      <c r="H786" s="149"/>
      <c r="I786" s="149"/>
      <c r="J786" s="149"/>
      <c r="K786" s="149"/>
      <c r="L786" s="149"/>
      <c r="M786" s="150"/>
    </row>
    <row r="787" s="145" customFormat="true" ht="14.4" hidden="false" customHeight="false" outlineLevel="0" collapsed="false">
      <c r="B787" s="146" t="s">
        <v>345</v>
      </c>
      <c r="C787" s="147"/>
      <c r="D787" s="148"/>
      <c r="E787" s="147"/>
      <c r="F787" s="149" t="n">
        <v>1</v>
      </c>
      <c r="G787" s="149"/>
      <c r="H787" s="149"/>
      <c r="I787" s="149"/>
      <c r="J787" s="149"/>
      <c r="K787" s="149"/>
      <c r="L787" s="149"/>
      <c r="M787" s="150"/>
    </row>
    <row r="788" s="145" customFormat="true" ht="14.4" hidden="false" customHeight="false" outlineLevel="0" collapsed="false">
      <c r="B788" s="146" t="s">
        <v>346</v>
      </c>
      <c r="C788" s="147"/>
      <c r="D788" s="148"/>
      <c r="E788" s="147"/>
      <c r="F788" s="149" t="n">
        <v>1</v>
      </c>
      <c r="G788" s="149"/>
      <c r="H788" s="149"/>
      <c r="I788" s="149"/>
      <c r="J788" s="149"/>
      <c r="K788" s="149"/>
      <c r="L788" s="149"/>
      <c r="M788" s="150"/>
    </row>
    <row r="789" s="145" customFormat="true" ht="14.4" hidden="false" customHeight="false" outlineLevel="0" collapsed="false">
      <c r="B789" s="146" t="s">
        <v>347</v>
      </c>
      <c r="C789" s="147"/>
      <c r="D789" s="148"/>
      <c r="E789" s="147"/>
      <c r="F789" s="149" t="n">
        <v>1</v>
      </c>
      <c r="G789" s="149"/>
      <c r="H789" s="149"/>
      <c r="I789" s="149"/>
      <c r="J789" s="149"/>
      <c r="K789" s="149"/>
      <c r="L789" s="149"/>
      <c r="M789" s="150"/>
    </row>
    <row r="790" s="145" customFormat="true" ht="14.4" hidden="false" customHeight="false" outlineLevel="0" collapsed="false">
      <c r="B790" s="146" t="s">
        <v>348</v>
      </c>
      <c r="C790" s="147"/>
      <c r="D790" s="148"/>
      <c r="E790" s="147"/>
      <c r="F790" s="149" t="n">
        <v>1</v>
      </c>
      <c r="G790" s="149"/>
      <c r="H790" s="149"/>
      <c r="I790" s="149"/>
      <c r="J790" s="149"/>
      <c r="K790" s="149"/>
      <c r="L790" s="149"/>
      <c r="M790" s="150"/>
    </row>
    <row r="791" s="145" customFormat="true" ht="14.4" hidden="false" customHeight="false" outlineLevel="0" collapsed="false">
      <c r="B791" s="146" t="s">
        <v>349</v>
      </c>
      <c r="C791" s="147"/>
      <c r="D791" s="148"/>
      <c r="E791" s="147"/>
      <c r="F791" s="149" t="n">
        <v>1</v>
      </c>
      <c r="G791" s="149"/>
      <c r="H791" s="149"/>
      <c r="I791" s="149"/>
      <c r="J791" s="149"/>
      <c r="K791" s="149"/>
      <c r="L791" s="149"/>
      <c r="M791" s="150"/>
    </row>
    <row r="792" s="145" customFormat="true" ht="14.4" hidden="false" customHeight="false" outlineLevel="0" collapsed="false">
      <c r="B792" s="146" t="s">
        <v>350</v>
      </c>
      <c r="C792" s="147"/>
      <c r="D792" s="148"/>
      <c r="E792" s="147"/>
      <c r="F792" s="149" t="n">
        <v>1</v>
      </c>
      <c r="G792" s="149"/>
      <c r="H792" s="149"/>
      <c r="I792" s="149"/>
      <c r="J792" s="149"/>
      <c r="K792" s="149"/>
      <c r="L792" s="149"/>
      <c r="M792" s="150"/>
    </row>
    <row r="793" s="145" customFormat="true" ht="14.4" hidden="false" customHeight="false" outlineLevel="0" collapsed="false">
      <c r="B793" s="146" t="n">
        <v>159</v>
      </c>
      <c r="C793" s="147"/>
      <c r="D793" s="148"/>
      <c r="E793" s="147"/>
      <c r="F793" s="149" t="n">
        <v>1</v>
      </c>
      <c r="G793" s="149"/>
      <c r="H793" s="149"/>
      <c r="I793" s="149"/>
      <c r="J793" s="149"/>
      <c r="K793" s="149"/>
      <c r="L793" s="149"/>
      <c r="M793" s="150"/>
    </row>
    <row r="794" customFormat="false" ht="14.4" hidden="false" customHeight="false" outlineLevel="0" collapsed="false">
      <c r="B794" s="151"/>
      <c r="C794" s="152"/>
      <c r="D794" s="153"/>
      <c r="E794" s="152"/>
      <c r="F794" s="154"/>
      <c r="G794" s="154"/>
      <c r="H794" s="154" t="s">
        <v>311</v>
      </c>
      <c r="I794" s="154" t="n">
        <f aca="false">SUM(F770:F793)</f>
        <v>24</v>
      </c>
      <c r="J794" s="154" t="s">
        <v>36</v>
      </c>
      <c r="K794" s="154"/>
      <c r="L794" s="154"/>
      <c r="M794" s="155"/>
    </row>
    <row r="795" customFormat="false" ht="14.4" hidden="false" customHeight="false" outlineLevel="0" collapsed="false">
      <c r="B795" s="135" t="str">
        <f aca="false">'Planilha Orçamentária'!A34</f>
        <v>3.9</v>
      </c>
      <c r="C795" s="136" t="s">
        <v>77</v>
      </c>
      <c r="D795" s="137"/>
      <c r="E795" s="136"/>
      <c r="F795" s="138"/>
      <c r="G795" s="138"/>
      <c r="H795" s="138"/>
      <c r="I795" s="138"/>
      <c r="J795" s="138"/>
      <c r="K795" s="138"/>
      <c r="L795" s="138"/>
      <c r="M795" s="139"/>
    </row>
    <row r="796" customFormat="false" ht="14.4" hidden="false" customHeight="false" outlineLevel="0" collapsed="false">
      <c r="B796" s="140" t="s">
        <v>135</v>
      </c>
      <c r="C796" s="141"/>
      <c r="D796" s="141"/>
      <c r="E796" s="157" t="s">
        <v>136</v>
      </c>
      <c r="F796" s="142" t="s">
        <v>318</v>
      </c>
      <c r="G796" s="142"/>
      <c r="H796" s="142"/>
      <c r="I796" s="142"/>
      <c r="J796" s="149"/>
      <c r="K796" s="149"/>
      <c r="L796" s="149"/>
      <c r="M796" s="144"/>
    </row>
    <row r="797" s="145" customFormat="true" ht="14.4" hidden="false" customHeight="false" outlineLevel="0" collapsed="false">
      <c r="B797" s="146" t="s">
        <v>352</v>
      </c>
      <c r="C797" s="147"/>
      <c r="D797" s="148"/>
      <c r="E797" s="147" t="s">
        <v>141</v>
      </c>
      <c r="F797" s="149" t="n">
        <v>2</v>
      </c>
      <c r="G797" s="149"/>
      <c r="H797" s="149"/>
      <c r="I797" s="149"/>
      <c r="J797" s="149"/>
      <c r="K797" s="149"/>
      <c r="L797" s="149"/>
      <c r="M797" s="150"/>
    </row>
    <row r="798" s="145" customFormat="true" ht="14.4" hidden="false" customHeight="false" outlineLevel="0" collapsed="false">
      <c r="B798" s="146" t="s">
        <v>353</v>
      </c>
      <c r="C798" s="147"/>
      <c r="D798" s="148"/>
      <c r="E798" s="147" t="s">
        <v>141</v>
      </c>
      <c r="F798" s="149" t="n">
        <v>2</v>
      </c>
      <c r="G798" s="149"/>
      <c r="H798" s="149"/>
      <c r="I798" s="149"/>
      <c r="J798" s="149"/>
      <c r="K798" s="149"/>
      <c r="L798" s="149"/>
      <c r="M798" s="150"/>
    </row>
    <row r="799" s="145" customFormat="true" ht="14.4" hidden="false" customHeight="false" outlineLevel="0" collapsed="false">
      <c r="B799" s="146" t="s">
        <v>354</v>
      </c>
      <c r="C799" s="147"/>
      <c r="D799" s="148"/>
      <c r="E799" s="147" t="s">
        <v>141</v>
      </c>
      <c r="F799" s="149" t="n">
        <v>2</v>
      </c>
      <c r="G799" s="149"/>
      <c r="H799" s="149"/>
      <c r="I799" s="149"/>
      <c r="J799" s="149"/>
      <c r="K799" s="149"/>
      <c r="L799" s="149"/>
      <c r="M799" s="150"/>
    </row>
    <row r="800" s="145" customFormat="true" ht="14.4" hidden="false" customHeight="false" outlineLevel="0" collapsed="false">
      <c r="B800" s="146" t="s">
        <v>355</v>
      </c>
      <c r="C800" s="147"/>
      <c r="D800" s="148"/>
      <c r="E800" s="147" t="s">
        <v>141</v>
      </c>
      <c r="F800" s="149" t="n">
        <v>2</v>
      </c>
      <c r="G800" s="149"/>
      <c r="H800" s="149"/>
      <c r="I800" s="149"/>
      <c r="J800" s="149"/>
      <c r="K800" s="149"/>
      <c r="L800" s="149"/>
      <c r="M800" s="150"/>
    </row>
    <row r="801" customFormat="false" ht="14.4" hidden="false" customHeight="false" outlineLevel="0" collapsed="false">
      <c r="B801" s="151"/>
      <c r="C801" s="152"/>
      <c r="D801" s="153"/>
      <c r="E801" s="152"/>
      <c r="F801" s="154"/>
      <c r="G801" s="154"/>
      <c r="H801" s="154" t="s">
        <v>311</v>
      </c>
      <c r="I801" s="154" t="n">
        <f aca="false">SUM(F797:F800)</f>
        <v>8</v>
      </c>
      <c r="J801" s="154" t="s">
        <v>36</v>
      </c>
      <c r="K801" s="154"/>
      <c r="L801" s="154"/>
      <c r="M801" s="155"/>
    </row>
    <row r="802" customFormat="false" ht="14.4" hidden="false" customHeight="false" outlineLevel="0" collapsed="false">
      <c r="B802" s="135" t="str">
        <f aca="false">'Planilha Orçamentária'!A35</f>
        <v>3.10</v>
      </c>
      <c r="C802" s="136" t="s">
        <v>359</v>
      </c>
      <c r="D802" s="137"/>
      <c r="E802" s="136"/>
      <c r="F802" s="138"/>
      <c r="G802" s="138"/>
      <c r="H802" s="138"/>
      <c r="I802" s="138"/>
      <c r="J802" s="138"/>
      <c r="K802" s="138"/>
      <c r="L802" s="138"/>
      <c r="M802" s="139"/>
    </row>
    <row r="803" customFormat="false" ht="14.4" hidden="false" customHeight="false" outlineLevel="0" collapsed="false">
      <c r="B803" s="140" t="s">
        <v>135</v>
      </c>
      <c r="C803" s="141"/>
      <c r="D803" s="141"/>
      <c r="E803" s="157" t="s">
        <v>136</v>
      </c>
      <c r="F803" s="142" t="s">
        <v>318</v>
      </c>
      <c r="G803" s="142"/>
      <c r="H803" s="142"/>
      <c r="I803" s="142"/>
      <c r="J803" s="142"/>
      <c r="K803" s="142"/>
      <c r="L803" s="142"/>
      <c r="M803" s="144"/>
    </row>
    <row r="804" s="145" customFormat="true" ht="14.4" hidden="false" customHeight="false" outlineLevel="0" collapsed="false">
      <c r="B804" s="146" t="s">
        <v>357</v>
      </c>
      <c r="C804" s="147"/>
      <c r="D804" s="148"/>
      <c r="E804" s="147" t="s">
        <v>141</v>
      </c>
      <c r="F804" s="149" t="n">
        <v>2</v>
      </c>
      <c r="G804" s="149"/>
      <c r="H804" s="149"/>
      <c r="I804" s="149"/>
      <c r="J804" s="149"/>
      <c r="K804" s="149"/>
      <c r="L804" s="149"/>
      <c r="M804" s="150"/>
    </row>
    <row r="805" s="145" customFormat="true" ht="14.4" hidden="false" customHeight="false" outlineLevel="0" collapsed="false">
      <c r="B805" s="146" t="s">
        <v>358</v>
      </c>
      <c r="C805" s="147"/>
      <c r="D805" s="148"/>
      <c r="E805" s="147" t="s">
        <v>141</v>
      </c>
      <c r="F805" s="149" t="n">
        <v>2</v>
      </c>
      <c r="G805" s="149"/>
      <c r="H805" s="149"/>
      <c r="I805" s="149"/>
      <c r="J805" s="149"/>
      <c r="K805" s="149"/>
      <c r="L805" s="149"/>
      <c r="M805" s="150"/>
    </row>
    <row r="806" customFormat="false" ht="14.4" hidden="false" customHeight="false" outlineLevel="0" collapsed="false">
      <c r="B806" s="151"/>
      <c r="C806" s="152"/>
      <c r="D806" s="153"/>
      <c r="E806" s="152"/>
      <c r="F806" s="154"/>
      <c r="G806" s="154"/>
      <c r="H806" s="154" t="s">
        <v>311</v>
      </c>
      <c r="I806" s="154" t="n">
        <f aca="false">SUM(F804:F805)</f>
        <v>4</v>
      </c>
      <c r="J806" s="154" t="s">
        <v>36</v>
      </c>
      <c r="K806" s="154"/>
      <c r="L806" s="154"/>
      <c r="M806" s="155"/>
    </row>
    <row r="807" customFormat="false" ht="14.4" hidden="false" customHeight="false" outlineLevel="0" collapsed="false">
      <c r="B807" s="135" t="str">
        <f aca="false">'Planilha Orçamentária'!A36</f>
        <v>3.11</v>
      </c>
      <c r="C807" s="136" t="str">
        <f aca="false">'Planilha Orçamentária'!D36</f>
        <v>Caixa de concreto para BSTC diâmetro 0,60 m H=2,00 m</v>
      </c>
      <c r="D807" s="137"/>
      <c r="E807" s="136"/>
      <c r="F807" s="138"/>
      <c r="G807" s="138"/>
      <c r="H807" s="138"/>
      <c r="I807" s="138"/>
      <c r="J807" s="138"/>
      <c r="K807" s="138"/>
      <c r="L807" s="138"/>
      <c r="M807" s="139"/>
    </row>
    <row r="808" customFormat="false" ht="14.4" hidden="false" customHeight="false" outlineLevel="0" collapsed="false">
      <c r="B808" s="140" t="s">
        <v>135</v>
      </c>
      <c r="C808" s="141"/>
      <c r="D808" s="141"/>
      <c r="E808" s="157" t="s">
        <v>136</v>
      </c>
      <c r="F808" s="142" t="s">
        <v>318</v>
      </c>
      <c r="G808" s="142"/>
      <c r="H808" s="142"/>
      <c r="I808" s="142"/>
      <c r="J808" s="149"/>
      <c r="K808" s="149"/>
      <c r="L808" s="149"/>
      <c r="M808" s="144"/>
    </row>
    <row r="809" s="145" customFormat="true" ht="14.4" hidden="false" customHeight="false" outlineLevel="0" collapsed="false">
      <c r="B809" s="146" t="s">
        <v>328</v>
      </c>
      <c r="C809" s="147"/>
      <c r="D809" s="148"/>
      <c r="E809" s="147"/>
      <c r="F809" s="149" t="n">
        <v>1</v>
      </c>
      <c r="G809" s="149"/>
      <c r="H809" s="149"/>
      <c r="I809" s="149"/>
      <c r="J809" s="149"/>
      <c r="K809" s="149"/>
      <c r="L809" s="149"/>
      <c r="M809" s="150"/>
    </row>
    <row r="810" s="145" customFormat="true" ht="14.4" hidden="false" customHeight="false" outlineLevel="0" collapsed="false">
      <c r="B810" s="146" t="s">
        <v>329</v>
      </c>
      <c r="C810" s="147"/>
      <c r="D810" s="148"/>
      <c r="E810" s="147"/>
      <c r="F810" s="149" t="n">
        <v>1</v>
      </c>
      <c r="G810" s="149"/>
      <c r="H810" s="149"/>
      <c r="I810" s="149"/>
      <c r="J810" s="149"/>
      <c r="K810" s="149"/>
      <c r="L810" s="149"/>
      <c r="M810" s="150"/>
    </row>
    <row r="811" s="145" customFormat="true" ht="14.4" hidden="false" customHeight="false" outlineLevel="0" collapsed="false">
      <c r="B811" s="146" t="s">
        <v>330</v>
      </c>
      <c r="C811" s="147"/>
      <c r="D811" s="148"/>
      <c r="E811" s="147"/>
      <c r="F811" s="149" t="n">
        <v>1</v>
      </c>
      <c r="G811" s="149"/>
      <c r="H811" s="149"/>
      <c r="I811" s="149"/>
      <c r="J811" s="149"/>
      <c r="K811" s="149"/>
      <c r="L811" s="149"/>
      <c r="M811" s="150"/>
    </row>
    <row r="812" s="145" customFormat="true" ht="14.4" hidden="false" customHeight="false" outlineLevel="0" collapsed="false">
      <c r="B812" s="146" t="s">
        <v>331</v>
      </c>
      <c r="C812" s="147"/>
      <c r="D812" s="148"/>
      <c r="E812" s="147"/>
      <c r="F812" s="149" t="n">
        <v>1</v>
      </c>
      <c r="G812" s="149"/>
      <c r="H812" s="149"/>
      <c r="I812" s="149"/>
      <c r="J812" s="149"/>
      <c r="K812" s="149"/>
      <c r="L812" s="149"/>
      <c r="M812" s="150"/>
    </row>
    <row r="813" s="145" customFormat="true" ht="14.4" hidden="false" customHeight="false" outlineLevel="0" collapsed="false">
      <c r="B813" s="146" t="s">
        <v>332</v>
      </c>
      <c r="C813" s="147"/>
      <c r="D813" s="148"/>
      <c r="E813" s="147"/>
      <c r="F813" s="149" t="n">
        <v>1</v>
      </c>
      <c r="G813" s="149"/>
      <c r="H813" s="149"/>
      <c r="I813" s="149"/>
      <c r="J813" s="149"/>
      <c r="K813" s="149"/>
      <c r="L813" s="149"/>
      <c r="M813" s="150"/>
    </row>
    <row r="814" s="145" customFormat="true" ht="14.4" hidden="false" customHeight="false" outlineLevel="0" collapsed="false">
      <c r="B814" s="146" t="s">
        <v>333</v>
      </c>
      <c r="C814" s="147"/>
      <c r="D814" s="148"/>
      <c r="E814" s="147"/>
      <c r="F814" s="149" t="n">
        <v>1</v>
      </c>
      <c r="G814" s="149"/>
      <c r="H814" s="149"/>
      <c r="I814" s="149"/>
      <c r="J814" s="149"/>
      <c r="K814" s="149"/>
      <c r="L814" s="149"/>
      <c r="M814" s="150"/>
    </row>
    <row r="815" s="145" customFormat="true" ht="14.4" hidden="false" customHeight="false" outlineLevel="0" collapsed="false">
      <c r="B815" s="146" t="s">
        <v>334</v>
      </c>
      <c r="C815" s="147"/>
      <c r="D815" s="148"/>
      <c r="E815" s="147"/>
      <c r="F815" s="149" t="n">
        <v>1</v>
      </c>
      <c r="G815" s="149"/>
      <c r="H815" s="149"/>
      <c r="I815" s="149"/>
      <c r="J815" s="149"/>
      <c r="K815" s="149"/>
      <c r="L815" s="149"/>
      <c r="M815" s="150"/>
    </row>
    <row r="816" s="145" customFormat="true" ht="14.4" hidden="false" customHeight="false" outlineLevel="0" collapsed="false">
      <c r="B816" s="146" t="s">
        <v>335</v>
      </c>
      <c r="C816" s="147"/>
      <c r="D816" s="148"/>
      <c r="E816" s="147"/>
      <c r="F816" s="149" t="n">
        <v>1</v>
      </c>
      <c r="G816" s="149"/>
      <c r="H816" s="149"/>
      <c r="I816" s="149"/>
      <c r="J816" s="149"/>
      <c r="K816" s="149"/>
      <c r="L816" s="149"/>
      <c r="M816" s="150"/>
    </row>
    <row r="817" s="145" customFormat="true" ht="14.4" hidden="false" customHeight="false" outlineLevel="0" collapsed="false">
      <c r="B817" s="146" t="s">
        <v>336</v>
      </c>
      <c r="C817" s="147"/>
      <c r="D817" s="148"/>
      <c r="E817" s="147"/>
      <c r="F817" s="149" t="n">
        <v>1</v>
      </c>
      <c r="G817" s="149"/>
      <c r="H817" s="149"/>
      <c r="I817" s="149"/>
      <c r="J817" s="149"/>
      <c r="K817" s="149"/>
      <c r="L817" s="149"/>
      <c r="M817" s="150"/>
    </row>
    <row r="818" s="145" customFormat="true" ht="14.4" hidden="false" customHeight="false" outlineLevel="0" collapsed="false">
      <c r="B818" s="146" t="s">
        <v>337</v>
      </c>
      <c r="C818" s="147"/>
      <c r="D818" s="148"/>
      <c r="E818" s="147"/>
      <c r="F818" s="149" t="n">
        <v>1</v>
      </c>
      <c r="G818" s="149"/>
      <c r="H818" s="149"/>
      <c r="I818" s="149"/>
      <c r="J818" s="149"/>
      <c r="K818" s="149"/>
      <c r="L818" s="149"/>
      <c r="M818" s="150"/>
    </row>
    <row r="819" s="145" customFormat="true" ht="14.4" hidden="false" customHeight="false" outlineLevel="0" collapsed="false">
      <c r="B819" s="146" t="s">
        <v>338</v>
      </c>
      <c r="C819" s="147"/>
      <c r="D819" s="148"/>
      <c r="E819" s="147"/>
      <c r="F819" s="149" t="n">
        <v>1</v>
      </c>
      <c r="G819" s="149"/>
      <c r="H819" s="149"/>
      <c r="I819" s="149"/>
      <c r="J819" s="149"/>
      <c r="K819" s="149"/>
      <c r="L819" s="149"/>
      <c r="M819" s="150"/>
    </row>
    <row r="820" s="145" customFormat="true" ht="14.4" hidden="false" customHeight="false" outlineLevel="0" collapsed="false">
      <c r="B820" s="146" t="s">
        <v>339</v>
      </c>
      <c r="C820" s="147"/>
      <c r="D820" s="148"/>
      <c r="E820" s="147"/>
      <c r="F820" s="149" t="n">
        <v>1</v>
      </c>
      <c r="G820" s="149"/>
      <c r="H820" s="149"/>
      <c r="I820" s="149"/>
      <c r="J820" s="149"/>
      <c r="K820" s="149"/>
      <c r="L820" s="149"/>
      <c r="M820" s="150"/>
    </row>
    <row r="821" s="145" customFormat="true" ht="14.4" hidden="false" customHeight="false" outlineLevel="0" collapsed="false">
      <c r="B821" s="146" t="s">
        <v>340</v>
      </c>
      <c r="C821" s="147"/>
      <c r="D821" s="148"/>
      <c r="E821" s="147"/>
      <c r="F821" s="149" t="n">
        <v>1</v>
      </c>
      <c r="G821" s="149"/>
      <c r="H821" s="149"/>
      <c r="I821" s="149"/>
      <c r="J821" s="149"/>
      <c r="K821" s="149"/>
      <c r="L821" s="149"/>
      <c r="M821" s="150"/>
    </row>
    <row r="822" s="145" customFormat="true" ht="14.4" hidden="false" customHeight="false" outlineLevel="0" collapsed="false">
      <c r="B822" s="146" t="s">
        <v>341</v>
      </c>
      <c r="C822" s="147"/>
      <c r="D822" s="148"/>
      <c r="E822" s="147"/>
      <c r="F822" s="149" t="n">
        <v>1</v>
      </c>
      <c r="G822" s="149"/>
      <c r="H822" s="149"/>
      <c r="I822" s="149"/>
      <c r="J822" s="149"/>
      <c r="K822" s="149"/>
      <c r="L822" s="149"/>
      <c r="M822" s="150"/>
    </row>
    <row r="823" s="145" customFormat="true" ht="14.4" hidden="false" customHeight="false" outlineLevel="0" collapsed="false">
      <c r="B823" s="146" t="s">
        <v>342</v>
      </c>
      <c r="C823" s="147"/>
      <c r="D823" s="148"/>
      <c r="E823" s="147"/>
      <c r="F823" s="149" t="n">
        <v>1</v>
      </c>
      <c r="G823" s="149"/>
      <c r="H823" s="149"/>
      <c r="I823" s="149"/>
      <c r="J823" s="149"/>
      <c r="K823" s="149"/>
      <c r="L823" s="149"/>
      <c r="M823" s="150"/>
    </row>
    <row r="824" s="145" customFormat="true" ht="14.4" hidden="false" customHeight="false" outlineLevel="0" collapsed="false">
      <c r="B824" s="146" t="s">
        <v>343</v>
      </c>
      <c r="C824" s="147"/>
      <c r="D824" s="148"/>
      <c r="E824" s="147"/>
      <c r="F824" s="149" t="n">
        <v>1</v>
      </c>
      <c r="G824" s="149"/>
      <c r="H824" s="149"/>
      <c r="I824" s="149"/>
      <c r="J824" s="149"/>
      <c r="K824" s="149"/>
      <c r="L824" s="149"/>
      <c r="M824" s="150"/>
    </row>
    <row r="825" s="145" customFormat="true" ht="14.4" hidden="false" customHeight="false" outlineLevel="0" collapsed="false">
      <c r="B825" s="146" t="s">
        <v>344</v>
      </c>
      <c r="C825" s="147"/>
      <c r="D825" s="148"/>
      <c r="E825" s="147"/>
      <c r="F825" s="149" t="n">
        <v>1</v>
      </c>
      <c r="G825" s="149"/>
      <c r="H825" s="149"/>
      <c r="I825" s="149"/>
      <c r="J825" s="149"/>
      <c r="K825" s="149"/>
      <c r="L825" s="149"/>
      <c r="M825" s="150"/>
    </row>
    <row r="826" s="145" customFormat="true" ht="14.4" hidden="false" customHeight="false" outlineLevel="0" collapsed="false">
      <c r="B826" s="146" t="s">
        <v>345</v>
      </c>
      <c r="C826" s="147"/>
      <c r="D826" s="148"/>
      <c r="E826" s="147"/>
      <c r="F826" s="149" t="n">
        <v>1</v>
      </c>
      <c r="G826" s="149"/>
      <c r="H826" s="149"/>
      <c r="I826" s="149"/>
      <c r="J826" s="149"/>
      <c r="K826" s="149"/>
      <c r="L826" s="149"/>
      <c r="M826" s="150"/>
    </row>
    <row r="827" s="145" customFormat="true" ht="14.4" hidden="false" customHeight="false" outlineLevel="0" collapsed="false">
      <c r="B827" s="146" t="s">
        <v>346</v>
      </c>
      <c r="C827" s="147"/>
      <c r="D827" s="148"/>
      <c r="E827" s="147"/>
      <c r="F827" s="149" t="n">
        <v>1</v>
      </c>
      <c r="G827" s="149"/>
      <c r="H827" s="149"/>
      <c r="I827" s="149"/>
      <c r="J827" s="149"/>
      <c r="K827" s="149"/>
      <c r="L827" s="149"/>
      <c r="M827" s="150"/>
    </row>
    <row r="828" s="145" customFormat="true" ht="14.4" hidden="false" customHeight="false" outlineLevel="0" collapsed="false">
      <c r="B828" s="146" t="s">
        <v>347</v>
      </c>
      <c r="C828" s="147"/>
      <c r="D828" s="148"/>
      <c r="E828" s="147"/>
      <c r="F828" s="149" t="n">
        <v>1</v>
      </c>
      <c r="G828" s="149"/>
      <c r="H828" s="149"/>
      <c r="I828" s="149"/>
      <c r="J828" s="149"/>
      <c r="K828" s="149"/>
      <c r="L828" s="149"/>
      <c r="M828" s="150"/>
    </row>
    <row r="829" s="145" customFormat="true" ht="14.4" hidden="false" customHeight="false" outlineLevel="0" collapsed="false">
      <c r="B829" s="146" t="s">
        <v>348</v>
      </c>
      <c r="C829" s="147"/>
      <c r="D829" s="148"/>
      <c r="E829" s="147"/>
      <c r="F829" s="149" t="n">
        <v>1</v>
      </c>
      <c r="G829" s="149"/>
      <c r="H829" s="149"/>
      <c r="I829" s="149"/>
      <c r="J829" s="149"/>
      <c r="K829" s="149"/>
      <c r="L829" s="149"/>
      <c r="M829" s="150"/>
    </row>
    <row r="830" s="145" customFormat="true" ht="14.4" hidden="false" customHeight="false" outlineLevel="0" collapsed="false">
      <c r="B830" s="146" t="s">
        <v>349</v>
      </c>
      <c r="C830" s="147"/>
      <c r="D830" s="148"/>
      <c r="E830" s="147"/>
      <c r="F830" s="149" t="n">
        <v>1</v>
      </c>
      <c r="G830" s="149"/>
      <c r="H830" s="149"/>
      <c r="I830" s="149"/>
      <c r="J830" s="149"/>
      <c r="K830" s="149"/>
      <c r="L830" s="149"/>
      <c r="M830" s="150"/>
    </row>
    <row r="831" s="145" customFormat="true" ht="14.4" hidden="false" customHeight="false" outlineLevel="0" collapsed="false">
      <c r="B831" s="146" t="s">
        <v>350</v>
      </c>
      <c r="C831" s="147"/>
      <c r="D831" s="148"/>
      <c r="E831" s="147"/>
      <c r="F831" s="149" t="n">
        <v>1</v>
      </c>
      <c r="G831" s="149"/>
      <c r="H831" s="149"/>
      <c r="I831" s="149"/>
      <c r="J831" s="149"/>
      <c r="K831" s="149"/>
      <c r="L831" s="149"/>
      <c r="M831" s="150"/>
    </row>
    <row r="832" s="145" customFormat="true" ht="14.4" hidden="false" customHeight="false" outlineLevel="0" collapsed="false">
      <c r="B832" s="146" t="n">
        <v>159</v>
      </c>
      <c r="C832" s="147"/>
      <c r="D832" s="148"/>
      <c r="E832" s="147"/>
      <c r="F832" s="149" t="n">
        <v>1</v>
      </c>
      <c r="G832" s="149"/>
      <c r="H832" s="149"/>
      <c r="I832" s="149"/>
      <c r="J832" s="149"/>
      <c r="K832" s="149"/>
      <c r="L832" s="149"/>
      <c r="M832" s="150"/>
    </row>
    <row r="833" customFormat="false" ht="14.4" hidden="false" customHeight="false" outlineLevel="0" collapsed="false">
      <c r="B833" s="151"/>
      <c r="C833" s="152"/>
      <c r="D833" s="153"/>
      <c r="E833" s="152"/>
      <c r="F833" s="154"/>
      <c r="G833" s="154"/>
      <c r="H833" s="154" t="s">
        <v>311</v>
      </c>
      <c r="I833" s="154" t="n">
        <f aca="false">SUM(F809:F832)</f>
        <v>24</v>
      </c>
      <c r="J833" s="154" t="s">
        <v>36</v>
      </c>
      <c r="K833" s="154"/>
      <c r="L833" s="154"/>
      <c r="M833" s="155"/>
    </row>
    <row r="834" customFormat="false" ht="14.4" hidden="false" customHeight="false" outlineLevel="0" collapsed="false">
      <c r="B834" s="135" t="str">
        <f aca="false">'Planilha Orçamentária'!A37</f>
        <v>3.12</v>
      </c>
      <c r="C834" s="136" t="s">
        <v>86</v>
      </c>
      <c r="D834" s="137"/>
      <c r="E834" s="136"/>
      <c r="F834" s="138"/>
      <c r="G834" s="138"/>
      <c r="H834" s="138"/>
      <c r="I834" s="138"/>
      <c r="J834" s="138"/>
      <c r="K834" s="138"/>
      <c r="L834" s="138"/>
      <c r="M834" s="139"/>
    </row>
    <row r="835" customFormat="false" ht="14.4" hidden="false" customHeight="false" outlineLevel="0" collapsed="false">
      <c r="B835" s="140" t="s">
        <v>135</v>
      </c>
      <c r="C835" s="141"/>
      <c r="D835" s="141" t="s">
        <v>315</v>
      </c>
      <c r="E835" s="157"/>
      <c r="F835" s="157" t="s">
        <v>136</v>
      </c>
      <c r="G835" s="142" t="s">
        <v>316</v>
      </c>
      <c r="H835" s="142"/>
      <c r="I835" s="142"/>
      <c r="J835" s="142"/>
      <c r="K835" s="142"/>
      <c r="L835" s="142"/>
      <c r="M835" s="144"/>
    </row>
    <row r="836" customFormat="false" ht="14.4" hidden="false" customHeight="false" outlineLevel="0" collapsed="false">
      <c r="B836" s="158" t="n">
        <v>0</v>
      </c>
      <c r="C836" s="147" t="n">
        <v>0</v>
      </c>
      <c r="D836" s="148" t="n">
        <v>168</v>
      </c>
      <c r="E836" s="147" t="n">
        <v>19.39</v>
      </c>
      <c r="F836" s="149" t="s">
        <v>360</v>
      </c>
      <c r="G836" s="149" t="n">
        <f aca="false">IF(F836="LD/LE",(((D836-B836)*20)+(E836-C836))*2,((D836-B836)*20)+(E836-C836))</f>
        <v>3379.39</v>
      </c>
      <c r="H836" s="142"/>
      <c r="I836" s="142"/>
      <c r="J836" s="142"/>
      <c r="K836" s="142"/>
      <c r="L836" s="142"/>
      <c r="M836" s="144"/>
    </row>
    <row r="837" customFormat="false" ht="14.4" hidden="false" customHeight="false" outlineLevel="0" collapsed="false">
      <c r="B837" s="158" t="n">
        <v>0</v>
      </c>
      <c r="C837" s="147" t="n">
        <v>0</v>
      </c>
      <c r="D837" s="148" t="n">
        <v>5</v>
      </c>
      <c r="E837" s="147" t="n">
        <v>15</v>
      </c>
      <c r="F837" s="149" t="s">
        <v>361</v>
      </c>
      <c r="G837" s="149" t="n">
        <f aca="false">IF(F837="LD/LE",(((D837-B837)*20)+(E837-C837))*2,((D837-B837)*20)+(E837-C837))</f>
        <v>115</v>
      </c>
      <c r="H837" s="142"/>
      <c r="I837" s="142"/>
      <c r="J837" s="142"/>
      <c r="K837" s="142"/>
      <c r="L837" s="142"/>
      <c r="M837" s="144"/>
    </row>
    <row r="838" customFormat="false" ht="14.4" hidden="false" customHeight="false" outlineLevel="0" collapsed="false">
      <c r="B838" s="158" t="n">
        <v>17</v>
      </c>
      <c r="C838" s="147" t="n">
        <v>10</v>
      </c>
      <c r="D838" s="148" t="n">
        <v>21</v>
      </c>
      <c r="E838" s="147" t="n">
        <v>15</v>
      </c>
      <c r="F838" s="149" t="s">
        <v>361</v>
      </c>
      <c r="G838" s="149" t="n">
        <f aca="false">IF(F838="LD/LE",(((D838-B838)*20)+(E838-C838))*2,((D838-B838)*20)+(E838-C838))</f>
        <v>85</v>
      </c>
      <c r="H838" s="142"/>
      <c r="I838" s="142"/>
      <c r="J838" s="142"/>
      <c r="K838" s="142"/>
      <c r="L838" s="142"/>
      <c r="M838" s="144"/>
    </row>
    <row r="839" customFormat="false" ht="14.4" hidden="false" customHeight="false" outlineLevel="0" collapsed="false">
      <c r="B839" s="158" t="n">
        <v>130</v>
      </c>
      <c r="C839" s="147" t="n">
        <v>10</v>
      </c>
      <c r="D839" s="148" t="n">
        <v>135</v>
      </c>
      <c r="E839" s="147" t="n">
        <v>15</v>
      </c>
      <c r="F839" s="149" t="s">
        <v>361</v>
      </c>
      <c r="G839" s="149" t="n">
        <f aca="false">IF(F839="LD/LE",(((D839-B839)*20)+(E839-C839))*2,((D839-B839)*20)+(E839-C839))</f>
        <v>105</v>
      </c>
      <c r="H839" s="142"/>
      <c r="I839" s="142"/>
      <c r="J839" s="142"/>
      <c r="K839" s="142"/>
      <c r="L839" s="142"/>
      <c r="M839" s="144"/>
    </row>
    <row r="840" customFormat="false" ht="14.4" hidden="false" customHeight="false" outlineLevel="0" collapsed="false">
      <c r="B840" s="158" t="n">
        <v>159</v>
      </c>
      <c r="C840" s="147" t="n">
        <v>0</v>
      </c>
      <c r="D840" s="148" t="n">
        <v>168</v>
      </c>
      <c r="E840" s="147" t="n">
        <v>19.39</v>
      </c>
      <c r="F840" s="149" t="s">
        <v>361</v>
      </c>
      <c r="G840" s="149" t="n">
        <f aca="false">IF(F840="LD/LE",(((D840-B840)*20)+(E840-C840))*2,((D840-B840)*20)+(E840-C840))</f>
        <v>199.39</v>
      </c>
      <c r="H840" s="142"/>
      <c r="I840" s="142"/>
      <c r="J840" s="142"/>
      <c r="K840" s="142"/>
      <c r="L840" s="142"/>
      <c r="M840" s="144"/>
    </row>
    <row r="841" customFormat="false" ht="14.4" hidden="false" customHeight="false" outlineLevel="0" collapsed="false">
      <c r="B841" s="151"/>
      <c r="C841" s="152"/>
      <c r="D841" s="153"/>
      <c r="E841" s="152"/>
      <c r="F841" s="154"/>
      <c r="G841" s="154"/>
      <c r="H841" s="154" t="s">
        <v>311</v>
      </c>
      <c r="I841" s="154" t="n">
        <f aca="false">SUM(G836:G840)</f>
        <v>3883.78</v>
      </c>
      <c r="J841" s="154" t="s">
        <v>108</v>
      </c>
      <c r="K841" s="154"/>
      <c r="L841" s="154"/>
      <c r="M841" s="155"/>
    </row>
    <row r="842" customFormat="false" ht="14.4" hidden="false" customHeight="false" outlineLevel="0" collapsed="false">
      <c r="B842" s="135" t="str">
        <f aca="false">'Planilha Orçamentária'!A38</f>
        <v>3.13</v>
      </c>
      <c r="C842" s="136" t="s">
        <v>89</v>
      </c>
      <c r="D842" s="137"/>
      <c r="E842" s="136"/>
      <c r="F842" s="138"/>
      <c r="G842" s="138"/>
      <c r="H842" s="138"/>
      <c r="I842" s="138"/>
      <c r="J842" s="138"/>
      <c r="K842" s="138"/>
      <c r="L842" s="138"/>
      <c r="M842" s="139"/>
    </row>
    <row r="843" customFormat="false" ht="14.4" hidden="false" customHeight="false" outlineLevel="0" collapsed="false">
      <c r="B843" s="140" t="s">
        <v>135</v>
      </c>
      <c r="C843" s="141"/>
      <c r="D843" s="141" t="s">
        <v>315</v>
      </c>
      <c r="E843" s="157"/>
      <c r="F843" s="157" t="s">
        <v>136</v>
      </c>
      <c r="G843" s="142" t="s">
        <v>316</v>
      </c>
      <c r="H843" s="142"/>
      <c r="I843" s="142"/>
      <c r="J843" s="142"/>
      <c r="K843" s="142"/>
      <c r="L843" s="142"/>
      <c r="M843" s="144"/>
    </row>
    <row r="844" s="145" customFormat="true" ht="14.4" hidden="false" customHeight="false" outlineLevel="0" collapsed="false">
      <c r="B844" s="158" t="n">
        <v>5</v>
      </c>
      <c r="C844" s="147" t="n">
        <v>15</v>
      </c>
      <c r="D844" s="148" t="n">
        <v>17</v>
      </c>
      <c r="E844" s="147" t="n">
        <v>10</v>
      </c>
      <c r="F844" s="149" t="s">
        <v>361</v>
      </c>
      <c r="G844" s="149" t="n">
        <f aca="false">IF(F844="LD/LE",(((D844-B844)*20)+(E844-C844))*2,((D844-B844)*20)+(E844-C844))</f>
        <v>235</v>
      </c>
      <c r="H844" s="142"/>
      <c r="I844" s="142"/>
      <c r="J844" s="142"/>
      <c r="K844" s="142"/>
      <c r="L844" s="142"/>
      <c r="M844" s="144"/>
    </row>
    <row r="845" s="145" customFormat="true" ht="14.4" hidden="false" customHeight="false" outlineLevel="0" collapsed="false">
      <c r="B845" s="158" t="n">
        <v>21</v>
      </c>
      <c r="C845" s="147" t="n">
        <v>15</v>
      </c>
      <c r="D845" s="148" t="n">
        <v>130</v>
      </c>
      <c r="E845" s="147" t="n">
        <v>10</v>
      </c>
      <c r="F845" s="149" t="s">
        <v>361</v>
      </c>
      <c r="G845" s="149" t="n">
        <f aca="false">IF(F845="LD/LE",(((D845-B845)*20)+(E845-C845))*2,((D845-B845)*20)+(E845-C845))</f>
        <v>2175</v>
      </c>
      <c r="H845" s="142"/>
      <c r="I845" s="142"/>
      <c r="J845" s="142"/>
      <c r="K845" s="142"/>
      <c r="L845" s="142"/>
      <c r="M845" s="144"/>
    </row>
    <row r="846" s="145" customFormat="true" ht="14.4" hidden="false" customHeight="false" outlineLevel="0" collapsed="false">
      <c r="B846" s="158" t="n">
        <v>135</v>
      </c>
      <c r="C846" s="147" t="n">
        <v>15</v>
      </c>
      <c r="D846" s="148" t="n">
        <v>159</v>
      </c>
      <c r="E846" s="147" t="n">
        <v>0</v>
      </c>
      <c r="F846" s="149" t="s">
        <v>361</v>
      </c>
      <c r="G846" s="149" t="n">
        <f aca="false">IF(F846="LD/LE",(((D846-B846)*20)+(E846-C846))*2,((D846-B846)*20)+(E846-C846))</f>
        <v>465</v>
      </c>
      <c r="H846" s="142"/>
      <c r="I846" s="142"/>
      <c r="J846" s="142"/>
      <c r="K846" s="142"/>
      <c r="L846" s="142"/>
      <c r="M846" s="144"/>
    </row>
    <row r="847" customFormat="false" ht="14.4" hidden="false" customHeight="false" outlineLevel="0" collapsed="false">
      <c r="B847" s="151"/>
      <c r="C847" s="152"/>
      <c r="D847" s="153"/>
      <c r="E847" s="152"/>
      <c r="F847" s="154"/>
      <c r="G847" s="154"/>
      <c r="H847" s="154" t="s">
        <v>311</v>
      </c>
      <c r="I847" s="154" t="n">
        <f aca="false">SUM(G844:G846)</f>
        <v>2875</v>
      </c>
      <c r="J847" s="154" t="s">
        <v>108</v>
      </c>
      <c r="K847" s="154"/>
      <c r="L847" s="154"/>
      <c r="M847" s="155"/>
    </row>
    <row r="848" customFormat="false" ht="14.4" hidden="false" customHeight="false" outlineLevel="0" collapsed="false">
      <c r="B848" s="135" t="str">
        <f aca="false">'Planilha Orçamentária'!A39</f>
        <v>3.14</v>
      </c>
      <c r="C848" s="136" t="s">
        <v>92</v>
      </c>
      <c r="D848" s="137"/>
      <c r="E848" s="136"/>
      <c r="F848" s="138"/>
      <c r="G848" s="138"/>
      <c r="H848" s="138"/>
      <c r="I848" s="138"/>
      <c r="J848" s="138"/>
      <c r="K848" s="138"/>
      <c r="L848" s="138"/>
      <c r="M848" s="139"/>
    </row>
    <row r="849" customFormat="false" ht="14.4" hidden="false" customHeight="false" outlineLevel="0" collapsed="false">
      <c r="B849" s="140" t="s">
        <v>362</v>
      </c>
      <c r="C849" s="141"/>
      <c r="D849" s="157"/>
      <c r="E849" s="157"/>
      <c r="F849" s="157" t="s">
        <v>136</v>
      </c>
      <c r="G849" s="142" t="s">
        <v>318</v>
      </c>
      <c r="H849" s="142"/>
      <c r="I849" s="142"/>
      <c r="J849" s="142"/>
      <c r="K849" s="142"/>
      <c r="L849" s="142"/>
      <c r="M849" s="144"/>
    </row>
    <row r="850" s="145" customFormat="true" ht="14.4" hidden="false" customHeight="false" outlineLevel="0" collapsed="false">
      <c r="B850" s="158" t="n">
        <v>10</v>
      </c>
      <c r="C850" s="147" t="n">
        <v>15</v>
      </c>
      <c r="D850" s="148"/>
      <c r="E850" s="147"/>
      <c r="F850" s="149" t="s">
        <v>360</v>
      </c>
      <c r="G850" s="149" t="n">
        <v>3</v>
      </c>
      <c r="H850" s="142"/>
      <c r="I850" s="142"/>
      <c r="J850" s="142"/>
      <c r="K850" s="142"/>
      <c r="L850" s="142"/>
      <c r="M850" s="144"/>
    </row>
    <row r="851" s="145" customFormat="true" ht="14.4" hidden="false" customHeight="false" outlineLevel="0" collapsed="false">
      <c r="B851" s="158" t="n">
        <v>17</v>
      </c>
      <c r="C851" s="147" t="n">
        <v>10</v>
      </c>
      <c r="D851" s="148"/>
      <c r="E851" s="147"/>
      <c r="F851" s="149" t="s">
        <v>360</v>
      </c>
      <c r="G851" s="149" t="n">
        <v>4</v>
      </c>
      <c r="H851" s="142"/>
      <c r="I851" s="142"/>
      <c r="J851" s="142"/>
      <c r="K851" s="142"/>
      <c r="L851" s="142"/>
      <c r="M851" s="144"/>
    </row>
    <row r="852" s="145" customFormat="true" ht="14.4" hidden="false" customHeight="false" outlineLevel="0" collapsed="false">
      <c r="B852" s="158" t="n">
        <v>36</v>
      </c>
      <c r="C852" s="147" t="n">
        <v>10</v>
      </c>
      <c r="D852" s="148"/>
      <c r="E852" s="147"/>
      <c r="F852" s="149" t="s">
        <v>360</v>
      </c>
      <c r="G852" s="149" t="n">
        <v>4</v>
      </c>
      <c r="H852" s="142"/>
      <c r="I852" s="142"/>
      <c r="J852" s="142"/>
      <c r="K852" s="142"/>
      <c r="L852" s="142"/>
      <c r="M852" s="144"/>
    </row>
    <row r="853" s="145" customFormat="true" ht="14.4" hidden="false" customHeight="false" outlineLevel="0" collapsed="false">
      <c r="B853" s="158" t="n">
        <v>51</v>
      </c>
      <c r="C853" s="147" t="n">
        <v>10</v>
      </c>
      <c r="D853" s="148"/>
      <c r="E853" s="147"/>
      <c r="F853" s="149" t="s">
        <v>360</v>
      </c>
      <c r="G853" s="149" t="n">
        <v>5</v>
      </c>
      <c r="H853" s="142"/>
      <c r="I853" s="142"/>
      <c r="J853" s="142"/>
      <c r="K853" s="142"/>
      <c r="L853" s="142"/>
      <c r="M853" s="144"/>
    </row>
    <row r="854" s="145" customFormat="true" ht="14.4" hidden="false" customHeight="false" outlineLevel="0" collapsed="false">
      <c r="B854" s="158" t="n">
        <v>84</v>
      </c>
      <c r="C854" s="147" t="n">
        <v>10</v>
      </c>
      <c r="D854" s="148"/>
      <c r="E854" s="147"/>
      <c r="F854" s="149" t="s">
        <v>360</v>
      </c>
      <c r="G854" s="149" t="n">
        <v>5</v>
      </c>
      <c r="H854" s="142"/>
      <c r="I854" s="142"/>
      <c r="J854" s="142"/>
      <c r="K854" s="142"/>
      <c r="L854" s="142"/>
      <c r="M854" s="144"/>
    </row>
    <row r="855" s="145" customFormat="true" ht="14.4" hidden="false" customHeight="false" outlineLevel="0" collapsed="false">
      <c r="B855" s="158" t="n">
        <v>97</v>
      </c>
      <c r="C855" s="147" t="n">
        <v>5</v>
      </c>
      <c r="D855" s="148"/>
      <c r="E855" s="147"/>
      <c r="F855" s="149" t="s">
        <v>360</v>
      </c>
      <c r="G855" s="149" t="n">
        <v>4</v>
      </c>
      <c r="H855" s="142"/>
      <c r="I855" s="142"/>
      <c r="J855" s="142"/>
      <c r="K855" s="142"/>
      <c r="L855" s="142"/>
      <c r="M855" s="144"/>
    </row>
    <row r="856" s="145" customFormat="true" ht="14.4" hidden="false" customHeight="false" outlineLevel="0" collapsed="false">
      <c r="B856" s="158" t="n">
        <v>98</v>
      </c>
      <c r="C856" s="147" t="n">
        <v>0</v>
      </c>
      <c r="D856" s="148"/>
      <c r="E856" s="147"/>
      <c r="F856" s="149" t="s">
        <v>360</v>
      </c>
      <c r="G856" s="149" t="n">
        <v>5</v>
      </c>
      <c r="H856" s="142"/>
      <c r="I856" s="142"/>
      <c r="J856" s="142"/>
      <c r="K856" s="142"/>
      <c r="L856" s="142"/>
      <c r="M856" s="144"/>
    </row>
    <row r="857" s="145" customFormat="true" ht="14.4" hidden="false" customHeight="false" outlineLevel="0" collapsed="false">
      <c r="B857" s="158" t="n">
        <v>105</v>
      </c>
      <c r="C857" s="147" t="n">
        <v>10</v>
      </c>
      <c r="D857" s="148"/>
      <c r="E857" s="147"/>
      <c r="F857" s="149" t="s">
        <v>360</v>
      </c>
      <c r="G857" s="149" t="n">
        <v>4</v>
      </c>
      <c r="H857" s="142"/>
      <c r="I857" s="142"/>
      <c r="J857" s="142"/>
      <c r="K857" s="142"/>
      <c r="L857" s="142"/>
      <c r="M857" s="144"/>
    </row>
    <row r="858" s="145" customFormat="true" ht="14.4" hidden="false" customHeight="false" outlineLevel="0" collapsed="false">
      <c r="B858" s="158" t="n">
        <v>118</v>
      </c>
      <c r="C858" s="147" t="n">
        <v>0</v>
      </c>
      <c r="D858" s="148"/>
      <c r="E858" s="147"/>
      <c r="F858" s="149" t="s">
        <v>360</v>
      </c>
      <c r="G858" s="149" t="n">
        <v>5</v>
      </c>
      <c r="H858" s="142"/>
      <c r="I858" s="142"/>
      <c r="J858" s="142"/>
      <c r="K858" s="142"/>
      <c r="L858" s="142"/>
      <c r="M858" s="144"/>
    </row>
    <row r="859" s="145" customFormat="true" ht="14.4" hidden="false" customHeight="false" outlineLevel="0" collapsed="false">
      <c r="B859" s="158" t="n">
        <v>130</v>
      </c>
      <c r="C859" s="147" t="n">
        <v>10</v>
      </c>
      <c r="D859" s="148"/>
      <c r="E859" s="147"/>
      <c r="F859" s="149" t="s">
        <v>360</v>
      </c>
      <c r="G859" s="149" t="n">
        <v>3</v>
      </c>
      <c r="H859" s="142"/>
      <c r="I859" s="142"/>
      <c r="J859" s="142"/>
      <c r="K859" s="142"/>
      <c r="L859" s="142"/>
      <c r="M859" s="144"/>
    </row>
    <row r="860" s="145" customFormat="true" ht="14.4" hidden="false" customHeight="false" outlineLevel="0" collapsed="false">
      <c r="B860" s="158" t="n">
        <v>143</v>
      </c>
      <c r="C860" s="147" t="n">
        <v>15</v>
      </c>
      <c r="D860" s="148"/>
      <c r="E860" s="147"/>
      <c r="F860" s="149" t="s">
        <v>360</v>
      </c>
      <c r="G860" s="149" t="n">
        <v>3</v>
      </c>
      <c r="H860" s="142"/>
      <c r="I860" s="142"/>
      <c r="J860" s="142"/>
      <c r="K860" s="142"/>
      <c r="L860" s="142"/>
      <c r="M860" s="144"/>
    </row>
    <row r="861" s="145" customFormat="true" ht="14.4" hidden="false" customHeight="false" outlineLevel="0" collapsed="false">
      <c r="B861" s="158" t="n">
        <v>145</v>
      </c>
      <c r="C861" s="147" t="n">
        <v>15</v>
      </c>
      <c r="D861" s="148"/>
      <c r="E861" s="147"/>
      <c r="F861" s="149" t="s">
        <v>360</v>
      </c>
      <c r="G861" s="149" t="n">
        <v>5</v>
      </c>
      <c r="H861" s="142"/>
      <c r="I861" s="142"/>
      <c r="J861" s="142"/>
      <c r="K861" s="142"/>
      <c r="L861" s="142"/>
      <c r="M861" s="144"/>
    </row>
    <row r="862" s="145" customFormat="true" ht="14.4" hidden="false" customHeight="false" outlineLevel="0" collapsed="false">
      <c r="B862" s="158" t="n">
        <v>159</v>
      </c>
      <c r="C862" s="147" t="n">
        <v>0</v>
      </c>
      <c r="D862" s="148"/>
      <c r="E862" s="147"/>
      <c r="F862" s="149" t="s">
        <v>360</v>
      </c>
      <c r="G862" s="149" t="n">
        <v>3</v>
      </c>
      <c r="H862" s="142"/>
      <c r="I862" s="142"/>
      <c r="J862" s="142"/>
      <c r="K862" s="142"/>
      <c r="L862" s="142"/>
      <c r="M862" s="144"/>
    </row>
    <row r="863" s="145" customFormat="true" ht="14.4" hidden="false" customHeight="false" outlineLevel="0" collapsed="false">
      <c r="B863" s="158" t="n">
        <v>105</v>
      </c>
      <c r="C863" s="147" t="n">
        <v>10</v>
      </c>
      <c r="D863" s="148"/>
      <c r="E863" s="147"/>
      <c r="F863" s="149" t="s">
        <v>361</v>
      </c>
      <c r="G863" s="149" t="n">
        <v>5</v>
      </c>
      <c r="H863" s="142"/>
      <c r="I863" s="142"/>
      <c r="J863" s="142"/>
      <c r="K863" s="142"/>
      <c r="L863" s="142"/>
      <c r="M863" s="144"/>
    </row>
    <row r="864" s="145" customFormat="true" ht="14.4" hidden="false" customHeight="false" outlineLevel="0" collapsed="false">
      <c r="B864" s="158" t="n">
        <v>118</v>
      </c>
      <c r="C864" s="147" t="n">
        <v>0</v>
      </c>
      <c r="D864" s="148"/>
      <c r="E864" s="147"/>
      <c r="F864" s="149" t="s">
        <v>361</v>
      </c>
      <c r="G864" s="149" t="n">
        <v>5</v>
      </c>
      <c r="H864" s="142"/>
      <c r="I864" s="142"/>
      <c r="J864" s="142"/>
      <c r="K864" s="142"/>
      <c r="L864" s="142"/>
      <c r="M864" s="144"/>
    </row>
    <row r="865" s="145" customFormat="true" ht="14.4" hidden="false" customHeight="false" outlineLevel="0" collapsed="false">
      <c r="B865" s="158" t="n">
        <v>143</v>
      </c>
      <c r="C865" s="147" t="n">
        <v>15</v>
      </c>
      <c r="D865" s="148"/>
      <c r="E865" s="147"/>
      <c r="F865" s="149" t="s">
        <v>361</v>
      </c>
      <c r="G865" s="149" t="n">
        <v>5</v>
      </c>
      <c r="H865" s="142"/>
      <c r="I865" s="142"/>
      <c r="J865" s="142"/>
      <c r="K865" s="142"/>
      <c r="L865" s="142"/>
      <c r="M865" s="144"/>
    </row>
    <row r="866" customFormat="false" ht="14.4" hidden="false" customHeight="false" outlineLevel="0" collapsed="false">
      <c r="B866" s="151"/>
      <c r="C866" s="152"/>
      <c r="D866" s="153"/>
      <c r="E866" s="152"/>
      <c r="F866" s="154"/>
      <c r="G866" s="154"/>
      <c r="H866" s="154" t="s">
        <v>311</v>
      </c>
      <c r="I866" s="154" t="n">
        <f aca="false">SUM(G850:G865)</f>
        <v>68</v>
      </c>
      <c r="J866" s="154" t="s">
        <v>108</v>
      </c>
      <c r="K866" s="154"/>
      <c r="L866" s="154"/>
      <c r="M866" s="155"/>
    </row>
    <row r="867" customFormat="false" ht="14.4" hidden="false" customHeight="false" outlineLevel="0" collapsed="false">
      <c r="B867" s="135" t="str">
        <f aca="false">'Planilha Orçamentária'!A40</f>
        <v>3.15</v>
      </c>
      <c r="C867" s="136" t="s">
        <v>95</v>
      </c>
      <c r="D867" s="137"/>
      <c r="E867" s="136"/>
      <c r="F867" s="138"/>
      <c r="G867" s="138"/>
      <c r="H867" s="138"/>
      <c r="I867" s="138"/>
      <c r="J867" s="138"/>
      <c r="K867" s="138"/>
      <c r="L867" s="138"/>
      <c r="M867" s="139"/>
    </row>
    <row r="868" customFormat="false" ht="14.4" hidden="false" customHeight="false" outlineLevel="0" collapsed="false">
      <c r="B868" s="140" t="s">
        <v>362</v>
      </c>
      <c r="C868" s="141"/>
      <c r="D868" s="157"/>
      <c r="E868" s="157"/>
      <c r="F868" s="157" t="s">
        <v>136</v>
      </c>
      <c r="G868" s="142" t="s">
        <v>318</v>
      </c>
      <c r="H868" s="142"/>
      <c r="I868" s="142"/>
      <c r="J868" s="142"/>
      <c r="K868" s="142"/>
      <c r="L868" s="142"/>
      <c r="M868" s="144"/>
    </row>
    <row r="869" s="145" customFormat="true" ht="14.4" hidden="false" customHeight="false" outlineLevel="0" collapsed="false">
      <c r="B869" s="158" t="n">
        <v>10</v>
      </c>
      <c r="C869" s="147" t="n">
        <v>15</v>
      </c>
      <c r="D869" s="148"/>
      <c r="E869" s="147"/>
      <c r="F869" s="149" t="s">
        <v>360</v>
      </c>
      <c r="G869" s="149" t="n">
        <v>2</v>
      </c>
      <c r="H869" s="142"/>
      <c r="I869" s="142"/>
      <c r="J869" s="142"/>
      <c r="K869" s="142"/>
      <c r="L869" s="142"/>
      <c r="M869" s="144"/>
    </row>
    <row r="870" s="145" customFormat="true" ht="14.4" hidden="false" customHeight="false" outlineLevel="0" collapsed="false">
      <c r="B870" s="158" t="n">
        <v>17</v>
      </c>
      <c r="C870" s="147" t="n">
        <v>10</v>
      </c>
      <c r="D870" s="148"/>
      <c r="E870" s="147"/>
      <c r="F870" s="149" t="s">
        <v>360</v>
      </c>
      <c r="G870" s="149" t="n">
        <v>2</v>
      </c>
      <c r="H870" s="142"/>
      <c r="I870" s="142"/>
      <c r="J870" s="142"/>
      <c r="K870" s="142"/>
      <c r="L870" s="142"/>
      <c r="M870" s="144"/>
    </row>
    <row r="871" s="145" customFormat="true" ht="14.4" hidden="false" customHeight="false" outlineLevel="0" collapsed="false">
      <c r="B871" s="158" t="n">
        <v>36</v>
      </c>
      <c r="C871" s="147" t="n">
        <v>10</v>
      </c>
      <c r="D871" s="148"/>
      <c r="E871" s="147"/>
      <c r="F871" s="149" t="s">
        <v>360</v>
      </c>
      <c r="G871" s="149" t="n">
        <v>2</v>
      </c>
      <c r="H871" s="142"/>
      <c r="I871" s="142"/>
      <c r="J871" s="142"/>
      <c r="K871" s="142"/>
      <c r="L871" s="142"/>
      <c r="M871" s="144"/>
    </row>
    <row r="872" s="145" customFormat="true" ht="14.4" hidden="false" customHeight="false" outlineLevel="0" collapsed="false">
      <c r="B872" s="158" t="n">
        <v>51</v>
      </c>
      <c r="C872" s="147" t="n">
        <v>10</v>
      </c>
      <c r="D872" s="148"/>
      <c r="E872" s="147"/>
      <c r="F872" s="149" t="s">
        <v>360</v>
      </c>
      <c r="G872" s="149" t="n">
        <v>2</v>
      </c>
      <c r="H872" s="142"/>
      <c r="I872" s="142"/>
      <c r="J872" s="142"/>
      <c r="K872" s="142"/>
      <c r="L872" s="142"/>
      <c r="M872" s="144"/>
    </row>
    <row r="873" s="145" customFormat="true" ht="14.4" hidden="false" customHeight="false" outlineLevel="0" collapsed="false">
      <c r="B873" s="158" t="n">
        <v>84</v>
      </c>
      <c r="C873" s="147" t="n">
        <v>10</v>
      </c>
      <c r="D873" s="148"/>
      <c r="E873" s="147"/>
      <c r="F873" s="149" t="s">
        <v>360</v>
      </c>
      <c r="G873" s="149" t="n">
        <v>2</v>
      </c>
      <c r="H873" s="142"/>
      <c r="I873" s="142"/>
      <c r="J873" s="142"/>
      <c r="K873" s="142"/>
      <c r="L873" s="142"/>
      <c r="M873" s="144"/>
    </row>
    <row r="874" s="145" customFormat="true" ht="14.4" hidden="false" customHeight="false" outlineLevel="0" collapsed="false">
      <c r="B874" s="158" t="n">
        <v>97</v>
      </c>
      <c r="C874" s="147" t="n">
        <v>5</v>
      </c>
      <c r="D874" s="148"/>
      <c r="E874" s="147"/>
      <c r="F874" s="149" t="s">
        <v>360</v>
      </c>
      <c r="G874" s="149" t="n">
        <v>2</v>
      </c>
      <c r="H874" s="142"/>
      <c r="I874" s="142"/>
      <c r="J874" s="142"/>
      <c r="K874" s="142"/>
      <c r="L874" s="142"/>
      <c r="M874" s="144"/>
    </row>
    <row r="875" s="145" customFormat="true" ht="14.4" hidden="false" customHeight="false" outlineLevel="0" collapsed="false">
      <c r="B875" s="158" t="n">
        <v>98</v>
      </c>
      <c r="C875" s="147" t="n">
        <v>0</v>
      </c>
      <c r="D875" s="148"/>
      <c r="E875" s="147"/>
      <c r="F875" s="149" t="s">
        <v>360</v>
      </c>
      <c r="G875" s="149" t="n">
        <v>2</v>
      </c>
      <c r="H875" s="142"/>
      <c r="I875" s="142"/>
      <c r="J875" s="142"/>
      <c r="K875" s="142"/>
      <c r="L875" s="142"/>
      <c r="M875" s="144"/>
    </row>
    <row r="876" s="145" customFormat="true" ht="14.4" hidden="false" customHeight="false" outlineLevel="0" collapsed="false">
      <c r="B876" s="158" t="n">
        <v>105</v>
      </c>
      <c r="C876" s="147" t="n">
        <v>10</v>
      </c>
      <c r="D876" s="148"/>
      <c r="E876" s="147"/>
      <c r="F876" s="149" t="s">
        <v>360</v>
      </c>
      <c r="G876" s="149" t="n">
        <v>2</v>
      </c>
      <c r="H876" s="142"/>
      <c r="I876" s="142"/>
      <c r="J876" s="142"/>
      <c r="K876" s="142"/>
      <c r="L876" s="142"/>
      <c r="M876" s="144"/>
    </row>
    <row r="877" s="145" customFormat="true" ht="14.4" hidden="false" customHeight="false" outlineLevel="0" collapsed="false">
      <c r="B877" s="158" t="n">
        <v>118</v>
      </c>
      <c r="C877" s="147" t="n">
        <v>0</v>
      </c>
      <c r="D877" s="148"/>
      <c r="E877" s="147"/>
      <c r="F877" s="149" t="s">
        <v>360</v>
      </c>
      <c r="G877" s="149" t="n">
        <v>2</v>
      </c>
      <c r="H877" s="142"/>
      <c r="I877" s="142"/>
      <c r="J877" s="142"/>
      <c r="K877" s="142"/>
      <c r="L877" s="142"/>
      <c r="M877" s="144"/>
    </row>
    <row r="878" s="145" customFormat="true" ht="14.4" hidden="false" customHeight="false" outlineLevel="0" collapsed="false">
      <c r="B878" s="158" t="n">
        <v>130</v>
      </c>
      <c r="C878" s="147" t="n">
        <v>10</v>
      </c>
      <c r="D878" s="148"/>
      <c r="E878" s="147"/>
      <c r="F878" s="149" t="s">
        <v>360</v>
      </c>
      <c r="G878" s="149" t="n">
        <v>2</v>
      </c>
      <c r="H878" s="142"/>
      <c r="I878" s="142"/>
      <c r="J878" s="142"/>
      <c r="K878" s="142"/>
      <c r="L878" s="142"/>
      <c r="M878" s="144"/>
    </row>
    <row r="879" s="145" customFormat="true" ht="14.4" hidden="false" customHeight="false" outlineLevel="0" collapsed="false">
      <c r="B879" s="158" t="n">
        <v>143</v>
      </c>
      <c r="C879" s="147" t="n">
        <v>15</v>
      </c>
      <c r="D879" s="148"/>
      <c r="E879" s="147"/>
      <c r="F879" s="149" t="s">
        <v>360</v>
      </c>
      <c r="G879" s="149" t="n">
        <v>2</v>
      </c>
      <c r="H879" s="142"/>
      <c r="I879" s="142"/>
      <c r="J879" s="142"/>
      <c r="K879" s="142"/>
      <c r="L879" s="142"/>
      <c r="M879" s="144"/>
    </row>
    <row r="880" s="145" customFormat="true" ht="14.4" hidden="false" customHeight="false" outlineLevel="0" collapsed="false">
      <c r="B880" s="158" t="n">
        <v>145</v>
      </c>
      <c r="C880" s="147" t="n">
        <v>15</v>
      </c>
      <c r="D880" s="148"/>
      <c r="E880" s="147"/>
      <c r="F880" s="149" t="s">
        <v>360</v>
      </c>
      <c r="G880" s="149" t="n">
        <v>2</v>
      </c>
      <c r="H880" s="142"/>
      <c r="I880" s="142"/>
      <c r="J880" s="142"/>
      <c r="K880" s="142"/>
      <c r="L880" s="142"/>
      <c r="M880" s="144"/>
    </row>
    <row r="881" s="145" customFormat="true" ht="14.4" hidden="false" customHeight="false" outlineLevel="0" collapsed="false">
      <c r="B881" s="158" t="n">
        <v>159</v>
      </c>
      <c r="C881" s="147" t="n">
        <v>0</v>
      </c>
      <c r="D881" s="148"/>
      <c r="E881" s="147"/>
      <c r="F881" s="149" t="s">
        <v>360</v>
      </c>
      <c r="G881" s="149" t="n">
        <v>2</v>
      </c>
      <c r="H881" s="142"/>
      <c r="I881" s="142"/>
      <c r="J881" s="142"/>
      <c r="K881" s="142"/>
      <c r="L881" s="142"/>
      <c r="M881" s="144"/>
    </row>
    <row r="882" s="145" customFormat="true" ht="14.4" hidden="false" customHeight="false" outlineLevel="0" collapsed="false">
      <c r="B882" s="158" t="n">
        <v>105</v>
      </c>
      <c r="C882" s="147" t="n">
        <v>10</v>
      </c>
      <c r="D882" s="148"/>
      <c r="E882" s="147"/>
      <c r="F882" s="149" t="s">
        <v>361</v>
      </c>
      <c r="G882" s="149" t="n">
        <v>2</v>
      </c>
      <c r="H882" s="142"/>
      <c r="I882" s="142"/>
      <c r="J882" s="142"/>
      <c r="K882" s="142"/>
      <c r="L882" s="142"/>
      <c r="M882" s="144"/>
    </row>
    <row r="883" s="145" customFormat="true" ht="14.4" hidden="false" customHeight="false" outlineLevel="0" collapsed="false">
      <c r="B883" s="158" t="n">
        <v>118</v>
      </c>
      <c r="C883" s="147" t="n">
        <v>0</v>
      </c>
      <c r="D883" s="148"/>
      <c r="E883" s="147"/>
      <c r="F883" s="149" t="s">
        <v>361</v>
      </c>
      <c r="G883" s="149" t="n">
        <v>2</v>
      </c>
      <c r="H883" s="142"/>
      <c r="I883" s="142"/>
      <c r="J883" s="142"/>
      <c r="K883" s="142"/>
      <c r="L883" s="142"/>
      <c r="M883" s="144"/>
    </row>
    <row r="884" s="145" customFormat="true" ht="14.4" hidden="false" customHeight="false" outlineLevel="0" collapsed="false">
      <c r="B884" s="158" t="n">
        <v>143</v>
      </c>
      <c r="C884" s="147" t="n">
        <v>15</v>
      </c>
      <c r="D884" s="148"/>
      <c r="E884" s="147"/>
      <c r="F884" s="149" t="s">
        <v>361</v>
      </c>
      <c r="G884" s="149" t="n">
        <v>2</v>
      </c>
      <c r="H884" s="142"/>
      <c r="I884" s="142"/>
      <c r="J884" s="142"/>
      <c r="K884" s="142"/>
      <c r="L884" s="142"/>
      <c r="M884" s="144"/>
    </row>
    <row r="885" customFormat="false" ht="14.4" hidden="false" customHeight="false" outlineLevel="0" collapsed="false">
      <c r="B885" s="151"/>
      <c r="C885" s="152"/>
      <c r="D885" s="153"/>
      <c r="E885" s="152"/>
      <c r="F885" s="154"/>
      <c r="G885" s="154"/>
      <c r="H885" s="154" t="s">
        <v>311</v>
      </c>
      <c r="I885" s="154" t="n">
        <f aca="false">SUM(G869:G884)</f>
        <v>32</v>
      </c>
      <c r="J885" s="154" t="s">
        <v>108</v>
      </c>
      <c r="K885" s="154"/>
      <c r="L885" s="154"/>
      <c r="M885" s="155"/>
    </row>
    <row r="886" customFormat="false" ht="14.4" hidden="false" customHeight="false" outlineLevel="0" collapsed="false">
      <c r="B886" s="135" t="str">
        <f aca="false">'Planilha Orçamentária'!A41</f>
        <v>3.16</v>
      </c>
      <c r="C886" s="136" t="s">
        <v>98</v>
      </c>
      <c r="D886" s="137"/>
      <c r="E886" s="136"/>
      <c r="F886" s="138"/>
      <c r="G886" s="138"/>
      <c r="H886" s="138"/>
      <c r="I886" s="138"/>
      <c r="J886" s="138"/>
      <c r="K886" s="138"/>
      <c r="L886" s="138"/>
      <c r="M886" s="139"/>
    </row>
    <row r="887" customFormat="false" ht="14.4" hidden="false" customHeight="false" outlineLevel="0" collapsed="false">
      <c r="B887" s="140" t="s">
        <v>362</v>
      </c>
      <c r="C887" s="141"/>
      <c r="D887" s="157"/>
      <c r="E887" s="157"/>
      <c r="F887" s="157" t="s">
        <v>136</v>
      </c>
      <c r="G887" s="142" t="s">
        <v>318</v>
      </c>
      <c r="H887" s="142"/>
      <c r="I887" s="142"/>
      <c r="J887" s="142"/>
      <c r="K887" s="142"/>
      <c r="L887" s="142"/>
      <c r="M887" s="144"/>
    </row>
    <row r="888" s="145" customFormat="true" ht="14.4" hidden="false" customHeight="false" outlineLevel="0" collapsed="false">
      <c r="B888" s="158" t="n">
        <v>10</v>
      </c>
      <c r="C888" s="147" t="n">
        <v>15</v>
      </c>
      <c r="D888" s="148"/>
      <c r="E888" s="147"/>
      <c r="F888" s="149" t="s">
        <v>360</v>
      </c>
      <c r="G888" s="149" t="n">
        <v>1</v>
      </c>
      <c r="H888" s="142"/>
      <c r="I888" s="142"/>
      <c r="J888" s="142"/>
      <c r="K888" s="142"/>
      <c r="L888" s="142"/>
      <c r="M888" s="144"/>
    </row>
    <row r="889" s="145" customFormat="true" ht="14.4" hidden="false" customHeight="false" outlineLevel="0" collapsed="false">
      <c r="B889" s="158" t="n">
        <v>17</v>
      </c>
      <c r="C889" s="147" t="n">
        <v>10</v>
      </c>
      <c r="D889" s="148"/>
      <c r="E889" s="147"/>
      <c r="F889" s="149" t="s">
        <v>360</v>
      </c>
      <c r="G889" s="149" t="n">
        <v>1</v>
      </c>
      <c r="H889" s="142"/>
      <c r="I889" s="142"/>
      <c r="J889" s="142"/>
      <c r="K889" s="142"/>
      <c r="L889" s="142"/>
      <c r="M889" s="144"/>
    </row>
    <row r="890" s="145" customFormat="true" ht="14.4" hidden="false" customHeight="false" outlineLevel="0" collapsed="false">
      <c r="B890" s="158" t="n">
        <v>36</v>
      </c>
      <c r="C890" s="147" t="n">
        <v>10</v>
      </c>
      <c r="D890" s="148"/>
      <c r="E890" s="147"/>
      <c r="F890" s="149" t="s">
        <v>360</v>
      </c>
      <c r="G890" s="149" t="n">
        <v>1</v>
      </c>
      <c r="H890" s="142"/>
      <c r="I890" s="142"/>
      <c r="J890" s="142"/>
      <c r="K890" s="142"/>
      <c r="L890" s="142"/>
      <c r="M890" s="144"/>
    </row>
    <row r="891" s="145" customFormat="true" ht="14.4" hidden="false" customHeight="false" outlineLevel="0" collapsed="false">
      <c r="B891" s="158" t="n">
        <v>51</v>
      </c>
      <c r="C891" s="147" t="n">
        <v>10</v>
      </c>
      <c r="D891" s="148"/>
      <c r="E891" s="147"/>
      <c r="F891" s="149" t="s">
        <v>360</v>
      </c>
      <c r="G891" s="149" t="n">
        <v>1</v>
      </c>
      <c r="H891" s="142"/>
      <c r="I891" s="142"/>
      <c r="J891" s="142"/>
      <c r="K891" s="142"/>
      <c r="L891" s="142"/>
      <c r="M891" s="144"/>
    </row>
    <row r="892" s="145" customFormat="true" ht="14.4" hidden="false" customHeight="false" outlineLevel="0" collapsed="false">
      <c r="B892" s="158" t="n">
        <v>84</v>
      </c>
      <c r="C892" s="147" t="n">
        <v>10</v>
      </c>
      <c r="D892" s="148"/>
      <c r="E892" s="147"/>
      <c r="F892" s="149" t="s">
        <v>360</v>
      </c>
      <c r="G892" s="149" t="n">
        <v>1</v>
      </c>
      <c r="H892" s="142"/>
      <c r="I892" s="142"/>
      <c r="J892" s="142"/>
      <c r="K892" s="142"/>
      <c r="L892" s="142"/>
      <c r="M892" s="144"/>
    </row>
    <row r="893" s="145" customFormat="true" ht="14.4" hidden="false" customHeight="false" outlineLevel="0" collapsed="false">
      <c r="B893" s="158" t="n">
        <v>97</v>
      </c>
      <c r="C893" s="147" t="n">
        <v>5</v>
      </c>
      <c r="D893" s="148"/>
      <c r="E893" s="147"/>
      <c r="F893" s="149" t="s">
        <v>360</v>
      </c>
      <c r="G893" s="149" t="n">
        <v>1</v>
      </c>
      <c r="H893" s="142"/>
      <c r="I893" s="142"/>
      <c r="J893" s="142"/>
      <c r="K893" s="142"/>
      <c r="L893" s="142"/>
      <c r="M893" s="144"/>
    </row>
    <row r="894" s="145" customFormat="true" ht="14.4" hidden="false" customHeight="false" outlineLevel="0" collapsed="false">
      <c r="B894" s="158" t="n">
        <v>98</v>
      </c>
      <c r="C894" s="147" t="n">
        <v>0</v>
      </c>
      <c r="D894" s="148"/>
      <c r="E894" s="147"/>
      <c r="F894" s="149" t="s">
        <v>360</v>
      </c>
      <c r="G894" s="149" t="n">
        <v>1</v>
      </c>
      <c r="H894" s="142"/>
      <c r="I894" s="142"/>
      <c r="J894" s="142"/>
      <c r="K894" s="142"/>
      <c r="L894" s="142"/>
      <c r="M894" s="144"/>
    </row>
    <row r="895" s="145" customFormat="true" ht="14.4" hidden="false" customHeight="false" outlineLevel="0" collapsed="false">
      <c r="B895" s="158" t="n">
        <v>105</v>
      </c>
      <c r="C895" s="147" t="n">
        <v>10</v>
      </c>
      <c r="D895" s="148"/>
      <c r="E895" s="147"/>
      <c r="F895" s="149" t="s">
        <v>360</v>
      </c>
      <c r="G895" s="149" t="n">
        <v>1</v>
      </c>
      <c r="H895" s="142"/>
      <c r="I895" s="142"/>
      <c r="J895" s="142"/>
      <c r="K895" s="142"/>
      <c r="L895" s="142"/>
      <c r="M895" s="144"/>
    </row>
    <row r="896" s="145" customFormat="true" ht="14.4" hidden="false" customHeight="false" outlineLevel="0" collapsed="false">
      <c r="B896" s="158" t="n">
        <v>118</v>
      </c>
      <c r="C896" s="147" t="n">
        <v>0</v>
      </c>
      <c r="D896" s="148"/>
      <c r="E896" s="147"/>
      <c r="F896" s="149" t="s">
        <v>360</v>
      </c>
      <c r="G896" s="149" t="n">
        <v>1</v>
      </c>
      <c r="H896" s="142"/>
      <c r="I896" s="142"/>
      <c r="J896" s="142"/>
      <c r="K896" s="142"/>
      <c r="L896" s="142"/>
      <c r="M896" s="144"/>
    </row>
    <row r="897" s="145" customFormat="true" ht="14.4" hidden="false" customHeight="false" outlineLevel="0" collapsed="false">
      <c r="B897" s="158" t="n">
        <v>130</v>
      </c>
      <c r="C897" s="147" t="n">
        <v>10</v>
      </c>
      <c r="D897" s="148"/>
      <c r="E897" s="147"/>
      <c r="F897" s="149" t="s">
        <v>360</v>
      </c>
      <c r="G897" s="149" t="n">
        <v>1</v>
      </c>
      <c r="H897" s="142"/>
      <c r="I897" s="142"/>
      <c r="J897" s="142"/>
      <c r="K897" s="142"/>
      <c r="L897" s="142"/>
      <c r="M897" s="144"/>
    </row>
    <row r="898" s="145" customFormat="true" ht="14.4" hidden="false" customHeight="false" outlineLevel="0" collapsed="false">
      <c r="B898" s="158" t="n">
        <v>143</v>
      </c>
      <c r="C898" s="147" t="n">
        <v>15</v>
      </c>
      <c r="D898" s="148"/>
      <c r="E898" s="147"/>
      <c r="F898" s="149" t="s">
        <v>360</v>
      </c>
      <c r="G898" s="149" t="n">
        <v>1</v>
      </c>
      <c r="H898" s="142"/>
      <c r="I898" s="142"/>
      <c r="J898" s="142"/>
      <c r="K898" s="142"/>
      <c r="L898" s="142"/>
      <c r="M898" s="144"/>
    </row>
    <row r="899" s="145" customFormat="true" ht="14.4" hidden="false" customHeight="false" outlineLevel="0" collapsed="false">
      <c r="B899" s="158" t="n">
        <v>145</v>
      </c>
      <c r="C899" s="147" t="n">
        <v>15</v>
      </c>
      <c r="D899" s="148"/>
      <c r="E899" s="147"/>
      <c r="F899" s="149" t="s">
        <v>360</v>
      </c>
      <c r="G899" s="149" t="n">
        <v>1</v>
      </c>
      <c r="H899" s="142"/>
      <c r="I899" s="142"/>
      <c r="J899" s="142"/>
      <c r="K899" s="142"/>
      <c r="L899" s="142"/>
      <c r="M899" s="144"/>
    </row>
    <row r="900" s="145" customFormat="true" ht="14.4" hidden="false" customHeight="false" outlineLevel="0" collapsed="false">
      <c r="B900" s="158" t="n">
        <v>159</v>
      </c>
      <c r="C900" s="147" t="n">
        <v>0</v>
      </c>
      <c r="D900" s="148"/>
      <c r="E900" s="147"/>
      <c r="F900" s="149" t="s">
        <v>360</v>
      </c>
      <c r="G900" s="149" t="n">
        <v>1</v>
      </c>
      <c r="H900" s="142"/>
      <c r="I900" s="142"/>
      <c r="J900" s="142"/>
      <c r="K900" s="142"/>
      <c r="L900" s="142"/>
      <c r="M900" s="144"/>
    </row>
    <row r="901" s="145" customFormat="true" ht="14.4" hidden="false" customHeight="false" outlineLevel="0" collapsed="false">
      <c r="B901" s="158" t="n">
        <v>105</v>
      </c>
      <c r="C901" s="147" t="n">
        <v>10</v>
      </c>
      <c r="D901" s="148"/>
      <c r="E901" s="147"/>
      <c r="F901" s="149" t="s">
        <v>361</v>
      </c>
      <c r="G901" s="149" t="n">
        <v>1</v>
      </c>
      <c r="H901" s="142"/>
      <c r="I901" s="142"/>
      <c r="J901" s="142"/>
      <c r="K901" s="142"/>
      <c r="L901" s="142"/>
      <c r="M901" s="144"/>
    </row>
    <row r="902" s="145" customFormat="true" ht="14.4" hidden="false" customHeight="false" outlineLevel="0" collapsed="false">
      <c r="B902" s="158" t="n">
        <v>118</v>
      </c>
      <c r="C902" s="147" t="n">
        <v>0</v>
      </c>
      <c r="D902" s="148"/>
      <c r="E902" s="147"/>
      <c r="F902" s="149" t="s">
        <v>361</v>
      </c>
      <c r="G902" s="149" t="n">
        <v>1</v>
      </c>
      <c r="H902" s="142"/>
      <c r="I902" s="142"/>
      <c r="J902" s="142"/>
      <c r="K902" s="142"/>
      <c r="L902" s="142"/>
      <c r="M902" s="144"/>
    </row>
    <row r="903" s="145" customFormat="true" ht="14.4" hidden="false" customHeight="false" outlineLevel="0" collapsed="false">
      <c r="B903" s="158" t="n">
        <v>143</v>
      </c>
      <c r="C903" s="147" t="n">
        <v>15</v>
      </c>
      <c r="D903" s="148"/>
      <c r="E903" s="147"/>
      <c r="F903" s="149" t="s">
        <v>361</v>
      </c>
      <c r="G903" s="149" t="n">
        <v>1</v>
      </c>
      <c r="H903" s="142"/>
      <c r="I903" s="142"/>
      <c r="J903" s="142"/>
      <c r="K903" s="142"/>
      <c r="L903" s="142"/>
      <c r="M903" s="144"/>
    </row>
    <row r="904" customFormat="false" ht="14.4" hidden="false" customHeight="false" outlineLevel="0" collapsed="false">
      <c r="B904" s="151"/>
      <c r="C904" s="152"/>
      <c r="D904" s="153"/>
      <c r="E904" s="152"/>
      <c r="F904" s="154"/>
      <c r="G904" s="154"/>
      <c r="H904" s="154" t="s">
        <v>311</v>
      </c>
      <c r="I904" s="154" t="n">
        <f aca="false">SUM(G888:G903)</f>
        <v>16</v>
      </c>
      <c r="J904" s="154" t="s">
        <v>108</v>
      </c>
      <c r="K904" s="154"/>
      <c r="L904" s="154"/>
      <c r="M904" s="155"/>
    </row>
    <row r="905" customFormat="false" ht="14.4" hidden="false" customHeight="false" outlineLevel="0" collapsed="false">
      <c r="B905" s="135" t="str">
        <f aca="false">'Planilha Orçamentária'!A42</f>
        <v>3.17</v>
      </c>
      <c r="C905" s="136" t="s">
        <v>101</v>
      </c>
      <c r="D905" s="137"/>
      <c r="E905" s="136"/>
      <c r="F905" s="138"/>
      <c r="G905" s="138"/>
      <c r="H905" s="138"/>
      <c r="I905" s="138"/>
      <c r="J905" s="138"/>
      <c r="K905" s="138"/>
      <c r="L905" s="138"/>
      <c r="M905" s="139"/>
    </row>
    <row r="906" customFormat="false" ht="14.4" hidden="false" customHeight="false" outlineLevel="0" collapsed="false">
      <c r="B906" s="140" t="s">
        <v>362</v>
      </c>
      <c r="C906" s="141"/>
      <c r="D906" s="157"/>
      <c r="E906" s="157"/>
      <c r="F906" s="157" t="s">
        <v>136</v>
      </c>
      <c r="G906" s="142" t="s">
        <v>318</v>
      </c>
      <c r="H906" s="142"/>
      <c r="I906" s="142"/>
      <c r="J906" s="142"/>
      <c r="K906" s="142"/>
      <c r="L906" s="142"/>
      <c r="M906" s="144"/>
    </row>
    <row r="907" s="145" customFormat="true" ht="14.4" hidden="false" customHeight="false" outlineLevel="0" collapsed="false">
      <c r="B907" s="158" t="n">
        <v>10</v>
      </c>
      <c r="C907" s="147" t="n">
        <v>15</v>
      </c>
      <c r="D907" s="148"/>
      <c r="E907" s="147"/>
      <c r="F907" s="149" t="s">
        <v>360</v>
      </c>
      <c r="G907" s="149" t="n">
        <v>1</v>
      </c>
      <c r="H907" s="149"/>
      <c r="I907" s="149"/>
      <c r="J907" s="149"/>
      <c r="K907" s="149"/>
      <c r="L907" s="149"/>
      <c r="M907" s="150"/>
    </row>
    <row r="908" s="145" customFormat="true" ht="14.4" hidden="false" customHeight="false" outlineLevel="0" collapsed="false">
      <c r="B908" s="158" t="n">
        <v>84</v>
      </c>
      <c r="C908" s="147" t="n">
        <v>10</v>
      </c>
      <c r="D908" s="148"/>
      <c r="E908" s="147"/>
      <c r="F908" s="149" t="s">
        <v>360</v>
      </c>
      <c r="G908" s="149" t="n">
        <v>1</v>
      </c>
      <c r="H908" s="149"/>
      <c r="I908" s="149"/>
      <c r="J908" s="149"/>
      <c r="K908" s="149"/>
      <c r="L908" s="149"/>
      <c r="M908" s="150"/>
    </row>
    <row r="909" s="145" customFormat="true" ht="14.4" hidden="false" customHeight="false" outlineLevel="0" collapsed="false">
      <c r="B909" s="158" t="n">
        <v>97</v>
      </c>
      <c r="C909" s="147" t="n">
        <v>5</v>
      </c>
      <c r="D909" s="148"/>
      <c r="E909" s="147"/>
      <c r="F909" s="149" t="s">
        <v>360</v>
      </c>
      <c r="G909" s="149" t="n">
        <v>1</v>
      </c>
      <c r="H909" s="149"/>
      <c r="I909" s="149"/>
      <c r="J909" s="149"/>
      <c r="K909" s="149"/>
      <c r="L909" s="149"/>
      <c r="M909" s="150"/>
    </row>
    <row r="910" s="145" customFormat="true" ht="14.4" hidden="false" customHeight="false" outlineLevel="0" collapsed="false">
      <c r="B910" s="158" t="n">
        <v>145</v>
      </c>
      <c r="C910" s="147" t="n">
        <v>15</v>
      </c>
      <c r="D910" s="148"/>
      <c r="E910" s="147"/>
      <c r="F910" s="149" t="s">
        <v>360</v>
      </c>
      <c r="G910" s="149" t="n">
        <v>1</v>
      </c>
      <c r="H910" s="149"/>
      <c r="I910" s="149"/>
      <c r="J910" s="149"/>
      <c r="K910" s="149"/>
      <c r="L910" s="149"/>
      <c r="M910" s="150"/>
    </row>
    <row r="911" customFormat="false" ht="14.4" hidden="false" customHeight="false" outlineLevel="0" collapsed="false">
      <c r="B911" s="151"/>
      <c r="C911" s="152"/>
      <c r="D911" s="153"/>
      <c r="E911" s="152"/>
      <c r="F911" s="154"/>
      <c r="G911" s="154"/>
      <c r="H911" s="154" t="s">
        <v>311</v>
      </c>
      <c r="I911" s="154" t="n">
        <f aca="false">SUM(G907:G910)</f>
        <v>4</v>
      </c>
      <c r="J911" s="154" t="s">
        <v>36</v>
      </c>
      <c r="K911" s="154"/>
      <c r="L911" s="154"/>
      <c r="M911" s="155"/>
    </row>
    <row r="912" customFormat="false" ht="14.4" hidden="false" customHeight="false" outlineLevel="0" collapsed="false">
      <c r="B912" s="135" t="str">
        <f aca="false">'Planilha Orçamentária'!A43</f>
        <v>3.18</v>
      </c>
      <c r="C912" s="136" t="s">
        <v>104</v>
      </c>
      <c r="D912" s="137"/>
      <c r="E912" s="136"/>
      <c r="F912" s="138"/>
      <c r="G912" s="138"/>
      <c r="H912" s="138"/>
      <c r="I912" s="138"/>
      <c r="J912" s="138"/>
      <c r="K912" s="138"/>
      <c r="L912" s="138"/>
      <c r="M912" s="139"/>
    </row>
    <row r="913" customFormat="false" ht="14.4" hidden="false" customHeight="false" outlineLevel="0" collapsed="false">
      <c r="B913" s="140" t="s">
        <v>362</v>
      </c>
      <c r="C913" s="141"/>
      <c r="D913" s="157"/>
      <c r="E913" s="157"/>
      <c r="F913" s="157" t="s">
        <v>136</v>
      </c>
      <c r="G913" s="142" t="s">
        <v>318</v>
      </c>
      <c r="H913" s="142"/>
      <c r="I913" s="142"/>
      <c r="J913" s="142"/>
      <c r="K913" s="142"/>
      <c r="L913" s="142"/>
      <c r="M913" s="144"/>
    </row>
    <row r="914" s="145" customFormat="true" ht="14.4" hidden="false" customHeight="false" outlineLevel="0" collapsed="false">
      <c r="B914" s="158" t="n">
        <v>17</v>
      </c>
      <c r="C914" s="147" t="n">
        <v>10</v>
      </c>
      <c r="D914" s="148"/>
      <c r="E914" s="147"/>
      <c r="F914" s="149" t="s">
        <v>360</v>
      </c>
      <c r="G914" s="149" t="n">
        <v>1</v>
      </c>
      <c r="H914" s="142"/>
      <c r="I914" s="142"/>
      <c r="J914" s="142"/>
      <c r="K914" s="142"/>
      <c r="L914" s="142"/>
      <c r="M914" s="144"/>
    </row>
    <row r="915" s="145" customFormat="true" ht="14.4" hidden="false" customHeight="false" outlineLevel="0" collapsed="false">
      <c r="B915" s="158" t="n">
        <v>36</v>
      </c>
      <c r="C915" s="147" t="n">
        <v>10</v>
      </c>
      <c r="D915" s="148"/>
      <c r="E915" s="147"/>
      <c r="F915" s="149" t="s">
        <v>360</v>
      </c>
      <c r="G915" s="149" t="n">
        <v>1</v>
      </c>
      <c r="H915" s="142"/>
      <c r="I915" s="142"/>
      <c r="J915" s="142"/>
      <c r="K915" s="142"/>
      <c r="L915" s="142"/>
      <c r="M915" s="144"/>
    </row>
    <row r="916" s="145" customFormat="true" ht="14.4" hidden="false" customHeight="false" outlineLevel="0" collapsed="false">
      <c r="B916" s="158" t="n">
        <v>51</v>
      </c>
      <c r="C916" s="147" t="n">
        <v>10</v>
      </c>
      <c r="D916" s="148"/>
      <c r="E916" s="147"/>
      <c r="F916" s="149" t="s">
        <v>360</v>
      </c>
      <c r="G916" s="149" t="n">
        <v>1</v>
      </c>
      <c r="H916" s="142"/>
      <c r="I916" s="142"/>
      <c r="J916" s="142"/>
      <c r="K916" s="142"/>
      <c r="L916" s="142"/>
      <c r="M916" s="144"/>
    </row>
    <row r="917" s="145" customFormat="true" ht="14.4" hidden="false" customHeight="false" outlineLevel="0" collapsed="false">
      <c r="B917" s="158" t="n">
        <v>98</v>
      </c>
      <c r="C917" s="147" t="n">
        <v>0</v>
      </c>
      <c r="D917" s="148"/>
      <c r="E917" s="147"/>
      <c r="F917" s="149" t="s">
        <v>360</v>
      </c>
      <c r="G917" s="149" t="n">
        <v>1</v>
      </c>
      <c r="H917" s="142"/>
      <c r="I917" s="142"/>
      <c r="J917" s="142"/>
      <c r="K917" s="142"/>
      <c r="L917" s="142"/>
      <c r="M917" s="144"/>
    </row>
    <row r="918" s="145" customFormat="true" ht="14.4" hidden="false" customHeight="false" outlineLevel="0" collapsed="false">
      <c r="B918" s="158" t="n">
        <v>105</v>
      </c>
      <c r="C918" s="147" t="n">
        <v>10</v>
      </c>
      <c r="D918" s="148"/>
      <c r="E918" s="147"/>
      <c r="F918" s="149" t="s">
        <v>360</v>
      </c>
      <c r="G918" s="149" t="n">
        <v>1</v>
      </c>
      <c r="H918" s="142"/>
      <c r="I918" s="142"/>
      <c r="J918" s="142"/>
      <c r="K918" s="142"/>
      <c r="L918" s="142"/>
      <c r="M918" s="144"/>
    </row>
    <row r="919" s="145" customFormat="true" ht="14.4" hidden="false" customHeight="false" outlineLevel="0" collapsed="false">
      <c r="B919" s="158" t="n">
        <v>118</v>
      </c>
      <c r="C919" s="147" t="n">
        <v>0</v>
      </c>
      <c r="D919" s="148"/>
      <c r="E919" s="147"/>
      <c r="F919" s="149" t="s">
        <v>360</v>
      </c>
      <c r="G919" s="149" t="n">
        <v>1</v>
      </c>
      <c r="H919" s="142"/>
      <c r="I919" s="142"/>
      <c r="J919" s="142"/>
      <c r="K919" s="142"/>
      <c r="L919" s="142"/>
      <c r="M919" s="144"/>
    </row>
    <row r="920" s="145" customFormat="true" ht="14.4" hidden="false" customHeight="false" outlineLevel="0" collapsed="false">
      <c r="B920" s="158" t="n">
        <v>130</v>
      </c>
      <c r="C920" s="147" t="n">
        <v>10</v>
      </c>
      <c r="D920" s="148"/>
      <c r="E920" s="147"/>
      <c r="F920" s="149" t="s">
        <v>360</v>
      </c>
      <c r="G920" s="149" t="n">
        <v>1</v>
      </c>
      <c r="H920" s="142"/>
      <c r="I920" s="142"/>
      <c r="J920" s="142"/>
      <c r="K920" s="142"/>
      <c r="L920" s="142"/>
      <c r="M920" s="144"/>
    </row>
    <row r="921" s="145" customFormat="true" ht="14.4" hidden="false" customHeight="false" outlineLevel="0" collapsed="false">
      <c r="B921" s="158" t="n">
        <v>143</v>
      </c>
      <c r="C921" s="147" t="n">
        <v>15</v>
      </c>
      <c r="D921" s="148"/>
      <c r="E921" s="147"/>
      <c r="F921" s="149" t="s">
        <v>360</v>
      </c>
      <c r="G921" s="149" t="n">
        <v>1</v>
      </c>
      <c r="H921" s="142"/>
      <c r="I921" s="142"/>
      <c r="J921" s="142"/>
      <c r="K921" s="142"/>
      <c r="L921" s="142"/>
      <c r="M921" s="144"/>
    </row>
    <row r="922" s="145" customFormat="true" ht="14.4" hidden="false" customHeight="false" outlineLevel="0" collapsed="false">
      <c r="B922" s="158" t="n">
        <v>159</v>
      </c>
      <c r="C922" s="147" t="n">
        <v>0</v>
      </c>
      <c r="D922" s="148"/>
      <c r="E922" s="147"/>
      <c r="F922" s="149" t="s">
        <v>360</v>
      </c>
      <c r="G922" s="149" t="n">
        <v>1</v>
      </c>
      <c r="H922" s="142"/>
      <c r="I922" s="142"/>
      <c r="J922" s="142"/>
      <c r="K922" s="142"/>
      <c r="L922" s="142"/>
      <c r="M922" s="144"/>
    </row>
    <row r="923" s="145" customFormat="true" ht="14.4" hidden="false" customHeight="false" outlineLevel="0" collapsed="false">
      <c r="B923" s="158" t="n">
        <v>105</v>
      </c>
      <c r="C923" s="147" t="n">
        <v>10</v>
      </c>
      <c r="D923" s="148"/>
      <c r="E923" s="147"/>
      <c r="F923" s="149" t="s">
        <v>361</v>
      </c>
      <c r="G923" s="149" t="n">
        <v>1</v>
      </c>
      <c r="H923" s="142"/>
      <c r="I923" s="142"/>
      <c r="J923" s="142"/>
      <c r="K923" s="142"/>
      <c r="L923" s="142"/>
      <c r="M923" s="144"/>
    </row>
    <row r="924" s="145" customFormat="true" ht="14.4" hidden="false" customHeight="false" outlineLevel="0" collapsed="false">
      <c r="B924" s="158" t="n">
        <v>118</v>
      </c>
      <c r="C924" s="147" t="n">
        <v>0</v>
      </c>
      <c r="D924" s="148"/>
      <c r="E924" s="147"/>
      <c r="F924" s="149" t="s">
        <v>361</v>
      </c>
      <c r="G924" s="149" t="n">
        <v>1</v>
      </c>
      <c r="H924" s="142"/>
      <c r="I924" s="142"/>
      <c r="J924" s="142"/>
      <c r="K924" s="142"/>
      <c r="L924" s="142"/>
      <c r="M924" s="144"/>
    </row>
    <row r="925" s="145" customFormat="true" ht="14.4" hidden="false" customHeight="false" outlineLevel="0" collapsed="false">
      <c r="B925" s="158" t="n">
        <v>143</v>
      </c>
      <c r="C925" s="147" t="n">
        <v>15</v>
      </c>
      <c r="D925" s="148"/>
      <c r="E925" s="147"/>
      <c r="F925" s="149" t="s">
        <v>361</v>
      </c>
      <c r="G925" s="149" t="n">
        <v>1</v>
      </c>
      <c r="H925" s="142"/>
      <c r="I925" s="142"/>
      <c r="J925" s="142"/>
      <c r="K925" s="142"/>
      <c r="L925" s="142"/>
      <c r="M925" s="144"/>
    </row>
    <row r="926" customFormat="false" ht="14.4" hidden="false" customHeight="false" outlineLevel="0" collapsed="false">
      <c r="B926" s="151"/>
      <c r="C926" s="152"/>
      <c r="D926" s="153"/>
      <c r="E926" s="152"/>
      <c r="F926" s="154"/>
      <c r="G926" s="154"/>
      <c r="H926" s="154" t="s">
        <v>311</v>
      </c>
      <c r="I926" s="154" t="n">
        <f aca="false">SUM(G914:G925)</f>
        <v>12</v>
      </c>
      <c r="J926" s="154" t="s">
        <v>36</v>
      </c>
      <c r="K926" s="154"/>
      <c r="L926" s="154"/>
      <c r="M926" s="155"/>
    </row>
    <row r="927" customFormat="false" ht="14.4" hidden="false" customHeight="false" outlineLevel="0" collapsed="false">
      <c r="B927" s="135" t="str">
        <f aca="false">'Planilha Orçamentária'!A44</f>
        <v>3.19</v>
      </c>
      <c r="C927" s="136" t="s">
        <v>107</v>
      </c>
      <c r="D927" s="137"/>
      <c r="E927" s="136"/>
      <c r="F927" s="138"/>
      <c r="G927" s="138"/>
      <c r="H927" s="138"/>
      <c r="I927" s="138"/>
      <c r="J927" s="138"/>
      <c r="K927" s="138"/>
      <c r="L927" s="138"/>
      <c r="M927" s="139"/>
    </row>
    <row r="928" customFormat="false" ht="14.4" hidden="false" customHeight="false" outlineLevel="0" collapsed="false">
      <c r="B928" s="140" t="s">
        <v>135</v>
      </c>
      <c r="C928" s="141"/>
      <c r="D928" s="141"/>
      <c r="E928" s="157"/>
      <c r="F928" s="142" t="s">
        <v>316</v>
      </c>
      <c r="G928" s="142"/>
      <c r="H928" s="142"/>
      <c r="I928" s="142"/>
      <c r="J928" s="142"/>
      <c r="K928" s="142"/>
      <c r="L928" s="142"/>
      <c r="M928" s="144"/>
    </row>
    <row r="929" s="145" customFormat="true" ht="14.4" hidden="false" customHeight="false" outlineLevel="0" collapsed="false">
      <c r="B929" s="158" t="n">
        <v>0</v>
      </c>
      <c r="C929" s="147" t="n">
        <v>0</v>
      </c>
      <c r="D929" s="148" t="n">
        <v>168</v>
      </c>
      <c r="E929" s="147" t="n">
        <v>19.39</v>
      </c>
      <c r="F929" s="149" t="n">
        <v>100</v>
      </c>
      <c r="G929" s="149"/>
      <c r="H929" s="149"/>
      <c r="I929" s="149"/>
      <c r="J929" s="149"/>
      <c r="K929" s="149"/>
      <c r="L929" s="149"/>
      <c r="M929" s="150"/>
    </row>
    <row r="930" customFormat="false" ht="14.4" hidden="false" customHeight="false" outlineLevel="0" collapsed="false">
      <c r="B930" s="151"/>
      <c r="C930" s="152"/>
      <c r="D930" s="153"/>
      <c r="E930" s="152"/>
      <c r="F930" s="154"/>
      <c r="G930" s="154"/>
      <c r="H930" s="154"/>
      <c r="I930" s="154" t="s">
        <v>311</v>
      </c>
      <c r="J930" s="154" t="n">
        <f aca="false">SUM(F929:F929)</f>
        <v>100</v>
      </c>
      <c r="K930" s="154" t="s">
        <v>108</v>
      </c>
      <c r="L930" s="154"/>
      <c r="M930" s="155"/>
    </row>
    <row r="931" customFormat="false" ht="15.6" hidden="false" customHeight="false" outlineLevel="0" collapsed="false">
      <c r="B931" s="129"/>
      <c r="C931" s="130" t="str">
        <f aca="false">'Planilha Orçamentária'!D45</f>
        <v>Pavimentação</v>
      </c>
      <c r="D931" s="131"/>
      <c r="E931" s="132"/>
      <c r="F931" s="133"/>
      <c r="G931" s="133"/>
      <c r="H931" s="133"/>
      <c r="I931" s="133"/>
      <c r="J931" s="133"/>
      <c r="K931" s="133"/>
      <c r="L931" s="133"/>
      <c r="M931" s="134"/>
    </row>
    <row r="932" customFormat="false" ht="14.4" hidden="false" customHeight="false" outlineLevel="0" collapsed="false">
      <c r="B932" s="135" t="str">
        <f aca="false">VLOOKUP(C932,'Planilha Orçamentária'!$D$7:$J$56,7,0)</f>
        <v>3.1</v>
      </c>
      <c r="C932" s="136" t="s">
        <v>112</v>
      </c>
      <c r="D932" s="137"/>
      <c r="E932" s="136"/>
      <c r="F932" s="138"/>
      <c r="G932" s="138"/>
      <c r="H932" s="138"/>
      <c r="I932" s="138"/>
      <c r="J932" s="138"/>
      <c r="K932" s="138"/>
      <c r="L932" s="138"/>
      <c r="M932" s="139"/>
    </row>
    <row r="933" customFormat="false" ht="14.4" hidden="false" customHeight="false" outlineLevel="0" collapsed="false">
      <c r="B933" s="140" t="s">
        <v>135</v>
      </c>
      <c r="C933" s="141"/>
      <c r="D933" s="141" t="s">
        <v>315</v>
      </c>
      <c r="E933" s="157"/>
      <c r="F933" s="142" t="s">
        <v>316</v>
      </c>
      <c r="G933" s="142" t="s">
        <v>138</v>
      </c>
      <c r="H933" s="142"/>
      <c r="I933" s="142" t="s">
        <v>139</v>
      </c>
      <c r="J933" s="142" t="s">
        <v>313</v>
      </c>
      <c r="K933" s="142" t="s">
        <v>318</v>
      </c>
      <c r="L933" s="142"/>
      <c r="M933" s="144" t="s">
        <v>319</v>
      </c>
    </row>
    <row r="934" s="145" customFormat="true" ht="14.4" hidden="false" customHeight="false" outlineLevel="0" collapsed="false">
      <c r="B934" s="158" t="n">
        <v>0</v>
      </c>
      <c r="C934" s="147" t="n">
        <v>0</v>
      </c>
      <c r="D934" s="148" t="n">
        <v>168</v>
      </c>
      <c r="E934" s="147" t="n">
        <v>19.39</v>
      </c>
      <c r="F934" s="149" t="n">
        <f aca="false">(D934-B934)*20+E934-C934</f>
        <v>3379.39</v>
      </c>
      <c r="G934" s="149" t="n">
        <v>6.2</v>
      </c>
      <c r="H934" s="149"/>
      <c r="I934" s="149" t="n">
        <f aca="false">G934*F934</f>
        <v>20952.218</v>
      </c>
      <c r="J934" s="149"/>
      <c r="K934" s="149"/>
      <c r="L934" s="149"/>
      <c r="M934" s="150"/>
    </row>
    <row r="935" customFormat="false" ht="14.4" hidden="false" customHeight="false" outlineLevel="0" collapsed="false">
      <c r="B935" s="151"/>
      <c r="C935" s="152"/>
      <c r="D935" s="153"/>
      <c r="E935" s="152"/>
      <c r="F935" s="154"/>
      <c r="G935" s="154"/>
      <c r="H935" s="154"/>
      <c r="I935" s="154" t="s">
        <v>311</v>
      </c>
      <c r="J935" s="154" t="n">
        <f aca="false">ROUND(SUM(I934:I934),2)</f>
        <v>20952.22</v>
      </c>
      <c r="K935" s="154" t="s">
        <v>312</v>
      </c>
      <c r="L935" s="154"/>
      <c r="M935" s="155"/>
    </row>
    <row r="936" customFormat="false" ht="14.4" hidden="false" customHeight="false" outlineLevel="0" collapsed="false">
      <c r="B936" s="135" t="s">
        <v>60</v>
      </c>
      <c r="C936" s="136" t="str">
        <f aca="false">'Planilha Orçamentária'!D47</f>
        <v>Base de brita graduada, inclusive fornecimento, exclusive transporte da brita</v>
      </c>
      <c r="D936" s="137"/>
      <c r="E936" s="136"/>
      <c r="F936" s="138"/>
      <c r="G936" s="138"/>
      <c r="H936" s="138"/>
      <c r="I936" s="138"/>
      <c r="J936" s="138"/>
      <c r="K936" s="138"/>
      <c r="L936" s="138"/>
      <c r="M936" s="139"/>
    </row>
    <row r="937" customFormat="false" ht="14.4" hidden="false" customHeight="false" outlineLevel="0" collapsed="false">
      <c r="B937" s="140" t="s">
        <v>135</v>
      </c>
      <c r="C937" s="141"/>
      <c r="D937" s="141" t="s">
        <v>315</v>
      </c>
      <c r="E937" s="157"/>
      <c r="F937" s="142" t="s">
        <v>316</v>
      </c>
      <c r="G937" s="142" t="s">
        <v>138</v>
      </c>
      <c r="H937" s="142" t="s">
        <v>317</v>
      </c>
      <c r="I937" s="142" t="s">
        <v>139</v>
      </c>
      <c r="J937" s="142" t="s">
        <v>313</v>
      </c>
      <c r="K937" s="142" t="s">
        <v>318</v>
      </c>
      <c r="L937" s="142"/>
      <c r="M937" s="144" t="s">
        <v>319</v>
      </c>
    </row>
    <row r="938" s="145" customFormat="true" ht="14.4" hidden="false" customHeight="false" outlineLevel="0" collapsed="false">
      <c r="B938" s="158" t="n">
        <v>0</v>
      </c>
      <c r="C938" s="147" t="n">
        <v>0</v>
      </c>
      <c r="D938" s="148" t="n">
        <v>168</v>
      </c>
      <c r="E938" s="147" t="n">
        <v>19.39</v>
      </c>
      <c r="F938" s="149" t="n">
        <f aca="false">(D938-B938)*20+E938-C938</f>
        <v>3379.39</v>
      </c>
      <c r="G938" s="149" t="n">
        <v>6</v>
      </c>
      <c r="H938" s="149" t="n">
        <v>0.15</v>
      </c>
      <c r="I938" s="149" t="n">
        <f aca="false">G938*F938</f>
        <v>20276.34</v>
      </c>
      <c r="J938" s="149" t="n">
        <f aca="false">I938*H938*0.1</f>
        <v>304.1451</v>
      </c>
      <c r="K938" s="149"/>
      <c r="L938" s="149"/>
      <c r="M938" s="150" t="s">
        <v>363</v>
      </c>
    </row>
    <row r="939" customFormat="false" ht="14.4" hidden="false" customHeight="false" outlineLevel="0" collapsed="false">
      <c r="B939" s="151"/>
      <c r="C939" s="152"/>
      <c r="D939" s="153"/>
      <c r="E939" s="152"/>
      <c r="F939" s="154"/>
      <c r="G939" s="154"/>
      <c r="H939" s="154"/>
      <c r="I939" s="154" t="s">
        <v>311</v>
      </c>
      <c r="J939" s="154" t="n">
        <f aca="false">SUM(J938:J938)</f>
        <v>304.1451</v>
      </c>
      <c r="K939" s="154" t="s">
        <v>364</v>
      </c>
      <c r="L939" s="154"/>
      <c r="M939" s="155"/>
    </row>
    <row r="940" customFormat="false" ht="14.4" hidden="false" customHeight="false" outlineLevel="0" collapsed="false">
      <c r="B940" s="135" t="str">
        <f aca="false">VLOOKUP(C940,'Planilha Orçamentária'!$D$7:$J$56,7,0)</f>
        <v>3.3</v>
      </c>
      <c r="C940" s="136" t="str">
        <f aca="false">'Planilha Orçamentária'!D48</f>
        <v>Imprimação inclusive fornecimento e transporte comercial do material betuminoso</v>
      </c>
      <c r="D940" s="137"/>
      <c r="E940" s="136"/>
      <c r="F940" s="138"/>
      <c r="G940" s="138"/>
      <c r="H940" s="138"/>
      <c r="I940" s="138"/>
      <c r="J940" s="138"/>
      <c r="K940" s="138"/>
      <c r="L940" s="138"/>
      <c r="M940" s="139"/>
    </row>
    <row r="941" customFormat="false" ht="13.8" hidden="false" customHeight="false" outlineLevel="0" collapsed="false">
      <c r="B941" s="140" t="s">
        <v>135</v>
      </c>
      <c r="C941" s="141"/>
      <c r="D941" s="141" t="s">
        <v>315</v>
      </c>
      <c r="E941" s="157"/>
      <c r="F941" s="142" t="s">
        <v>316</v>
      </c>
      <c r="G941" s="142" t="s">
        <v>138</v>
      </c>
      <c r="H941" s="142"/>
      <c r="I941" s="142" t="s">
        <v>139</v>
      </c>
      <c r="J941" s="142"/>
      <c r="K941" s="142" t="s">
        <v>318</v>
      </c>
      <c r="L941" s="142"/>
      <c r="M941" s="144" t="s">
        <v>319</v>
      </c>
    </row>
    <row r="942" s="145" customFormat="true" ht="13.8" hidden="false" customHeight="false" outlineLevel="0" collapsed="false">
      <c r="B942" s="158" t="n">
        <v>0</v>
      </c>
      <c r="C942" s="147" t="n">
        <v>0</v>
      </c>
      <c r="D942" s="148" t="n">
        <v>168</v>
      </c>
      <c r="E942" s="147" t="n">
        <v>19.39</v>
      </c>
      <c r="F942" s="149" t="n">
        <f aca="false">(D942-B942)*20+E942-C942</f>
        <v>3379.39</v>
      </c>
      <c r="G942" s="149" t="n">
        <v>6</v>
      </c>
      <c r="H942" s="149"/>
      <c r="I942" s="149" t="n">
        <f aca="false">G942*F942</f>
        <v>20276.34</v>
      </c>
      <c r="J942" s="149"/>
      <c r="K942" s="149"/>
      <c r="L942" s="149"/>
      <c r="M942" s="150"/>
    </row>
    <row r="943" customFormat="false" ht="14.4" hidden="false" customHeight="false" outlineLevel="0" collapsed="false">
      <c r="B943" s="151"/>
      <c r="C943" s="152"/>
      <c r="D943" s="153"/>
      <c r="E943" s="152"/>
      <c r="F943" s="154"/>
      <c r="G943" s="154"/>
      <c r="H943" s="154"/>
      <c r="I943" s="154" t="s">
        <v>311</v>
      </c>
      <c r="J943" s="154" t="n">
        <f aca="false">I942</f>
        <v>20276.34</v>
      </c>
      <c r="K943" s="154" t="s">
        <v>365</v>
      </c>
      <c r="L943" s="154"/>
      <c r="M943" s="155"/>
    </row>
    <row r="944" customFormat="false" ht="14.4" hidden="false" customHeight="false" outlineLevel="0" collapsed="false">
      <c r="B944" s="135" t="e">
        <f aca="false">VLOOKUP(C944,'Planilha Orçamentária'!$D$7:$J$56,7,0)</f>
        <v>#N/A</v>
      </c>
      <c r="C944" s="136" t="str">
        <f aca="false">'Planilha Orçamentária'!D49</f>
        <v>CBUQ (camada pronta - capa) inclusive fornecimento e transporte comercial do CAP, exclusive transporte da massa</v>
      </c>
      <c r="D944" s="137"/>
      <c r="E944" s="136"/>
      <c r="F944" s="138"/>
      <c r="G944" s="138"/>
      <c r="H944" s="138"/>
      <c r="I944" s="138"/>
      <c r="J944" s="138"/>
      <c r="K944" s="138"/>
      <c r="L944" s="138"/>
      <c r="M944" s="139"/>
    </row>
    <row r="945" customFormat="false" ht="13.8" hidden="false" customHeight="false" outlineLevel="0" collapsed="false">
      <c r="B945" s="140" t="s">
        <v>135</v>
      </c>
      <c r="C945" s="141"/>
      <c r="D945" s="141" t="s">
        <v>315</v>
      </c>
      <c r="E945" s="157"/>
      <c r="F945" s="142" t="s">
        <v>316</v>
      </c>
      <c r="G945" s="142" t="s">
        <v>138</v>
      </c>
      <c r="H945" s="142" t="s">
        <v>139</v>
      </c>
      <c r="I945" s="142" t="s">
        <v>366</v>
      </c>
      <c r="J945" s="142" t="s">
        <v>317</v>
      </c>
      <c r="K945" s="142" t="s">
        <v>367</v>
      </c>
      <c r="L945" s="142"/>
      <c r="M945" s="144" t="s">
        <v>319</v>
      </c>
    </row>
    <row r="946" s="145" customFormat="true" ht="13.8" hidden="false" customHeight="false" outlineLevel="0" collapsed="false">
      <c r="B946" s="158" t="n">
        <v>0</v>
      </c>
      <c r="C946" s="147" t="n">
        <v>0</v>
      </c>
      <c r="D946" s="148" t="n">
        <v>168</v>
      </c>
      <c r="E946" s="147" t="n">
        <v>19.39</v>
      </c>
      <c r="F946" s="149" t="n">
        <f aca="false">(D946-B946)*20+E946-C946</f>
        <v>3379.39</v>
      </c>
      <c r="G946" s="149" t="n">
        <v>6</v>
      </c>
      <c r="H946" s="162" t="n">
        <f aca="false">F946*G946</f>
        <v>20276.34</v>
      </c>
      <c r="I946" s="163" t="n">
        <v>2.34</v>
      </c>
      <c r="J946" s="162" t="n">
        <v>0.035</v>
      </c>
      <c r="K946" s="149" t="n">
        <f aca="false">J946*I946*H946</f>
        <v>1660.632246</v>
      </c>
      <c r="L946" s="149"/>
      <c r="M946" s="150"/>
    </row>
    <row r="947" customFormat="false" ht="14.4" hidden="false" customHeight="false" outlineLevel="0" collapsed="false">
      <c r="B947" s="151"/>
      <c r="C947" s="152"/>
      <c r="D947" s="153"/>
      <c r="E947" s="152"/>
      <c r="F947" s="154"/>
      <c r="G947" s="154"/>
      <c r="H947" s="154"/>
      <c r="I947" s="154" t="s">
        <v>311</v>
      </c>
      <c r="J947" s="154" t="n">
        <f aca="false">K946</f>
        <v>1660.632246</v>
      </c>
      <c r="K947" s="154" t="s">
        <v>56</v>
      </c>
      <c r="L947" s="154"/>
      <c r="M947" s="155"/>
    </row>
    <row r="948" customFormat="false" ht="14.4" hidden="false" customHeight="false" outlineLevel="0" collapsed="false">
      <c r="B948" s="135" t="str">
        <f aca="false">'Planilha Orçamentária'!A50</f>
        <v>4.5</v>
      </c>
      <c r="C948" s="136" t="str">
        <f aca="false">'Planilha Orçamentária'!D50</f>
        <v>Pintura de ligação inclusive fornecimento e transporte comercial do material betuminoso</v>
      </c>
      <c r="D948" s="137"/>
      <c r="E948" s="136"/>
      <c r="F948" s="138"/>
      <c r="G948" s="138"/>
      <c r="H948" s="138"/>
      <c r="I948" s="138"/>
      <c r="J948" s="138"/>
      <c r="K948" s="138"/>
      <c r="L948" s="138"/>
      <c r="M948" s="139"/>
    </row>
    <row r="949" customFormat="false" ht="14.4" hidden="false" customHeight="false" outlineLevel="0" collapsed="false">
      <c r="B949" s="140" t="s">
        <v>135</v>
      </c>
      <c r="C949" s="141"/>
      <c r="D949" s="141" t="s">
        <v>315</v>
      </c>
      <c r="E949" s="157"/>
      <c r="F949" s="142" t="s">
        <v>316</v>
      </c>
      <c r="G949" s="142" t="s">
        <v>138</v>
      </c>
      <c r="H949" s="142" t="s">
        <v>317</v>
      </c>
      <c r="I949" s="142" t="s">
        <v>139</v>
      </c>
      <c r="J949" s="142" t="s">
        <v>313</v>
      </c>
      <c r="K949" s="142" t="s">
        <v>318</v>
      </c>
      <c r="L949" s="142"/>
      <c r="M949" s="144" t="s">
        <v>319</v>
      </c>
    </row>
    <row r="950" s="145" customFormat="true" ht="14.4" hidden="false" customHeight="false" outlineLevel="0" collapsed="false">
      <c r="B950" s="158" t="n">
        <v>0</v>
      </c>
      <c r="C950" s="147" t="n">
        <v>0</v>
      </c>
      <c r="D950" s="148" t="n">
        <v>168</v>
      </c>
      <c r="E950" s="147" t="n">
        <v>19.39</v>
      </c>
      <c r="F950" s="149" t="n">
        <f aca="false">(D950-B950)*20+E950-C950</f>
        <v>3379.39</v>
      </c>
      <c r="G950" s="149" t="n">
        <v>6</v>
      </c>
      <c r="H950" s="149"/>
      <c r="I950" s="149" t="n">
        <f aca="false">G950*F950</f>
        <v>20276.34</v>
      </c>
      <c r="J950" s="149"/>
      <c r="K950" s="149"/>
      <c r="L950" s="149"/>
      <c r="M950" s="150"/>
    </row>
    <row r="951" customFormat="false" ht="14.4" hidden="false" customHeight="false" outlineLevel="0" collapsed="false">
      <c r="B951" s="151"/>
      <c r="C951" s="152"/>
      <c r="D951" s="153"/>
      <c r="E951" s="152"/>
      <c r="F951" s="154"/>
      <c r="G951" s="154"/>
      <c r="H951" s="154"/>
      <c r="I951" s="154" t="s">
        <v>311</v>
      </c>
      <c r="J951" s="154" t="n">
        <f aca="false">ROUND(SUM(I950:I950),2)</f>
        <v>20276.34</v>
      </c>
      <c r="K951" s="154" t="s">
        <v>312</v>
      </c>
      <c r="L951" s="154"/>
      <c r="M951" s="155"/>
    </row>
    <row r="952" customFormat="false" ht="14.4" hidden="false" customHeight="false" outlineLevel="0" collapsed="false">
      <c r="B952" s="135" t="str">
        <f aca="false">VLOOKUP(C952,'Planilha Orçamentária'!$D$7:$J$56,7,0)</f>
        <v>3.6</v>
      </c>
      <c r="C952" s="136" t="str">
        <f aca="false">'Planilha Orçamentária'!D52</f>
        <v>TR-202-00 (Comercial - Caminhão basculante)T0,665XP + 0,692XR; XP=20,70km; XR=3,00km</v>
      </c>
      <c r="D952" s="137"/>
      <c r="E952" s="136"/>
      <c r="F952" s="138"/>
      <c r="G952" s="138"/>
      <c r="H952" s="138"/>
      <c r="I952" s="138"/>
      <c r="J952" s="138"/>
      <c r="K952" s="138"/>
      <c r="L952" s="138"/>
      <c r="M952" s="139"/>
    </row>
    <row r="953" customFormat="false" ht="13.8" hidden="false" customHeight="false" outlineLevel="0" collapsed="false">
      <c r="B953" s="140" t="s">
        <v>135</v>
      </c>
      <c r="C953" s="141"/>
      <c r="D953" s="141" t="s">
        <v>315</v>
      </c>
      <c r="E953" s="157"/>
      <c r="F953" s="142" t="s">
        <v>316</v>
      </c>
      <c r="G953" s="142" t="s">
        <v>138</v>
      </c>
      <c r="H953" s="142" t="s">
        <v>317</v>
      </c>
      <c r="I953" s="142" t="s">
        <v>366</v>
      </c>
      <c r="J953" s="142" t="s">
        <v>368</v>
      </c>
      <c r="K953" s="142" t="s">
        <v>367</v>
      </c>
      <c r="L953" s="142"/>
      <c r="M953" s="144" t="s">
        <v>319</v>
      </c>
    </row>
    <row r="954" s="145" customFormat="true" ht="13.8" hidden="false" customHeight="false" outlineLevel="0" collapsed="false">
      <c r="B954" s="158" t="n">
        <v>0</v>
      </c>
      <c r="C954" s="147" t="n">
        <v>0</v>
      </c>
      <c r="D954" s="148" t="n">
        <v>168</v>
      </c>
      <c r="E954" s="147" t="n">
        <v>19.39</v>
      </c>
      <c r="F954" s="149" t="n">
        <f aca="false">(D954-B954)*20+E954-C954</f>
        <v>3379.39</v>
      </c>
      <c r="G954" s="149" t="n">
        <v>6</v>
      </c>
      <c r="H954" s="164" t="n">
        <v>0.15</v>
      </c>
      <c r="I954" s="149" t="n">
        <v>2.17</v>
      </c>
      <c r="J954" s="149"/>
      <c r="K954" s="149" t="n">
        <f aca="false">(G954*F954*H954*I954)*0.8</f>
        <v>5279.958936</v>
      </c>
      <c r="L954" s="149"/>
      <c r="M954" s="150" t="s">
        <v>363</v>
      </c>
    </row>
    <row r="955" customFormat="false" ht="14.4" hidden="false" customHeight="false" outlineLevel="0" collapsed="false">
      <c r="B955" s="151"/>
      <c r="C955" s="152"/>
      <c r="D955" s="153"/>
      <c r="E955" s="152"/>
      <c r="F955" s="154"/>
      <c r="G955" s="154"/>
      <c r="H955" s="154"/>
      <c r="I955" s="154" t="s">
        <v>311</v>
      </c>
      <c r="J955" s="154" t="n">
        <f aca="false">K954</f>
        <v>5279.958936</v>
      </c>
      <c r="K955" s="154" t="s">
        <v>312</v>
      </c>
      <c r="L955" s="154"/>
      <c r="M955" s="155"/>
    </row>
    <row r="956" customFormat="false" ht="14.4" hidden="false" customHeight="false" outlineLevel="0" collapsed="false">
      <c r="B956" s="135" t="str">
        <f aca="false">'Planilha Orçamentária'!A53</f>
        <v>4.7</v>
      </c>
      <c r="C956" s="136" t="str">
        <f aca="false">'Planilha Orçamentária'!D53</f>
        <v>TR-301-00 (Massa Asfáltica)T1,000XP + 1,039XR + 7,697</v>
      </c>
      <c r="D956" s="137"/>
      <c r="E956" s="136"/>
      <c r="F956" s="138"/>
      <c r="G956" s="138"/>
      <c r="H956" s="138"/>
      <c r="I956" s="138"/>
      <c r="J956" s="138"/>
      <c r="K956" s="138"/>
      <c r="L956" s="138"/>
      <c r="M956" s="139"/>
    </row>
    <row r="957" customFormat="false" ht="13.8" hidden="false" customHeight="false" outlineLevel="0" collapsed="false">
      <c r="B957" s="140" t="s">
        <v>135</v>
      </c>
      <c r="C957" s="141"/>
      <c r="D957" s="141" t="s">
        <v>315</v>
      </c>
      <c r="E957" s="157"/>
      <c r="F957" s="142" t="s">
        <v>316</v>
      </c>
      <c r="G957" s="142" t="s">
        <v>138</v>
      </c>
      <c r="H957" s="142" t="s">
        <v>317</v>
      </c>
      <c r="I957" s="142" t="s">
        <v>366</v>
      </c>
      <c r="J957" s="142"/>
      <c r="K957" s="142" t="s">
        <v>367</v>
      </c>
      <c r="L957" s="142" t="s">
        <v>318</v>
      </c>
      <c r="M957" s="144" t="s">
        <v>319</v>
      </c>
    </row>
    <row r="958" s="145" customFormat="true" ht="13.8" hidden="false" customHeight="false" outlineLevel="0" collapsed="false">
      <c r="B958" s="158" t="n">
        <v>0</v>
      </c>
      <c r="C958" s="147" t="n">
        <v>0</v>
      </c>
      <c r="D958" s="148" t="n">
        <v>168</v>
      </c>
      <c r="E958" s="147" t="n">
        <v>19.39</v>
      </c>
      <c r="F958" s="149" t="n">
        <f aca="false">(D958-B958)*20+E958-C958</f>
        <v>3379.39</v>
      </c>
      <c r="G958" s="149" t="n">
        <v>6</v>
      </c>
      <c r="H958" s="162" t="n">
        <v>0.035</v>
      </c>
      <c r="I958" s="163" t="n">
        <v>2.34</v>
      </c>
      <c r="J958" s="149"/>
      <c r="K958" s="149" t="n">
        <f aca="false">I958*H958*G958*F958</f>
        <v>1660.632246</v>
      </c>
      <c r="L958" s="149"/>
      <c r="M958" s="150" t="s">
        <v>369</v>
      </c>
    </row>
    <row r="959" customFormat="false" ht="14.4" hidden="false" customHeight="false" outlineLevel="0" collapsed="false">
      <c r="B959" s="151"/>
      <c r="C959" s="152"/>
      <c r="D959" s="153"/>
      <c r="E959" s="152"/>
      <c r="F959" s="154"/>
      <c r="G959" s="154"/>
      <c r="H959" s="154"/>
      <c r="I959" s="154" t="s">
        <v>311</v>
      </c>
      <c r="J959" s="154" t="n">
        <f aca="false">K958</f>
        <v>1660.632246</v>
      </c>
      <c r="K959" s="154" t="s">
        <v>56</v>
      </c>
      <c r="L959" s="154"/>
      <c r="M959" s="155"/>
    </row>
    <row r="1048395" customFormat="false" ht="12.8" hidden="false" customHeight="false" outlineLevel="0" collapsed="false"/>
    <row r="1048396" customFormat="false" ht="12.8" hidden="false" customHeight="false" outlineLevel="0" collapsed="false"/>
    <row r="1048397" customFormat="false" ht="12.8" hidden="false" customHeight="false" outlineLevel="0" collapsed="false"/>
    <row r="1048398" customFormat="false" ht="12.8" hidden="false" customHeight="false" outlineLevel="0" collapsed="false"/>
    <row r="1048399" customFormat="false" ht="12.8" hidden="false" customHeight="false" outlineLevel="0" collapsed="false"/>
    <row r="1048400" customFormat="false" ht="12.8" hidden="false" customHeight="false" outlineLevel="0" collapsed="false"/>
    <row r="1048401" customFormat="false" ht="12.8" hidden="false" customHeight="false" outlineLevel="0" collapsed="false"/>
    <row r="1048402" customFormat="false" ht="12.8" hidden="false" customHeight="false" outlineLevel="0" collapsed="false"/>
    <row r="1048403" customFormat="false" ht="12.8" hidden="false" customHeight="false" outlineLevel="0" collapsed="false"/>
    <row r="1048404" customFormat="false" ht="12.8" hidden="false" customHeight="false" outlineLevel="0" collapsed="false"/>
    <row r="1048405" customFormat="false" ht="12.8" hidden="false" customHeight="false" outlineLevel="0" collapsed="false"/>
    <row r="1048406" customFormat="false" ht="12.8" hidden="false" customHeight="false" outlineLevel="0" collapsed="false"/>
    <row r="1048407" customFormat="false" ht="12.8" hidden="false" customHeight="false" outlineLevel="0" collapsed="false"/>
    <row r="1048408" customFormat="false" ht="12.8" hidden="false" customHeight="false" outlineLevel="0" collapsed="false"/>
    <row r="1048409" customFormat="false" ht="12.8" hidden="false" customHeight="false" outlineLevel="0" collapsed="false"/>
    <row r="1048410" customFormat="false" ht="12.8" hidden="false" customHeight="false" outlineLevel="0" collapsed="false"/>
    <row r="1048411" customFormat="false" ht="12.8" hidden="false" customHeight="false" outlineLevel="0" collapsed="false"/>
    <row r="1048412" customFormat="false" ht="12.8" hidden="false" customHeight="false" outlineLevel="0" collapsed="false"/>
    <row r="1048413" customFormat="false" ht="12.8" hidden="false" customHeight="false" outlineLevel="0" collapsed="false"/>
    <row r="1048414" customFormat="false" ht="12.8" hidden="false" customHeight="false" outlineLevel="0" collapsed="false"/>
    <row r="1048415" customFormat="false" ht="12.8" hidden="false" customHeight="false" outlineLevel="0" collapsed="false"/>
    <row r="1048416" customFormat="false" ht="12.8" hidden="false" customHeight="false" outlineLevel="0" collapsed="false"/>
    <row r="1048417" customFormat="false" ht="12.8" hidden="false" customHeight="false" outlineLevel="0" collapsed="false"/>
    <row r="1048418" customFormat="false" ht="12.8" hidden="false" customHeight="false" outlineLevel="0" collapsed="false"/>
    <row r="1048419" customFormat="false" ht="12.8" hidden="false" customHeight="false" outlineLevel="0" collapsed="false"/>
    <row r="1048420" customFormat="false" ht="12.8" hidden="false" customHeight="false" outlineLevel="0" collapsed="false"/>
    <row r="1048421" customFormat="false" ht="12.8" hidden="false" customHeight="false" outlineLevel="0" collapsed="false"/>
    <row r="1048422" customFormat="false" ht="12.8" hidden="false" customHeight="false" outlineLevel="0" collapsed="false"/>
    <row r="1048423" customFormat="false" ht="12.8" hidden="false" customHeight="false" outlineLevel="0" collapsed="false"/>
    <row r="1048424" customFormat="false" ht="12.8" hidden="false" customHeight="false" outlineLevel="0" collapsed="false"/>
    <row r="1048425" customFormat="false" ht="12.8" hidden="false" customHeight="false" outlineLevel="0" collapsed="false"/>
    <row r="1048426" customFormat="false" ht="12.8" hidden="false" customHeight="false" outlineLevel="0" collapsed="false"/>
    <row r="1048427" customFormat="false" ht="12.8" hidden="false" customHeight="false" outlineLevel="0" collapsed="false"/>
    <row r="1048428" customFormat="false" ht="12.8" hidden="false" customHeight="false" outlineLevel="0" collapsed="false"/>
    <row r="1048429" customFormat="false" ht="12.8" hidden="false" customHeight="false" outlineLevel="0" collapsed="false"/>
    <row r="1048430" customFormat="false" ht="12.8" hidden="false" customHeight="false" outlineLevel="0" collapsed="false"/>
    <row r="1048431" customFormat="false" ht="12.8" hidden="false" customHeight="false" outlineLevel="0" collapsed="false"/>
    <row r="1048432" customFormat="false" ht="12.8" hidden="false" customHeight="false" outlineLevel="0" collapsed="false"/>
    <row r="1048433" customFormat="false" ht="12.8" hidden="false" customHeight="false" outlineLevel="0" collapsed="false"/>
    <row r="1048434" customFormat="false" ht="12.8" hidden="false" customHeight="false" outlineLevel="0" collapsed="false"/>
    <row r="1048435" customFormat="false" ht="12.8" hidden="false" customHeight="false" outlineLevel="0" collapsed="false"/>
    <row r="1048436" customFormat="false" ht="12.8" hidden="false" customHeight="false" outlineLevel="0" collapsed="false"/>
    <row r="1048437" customFormat="false" ht="12.8" hidden="false" customHeight="false" outlineLevel="0" collapsed="false"/>
    <row r="1048438" customFormat="false" ht="12.8" hidden="false" customHeight="false" outlineLevel="0" collapsed="false"/>
    <row r="1048439" customFormat="false" ht="12.8" hidden="false" customHeight="false" outlineLevel="0" collapsed="false"/>
    <row r="1048440" customFormat="false" ht="12.8" hidden="false" customHeight="false" outlineLevel="0" collapsed="false"/>
    <row r="1048441" customFormat="false" ht="12.8" hidden="false" customHeight="false" outlineLevel="0" collapsed="false"/>
    <row r="1048442" customFormat="false" ht="12.8" hidden="false" customHeight="false" outlineLevel="0" collapsed="false"/>
    <row r="1048443" customFormat="false" ht="12.8" hidden="false" customHeight="false" outlineLevel="0" collapsed="false"/>
    <row r="1048444" customFormat="false" ht="12.8" hidden="false" customHeight="false" outlineLevel="0" collapsed="false"/>
    <row r="1048445" customFormat="false" ht="12.8" hidden="false" customHeight="false" outlineLevel="0" collapsed="false"/>
    <row r="1048446" customFormat="false" ht="12.8" hidden="false" customHeight="false" outlineLevel="0" collapsed="false"/>
    <row r="1048447" customFormat="false" ht="12.8" hidden="false" customHeight="false" outlineLevel="0" collapsed="false"/>
    <row r="1048448" customFormat="false" ht="12.8" hidden="false" customHeight="false" outlineLevel="0" collapsed="false"/>
    <row r="1048449" customFormat="false" ht="12.8" hidden="false" customHeight="false" outlineLevel="0" collapsed="false"/>
    <row r="1048450" customFormat="false" ht="12.8" hidden="false" customHeight="false" outlineLevel="0" collapsed="false"/>
    <row r="1048451" customFormat="false" ht="12.8" hidden="false" customHeight="false" outlineLevel="0" collapsed="false"/>
    <row r="1048452" customFormat="false" ht="12.8" hidden="false" customHeight="false" outlineLevel="0" collapsed="false"/>
    <row r="1048453" customFormat="false" ht="12.8" hidden="false" customHeight="false" outlineLevel="0" collapsed="false"/>
    <row r="1048454" customFormat="false" ht="12.8" hidden="false" customHeight="false" outlineLevel="0" collapsed="false"/>
    <row r="1048455" customFormat="false" ht="12.8" hidden="false" customHeight="false" outlineLevel="0" collapsed="false"/>
    <row r="1048456" customFormat="false" ht="12.8" hidden="false" customHeight="false" outlineLevel="0" collapsed="false"/>
    <row r="1048457" customFormat="false" ht="12.8" hidden="false" customHeight="false" outlineLevel="0" collapsed="false"/>
    <row r="1048458" customFormat="false" ht="12.8" hidden="false" customHeight="false" outlineLevel="0" collapsed="false"/>
    <row r="1048459" customFormat="false" ht="12.8" hidden="false" customHeight="false" outlineLevel="0" collapsed="false"/>
    <row r="1048460" customFormat="false" ht="12.8" hidden="false" customHeight="false" outlineLevel="0" collapsed="false"/>
    <row r="1048461" customFormat="false" ht="12.8" hidden="false" customHeight="false" outlineLevel="0" collapsed="false"/>
    <row r="1048462" customFormat="false" ht="12.8" hidden="false" customHeight="false" outlineLevel="0" collapsed="false"/>
    <row r="1048463" customFormat="false" ht="12.8" hidden="false" customHeight="false" outlineLevel="0" collapsed="false"/>
    <row r="1048464" customFormat="false" ht="12.8" hidden="false" customHeight="false" outlineLevel="0" collapsed="false"/>
    <row r="1048465" customFormat="false" ht="12.8" hidden="false" customHeight="false" outlineLevel="0" collapsed="false"/>
    <row r="1048466" customFormat="false" ht="12.8" hidden="false" customHeight="false" outlineLevel="0" collapsed="false"/>
    <row r="1048467" customFormat="false" ht="12.8" hidden="false" customHeight="false" outlineLevel="0" collapsed="false"/>
    <row r="1048468" customFormat="false" ht="12.8" hidden="false" customHeight="false" outlineLevel="0" collapsed="false"/>
    <row r="1048469" customFormat="false" ht="12.8" hidden="false" customHeight="false" outlineLevel="0" collapsed="false"/>
    <row r="1048470" customFormat="false" ht="12.8" hidden="false" customHeight="false" outlineLevel="0" collapsed="false"/>
    <row r="1048471" customFormat="false" ht="12.8" hidden="false" customHeight="false" outlineLevel="0" collapsed="false"/>
    <row r="1048472" customFormat="false" ht="12.8" hidden="false" customHeight="false" outlineLevel="0" collapsed="false"/>
    <row r="1048473" customFormat="false" ht="12.8" hidden="false" customHeight="false" outlineLevel="0" collapsed="false"/>
    <row r="1048474" customFormat="false" ht="12.8" hidden="false" customHeight="false" outlineLevel="0" collapsed="false"/>
    <row r="1048475" customFormat="false" ht="12.8" hidden="false" customHeight="false" outlineLevel="0" collapsed="false"/>
    <row r="1048476" customFormat="false" ht="12.8" hidden="false" customHeight="false" outlineLevel="0" collapsed="false"/>
    <row r="1048477" customFormat="false" ht="12.8" hidden="false" customHeight="false" outlineLevel="0" collapsed="false"/>
    <row r="1048478" customFormat="false" ht="12.8" hidden="false" customHeight="false" outlineLevel="0" collapsed="false"/>
    <row r="1048479" customFormat="false" ht="12.8" hidden="false" customHeight="false" outlineLevel="0" collapsed="false"/>
    <row r="1048480" customFormat="false" ht="12.8" hidden="false" customHeight="false" outlineLevel="0" collapsed="false"/>
    <row r="1048481" customFormat="false" ht="12.8" hidden="false" customHeight="false" outlineLevel="0" collapsed="false"/>
    <row r="1048482" customFormat="false" ht="12.8" hidden="false" customHeight="false" outlineLevel="0" collapsed="false"/>
    <row r="1048483" customFormat="false" ht="12.8" hidden="false" customHeight="false" outlineLevel="0" collapsed="false"/>
    <row r="1048484" customFormat="false" ht="12.8" hidden="false" customHeight="false" outlineLevel="0" collapsed="false"/>
    <row r="1048485" customFormat="false" ht="12.8" hidden="false" customHeight="false" outlineLevel="0" collapsed="false"/>
    <row r="1048486" customFormat="false" ht="12.8" hidden="false" customHeight="false" outlineLevel="0" collapsed="false"/>
    <row r="1048487" customFormat="false" ht="12.8" hidden="false" customHeight="false" outlineLevel="0" collapsed="false"/>
    <row r="1048488" customFormat="false" ht="12.8" hidden="false" customHeight="false" outlineLevel="0" collapsed="false"/>
    <row r="1048489" customFormat="false" ht="12.8" hidden="false" customHeight="false" outlineLevel="0" collapsed="false"/>
    <row r="1048490" customFormat="false" ht="12.8" hidden="false" customHeight="false" outlineLevel="0" collapsed="false"/>
    <row r="1048491" customFormat="false" ht="12.8" hidden="false" customHeight="false" outlineLevel="0" collapsed="false"/>
    <row r="1048492" customFormat="false" ht="12.8" hidden="false" customHeight="false" outlineLevel="0" collapsed="false"/>
    <row r="1048493" customFormat="false" ht="12.8" hidden="false" customHeight="false" outlineLevel="0" collapsed="false"/>
    <row r="1048494" customFormat="false" ht="12.8" hidden="false" customHeight="false" outlineLevel="0" collapsed="false"/>
    <row r="1048495" customFormat="false" ht="12.8" hidden="false" customHeight="false" outlineLevel="0" collapsed="false"/>
    <row r="1048496" customFormat="false" ht="12.8" hidden="false" customHeight="false" outlineLevel="0" collapsed="false"/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true" verticalCentered="false"/>
  <pageMargins left="0.236111111111111" right="0.236111111111111" top="0.747916666666667" bottom="0.748611111111111" header="0.511805555555555" footer="0.315277777777778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&amp;CPág. &amp;P de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O3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B7" activeCellId="0" sqref="B7"/>
    </sheetView>
  </sheetViews>
  <sheetFormatPr defaultRowHeight="12.8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22.92"/>
    <col collapsed="false" customWidth="true" hidden="false" outlineLevel="0" max="4" min="3" style="0" width="14.08"/>
    <col collapsed="false" customWidth="true" hidden="false" outlineLevel="0" max="5" min="5" style="0" width="8.67"/>
    <col collapsed="false" customWidth="true" hidden="false" outlineLevel="0" max="6" min="6" style="0" width="14.08"/>
    <col collapsed="false" customWidth="true" hidden="false" outlineLevel="0" max="7" min="7" style="0" width="8.67"/>
    <col collapsed="false" customWidth="true" hidden="false" outlineLevel="0" max="8" min="8" style="0" width="14.08"/>
    <col collapsed="false" customWidth="true" hidden="false" outlineLevel="0" max="9" min="9" style="0" width="8.67"/>
    <col collapsed="false" customWidth="true" hidden="false" outlineLevel="0" max="10" min="10" style="0" width="14.08"/>
    <col collapsed="false" customWidth="true" hidden="false" outlineLevel="0" max="11" min="11" style="0" width="8.67"/>
    <col collapsed="false" customWidth="true" hidden="false" outlineLevel="0" max="12" min="12" style="0" width="14.08"/>
    <col collapsed="false" customWidth="true" hidden="false" outlineLevel="0" max="13" min="13" style="0" width="8.67"/>
    <col collapsed="false" customWidth="true" hidden="false" outlineLevel="0" max="14" min="14" style="0" width="14.08"/>
    <col collapsed="false" customWidth="true" hidden="false" outlineLevel="0" max="1025" min="15" style="0" width="8.67"/>
  </cols>
  <sheetData>
    <row r="1" customFormat="false" ht="15" hidden="false" customHeight="true" outlineLevel="0" collapsed="false">
      <c r="A1" s="165" t="s">
        <v>370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</row>
    <row r="2" customFormat="false" ht="15" hidden="false" customHeight="true" outlineLevel="0" collapsed="false">
      <c r="A2" s="166" t="s">
        <v>371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customFormat="false" ht="15" hidden="false" customHeight="false" outlineLevel="0" collapsed="false">
      <c r="A3" s="167" t="s">
        <v>372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</row>
    <row r="4" customFormat="false" ht="13.8" hidden="false" customHeight="false" outlineLevel="0" collapsed="false">
      <c r="A4" s="168" t="s">
        <v>0</v>
      </c>
      <c r="B4" s="169" t="s">
        <v>373</v>
      </c>
      <c r="C4" s="170"/>
    </row>
    <row r="5" customFormat="false" ht="15" hidden="false" customHeight="false" outlineLevel="0" collapsed="false">
      <c r="A5" s="168" t="s">
        <v>3</v>
      </c>
      <c r="B5" s="171" t="s">
        <v>4</v>
      </c>
      <c r="C5" s="172"/>
    </row>
    <row r="6" customFormat="false" ht="13.8" hidden="false" customHeight="false" outlineLevel="0" collapsed="false">
      <c r="A6" s="173" t="s">
        <v>6</v>
      </c>
      <c r="B6" s="173" t="s">
        <v>7</v>
      </c>
      <c r="C6" s="174"/>
    </row>
    <row r="7" customFormat="false" ht="24" hidden="false" customHeight="false" outlineLevel="0" collapsed="false">
      <c r="A7" s="175" t="s">
        <v>374</v>
      </c>
      <c r="B7" s="176" t="s">
        <v>375</v>
      </c>
      <c r="C7" s="176" t="s">
        <v>376</v>
      </c>
      <c r="D7" s="177" t="s">
        <v>377</v>
      </c>
      <c r="E7" s="177"/>
      <c r="F7" s="177" t="s">
        <v>378</v>
      </c>
      <c r="G7" s="177"/>
      <c r="H7" s="177" t="s">
        <v>379</v>
      </c>
      <c r="I7" s="177"/>
      <c r="J7" s="177" t="s">
        <v>380</v>
      </c>
      <c r="K7" s="177"/>
      <c r="L7" s="177" t="s">
        <v>381</v>
      </c>
      <c r="M7" s="177"/>
      <c r="N7" s="177" t="s">
        <v>382</v>
      </c>
      <c r="O7" s="177"/>
    </row>
    <row r="8" customFormat="false" ht="13.8" hidden="false" customHeight="false" outlineLevel="0" collapsed="false">
      <c r="A8" s="175"/>
      <c r="B8" s="176"/>
      <c r="C8" s="176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</row>
    <row r="9" customFormat="false" ht="13.8" hidden="false" customHeight="false" outlineLevel="0" collapsed="false">
      <c r="A9" s="175"/>
      <c r="B9" s="179"/>
      <c r="C9" s="179"/>
      <c r="D9" s="180" t="s">
        <v>383</v>
      </c>
      <c r="E9" s="180" t="s">
        <v>384</v>
      </c>
      <c r="F9" s="180" t="s">
        <v>383</v>
      </c>
      <c r="G9" s="180" t="s">
        <v>384</v>
      </c>
      <c r="H9" s="180" t="s">
        <v>383</v>
      </c>
      <c r="I9" s="180" t="s">
        <v>384</v>
      </c>
      <c r="J9" s="180" t="s">
        <v>383</v>
      </c>
      <c r="K9" s="180" t="s">
        <v>384</v>
      </c>
      <c r="L9" s="180" t="s">
        <v>383</v>
      </c>
      <c r="M9" s="180" t="s">
        <v>384</v>
      </c>
      <c r="N9" s="180" t="s">
        <v>383</v>
      </c>
      <c r="O9" s="180" t="s">
        <v>384</v>
      </c>
    </row>
    <row r="10" customFormat="false" ht="13.8" hidden="false" customHeight="false" outlineLevel="0" collapsed="false">
      <c r="A10" s="181" t="n">
        <v>1</v>
      </c>
      <c r="B10" s="182" t="str">
        <f aca="false">'Planilha Orçamentária'!D17</f>
        <v>Terraplenagem</v>
      </c>
      <c r="C10" s="183" t="n">
        <f aca="false">SUM('Planilha Orçamentária'!H9:H15)</f>
        <v>23092.9036</v>
      </c>
      <c r="D10" s="184" t="n">
        <f aca="false">E10*$C$10</f>
        <v>23092.9036</v>
      </c>
      <c r="E10" s="185" t="n">
        <v>1</v>
      </c>
      <c r="F10" s="184" t="n">
        <f aca="false">G10*$C$10</f>
        <v>0</v>
      </c>
      <c r="G10" s="185"/>
      <c r="H10" s="184" t="n">
        <f aca="false">I10*$C$10</f>
        <v>0</v>
      </c>
      <c r="I10" s="185"/>
      <c r="J10" s="184" t="n">
        <f aca="false">K10*$C$10</f>
        <v>0</v>
      </c>
      <c r="K10" s="185"/>
      <c r="L10" s="184" t="n">
        <f aca="false">M10*$C$10</f>
        <v>0</v>
      </c>
      <c r="M10" s="185"/>
      <c r="N10" s="184" t="n">
        <f aca="false">O10*$C$10</f>
        <v>0</v>
      </c>
      <c r="O10" s="185"/>
    </row>
    <row r="11" customFormat="false" ht="13.8" hidden="false" customHeight="false" outlineLevel="0" collapsed="false">
      <c r="A11" s="181" t="n">
        <v>2</v>
      </c>
      <c r="B11" s="182" t="str">
        <f aca="false">'[1]Planilha Orçamentária'!D17</f>
        <v>Terraplenagem</v>
      </c>
      <c r="C11" s="183" t="n">
        <f aca="false">SUM('Planilha Orçamentária'!H18:H24)</f>
        <v>191792.93</v>
      </c>
      <c r="D11" s="184" t="n">
        <f aca="false">E11*$C$11</f>
        <v>28768.9395</v>
      </c>
      <c r="E11" s="185" t="n">
        <v>0.15</v>
      </c>
      <c r="F11" s="184" t="n">
        <f aca="false">G11*$C$11</f>
        <v>19179.293</v>
      </c>
      <c r="G11" s="185" t="n">
        <v>0.1</v>
      </c>
      <c r="H11" s="184" t="n">
        <f aca="false">I11*$C$11</f>
        <v>19179.293</v>
      </c>
      <c r="I11" s="185" t="n">
        <v>0.1</v>
      </c>
      <c r="J11" s="184" t="n">
        <f aca="false">K11*$C$11</f>
        <v>19179.293</v>
      </c>
      <c r="K11" s="185" t="n">
        <v>0.1</v>
      </c>
      <c r="L11" s="184" t="n">
        <f aca="false">M11*$C$11</f>
        <v>19179.293</v>
      </c>
      <c r="M11" s="185" t="n">
        <v>0.1</v>
      </c>
      <c r="N11" s="184" t="n">
        <f aca="false">O11*$C$11</f>
        <v>19179.293</v>
      </c>
      <c r="O11" s="185" t="n">
        <v>0.1</v>
      </c>
    </row>
    <row r="12" customFormat="false" ht="13.8" hidden="false" customHeight="false" outlineLevel="0" collapsed="false">
      <c r="A12" s="181" t="n">
        <v>3</v>
      </c>
      <c r="B12" s="182" t="str">
        <f aca="false">'[1]Planilha Orçamentária'!D25</f>
        <v>Drenagem Pluvial</v>
      </c>
      <c r="C12" s="183" t="n">
        <f aca="false">SUM('Planilha Orçamentária'!H26:H44)</f>
        <v>772250.81</v>
      </c>
      <c r="D12" s="184" t="n">
        <f aca="false">E12*$C$12</f>
        <v>0</v>
      </c>
      <c r="E12" s="185"/>
      <c r="F12" s="184" t="n">
        <f aca="false">G12*$C$12</f>
        <v>77225.081</v>
      </c>
      <c r="G12" s="185" t="n">
        <v>0.1</v>
      </c>
      <c r="H12" s="184" t="n">
        <f aca="false">I12*$C$12</f>
        <v>77225.081</v>
      </c>
      <c r="I12" s="185" t="n">
        <v>0.1</v>
      </c>
      <c r="J12" s="184" t="n">
        <f aca="false">K12*$C$12</f>
        <v>77225.081</v>
      </c>
      <c r="K12" s="185" t="n">
        <v>0.1</v>
      </c>
      <c r="L12" s="184" t="n">
        <f aca="false">M12*$C$12</f>
        <v>77225.081</v>
      </c>
      <c r="M12" s="185" t="n">
        <v>0.1</v>
      </c>
      <c r="N12" s="184" t="n">
        <f aca="false">O12*$C$12</f>
        <v>77225.081</v>
      </c>
      <c r="O12" s="185" t="n">
        <v>0.1</v>
      </c>
    </row>
    <row r="13" customFormat="false" ht="13.8" hidden="false" customHeight="false" outlineLevel="0" collapsed="false">
      <c r="A13" s="181" t="n">
        <v>4</v>
      </c>
      <c r="B13" s="182" t="str">
        <f aca="false">'[1]Planilha Orçamentária'!D51</f>
        <v>Pavimentação</v>
      </c>
      <c r="C13" s="183" t="n">
        <f aca="false">SUM('Planilha Orçamentária'!H46:H53)</f>
        <v>1080776.56</v>
      </c>
      <c r="D13" s="184" t="n">
        <f aca="false">E13*$C$13</f>
        <v>0</v>
      </c>
      <c r="E13" s="185"/>
      <c r="F13" s="184" t="n">
        <f aca="false">G13*$C$13</f>
        <v>0</v>
      </c>
      <c r="G13" s="185"/>
      <c r="H13" s="184" t="n">
        <f aca="false">I13*$C$13</f>
        <v>108077.656</v>
      </c>
      <c r="I13" s="185" t="n">
        <v>0.1</v>
      </c>
      <c r="J13" s="184" t="n">
        <f aca="false">K13*$C$13</f>
        <v>108077.656</v>
      </c>
      <c r="K13" s="185" t="n">
        <v>0.1</v>
      </c>
      <c r="L13" s="184" t="n">
        <f aca="false">M13*$C$13</f>
        <v>108077.656</v>
      </c>
      <c r="M13" s="185" t="n">
        <v>0.1</v>
      </c>
      <c r="N13" s="184" t="n">
        <f aca="false">O13*$C$13</f>
        <v>108077.656</v>
      </c>
      <c r="O13" s="185" t="n">
        <v>0.1</v>
      </c>
    </row>
    <row r="14" customFormat="false" ht="13.8" hidden="false" customHeight="false" outlineLevel="0" collapsed="false">
      <c r="A14" s="181" t="n">
        <v>5</v>
      </c>
      <c r="B14" s="182" t="str">
        <f aca="false">'[1]Planilha Orçamentária'!D59</f>
        <v>Administração Local</v>
      </c>
      <c r="C14" s="183" t="n">
        <f aca="false">SUM('Planilha Orçamentária'!H55)</f>
        <v>103395.66018</v>
      </c>
      <c r="D14" s="184" t="n">
        <f aca="false">E14*$C$14</f>
        <v>2593.092155</v>
      </c>
      <c r="E14" s="185" t="n">
        <f aca="false">SUM(D10:D13)/SUM($C$10:$C$13)</f>
        <v>0.0250793132950234</v>
      </c>
      <c r="F14" s="184" t="n">
        <f aca="false">G14*$C$14</f>
        <v>4820.2187</v>
      </c>
      <c r="G14" s="185" t="n">
        <f aca="false">SUM(F10:F13)/SUM($C$10:$C$13)</f>
        <v>0.0466191587887591</v>
      </c>
      <c r="H14" s="184" t="n">
        <f aca="false">I14*$C$14</f>
        <v>10224.1015</v>
      </c>
      <c r="I14" s="185" t="n">
        <f aca="false">SUM(H10:H13)/SUM($C$10:$C$13)</f>
        <v>0.0988832750059433</v>
      </c>
      <c r="J14" s="184" t="n">
        <f aca="false">K14*$C$14</f>
        <v>10224.1015</v>
      </c>
      <c r="K14" s="185" t="n">
        <f aca="false">SUM(J10:J13)/SUM($C$10:$C$13)</f>
        <v>0.0988832750059433</v>
      </c>
      <c r="L14" s="184" t="n">
        <f aca="false">M14*$C$14</f>
        <v>10224.1015</v>
      </c>
      <c r="M14" s="185" t="n">
        <f aca="false">SUM(L10:L13)/SUM($C$10:$C$13)</f>
        <v>0.0988832750059433</v>
      </c>
      <c r="N14" s="184" t="n">
        <f aca="false">O14*$C$14</f>
        <v>10224.1015</v>
      </c>
      <c r="O14" s="185" t="n">
        <f aca="false">SUM(N10:N13)/SUM($C$10:$C$13)</f>
        <v>0.0988832750059433</v>
      </c>
    </row>
    <row r="15" customFormat="false" ht="13.8" hidden="false" customHeight="false" outlineLevel="0" collapsed="false">
      <c r="A15" s="186"/>
      <c r="B15" s="186"/>
      <c r="C15" s="187"/>
      <c r="D15" s="188"/>
      <c r="E15" s="189"/>
      <c r="F15" s="188"/>
      <c r="G15" s="189"/>
      <c r="H15" s="188"/>
      <c r="I15" s="189"/>
      <c r="J15" s="188"/>
      <c r="K15" s="189"/>
      <c r="L15" s="188"/>
      <c r="M15" s="189"/>
      <c r="N15" s="188"/>
      <c r="O15" s="189"/>
    </row>
    <row r="16" customFormat="false" ht="13.8" hidden="false" customHeight="false" outlineLevel="0" collapsed="false">
      <c r="A16" s="190" t="s">
        <v>385</v>
      </c>
      <c r="B16" s="190"/>
      <c r="C16" s="191" t="n">
        <f aca="false">SUM(C10:C14)</f>
        <v>2171308.86378</v>
      </c>
      <c r="D16" s="192" t="n">
        <f aca="false">SUM(D10:D14)</f>
        <v>54454.935255</v>
      </c>
      <c r="E16" s="193" t="n">
        <f aca="false">D16/$C$16</f>
        <v>0.0250793132950234</v>
      </c>
      <c r="F16" s="192" t="n">
        <f aca="false">SUM(F10:F14)</f>
        <v>101224.5927</v>
      </c>
      <c r="G16" s="193" t="n">
        <f aca="false">F16/$C$16</f>
        <v>0.0466191587887591</v>
      </c>
      <c r="H16" s="192" t="n">
        <f aca="false">SUM(H10:H14)</f>
        <v>214706.1315</v>
      </c>
      <c r="I16" s="193" t="n">
        <f aca="false">H16/$C$16</f>
        <v>0.0988832750059433</v>
      </c>
      <c r="J16" s="192" t="n">
        <f aca="false">SUM(J10:J14)</f>
        <v>214706.1315</v>
      </c>
      <c r="K16" s="193" t="n">
        <f aca="false">J16/$C$16</f>
        <v>0.0988832750059433</v>
      </c>
      <c r="L16" s="192" t="n">
        <f aca="false">SUM(L10:L14)</f>
        <v>214706.1315</v>
      </c>
      <c r="M16" s="193" t="n">
        <f aca="false">L16/$C$16</f>
        <v>0.0988832750059433</v>
      </c>
      <c r="N16" s="192" t="n">
        <f aca="false">SUM(N10:N14)</f>
        <v>214706.1315</v>
      </c>
      <c r="O16" s="193" t="n">
        <f aca="false">N16/$C$16</f>
        <v>0.0988832750059433</v>
      </c>
    </row>
    <row r="17" customFormat="false" ht="13.8" hidden="false" customHeight="false" outlineLevel="0" collapsed="false">
      <c r="A17" s="190" t="s">
        <v>386</v>
      </c>
      <c r="B17" s="190"/>
      <c r="C17" s="191" t="n">
        <f aca="false">C16</f>
        <v>2171308.86378</v>
      </c>
      <c r="D17" s="192" t="n">
        <f aca="false">D16</f>
        <v>54454.935255</v>
      </c>
      <c r="E17" s="193" t="n">
        <f aca="false">E16</f>
        <v>0.0250793132950234</v>
      </c>
      <c r="F17" s="192" t="n">
        <f aca="false">F16+D17</f>
        <v>155679.527955</v>
      </c>
      <c r="G17" s="193" t="n">
        <f aca="false">G16+E17</f>
        <v>0.0716984720837826</v>
      </c>
      <c r="H17" s="192" t="n">
        <f aca="false">H16+F17</f>
        <v>370385.659455</v>
      </c>
      <c r="I17" s="193" t="n">
        <f aca="false">I16+G17</f>
        <v>0.170581747089726</v>
      </c>
      <c r="J17" s="192" t="n">
        <f aca="false">J16+H17</f>
        <v>585091.790955</v>
      </c>
      <c r="K17" s="193" t="n">
        <f aca="false">K16+I17</f>
        <v>0.269465022095669</v>
      </c>
      <c r="L17" s="192" t="n">
        <f aca="false">L16+J17</f>
        <v>799797.922455</v>
      </c>
      <c r="M17" s="193" t="n">
        <f aca="false">M16+K17</f>
        <v>0.368348297101612</v>
      </c>
      <c r="N17" s="192" t="n">
        <f aca="false">N16+L17</f>
        <v>1014504.053955</v>
      </c>
      <c r="O17" s="193" t="n">
        <f aca="false">O16+M17</f>
        <v>0.467231572107556</v>
      </c>
    </row>
    <row r="19" customFormat="false" ht="24" hidden="false" customHeight="false" outlineLevel="0" collapsed="false">
      <c r="A19" s="175" t="s">
        <v>374</v>
      </c>
      <c r="B19" s="176" t="s">
        <v>375</v>
      </c>
      <c r="C19" s="176" t="s">
        <v>376</v>
      </c>
      <c r="D19" s="177" t="s">
        <v>387</v>
      </c>
      <c r="E19" s="177"/>
      <c r="F19" s="177" t="s">
        <v>388</v>
      </c>
      <c r="G19" s="177"/>
      <c r="H19" s="177" t="s">
        <v>389</v>
      </c>
      <c r="I19" s="177"/>
      <c r="J19" s="177" t="s">
        <v>390</v>
      </c>
      <c r="K19" s="177"/>
      <c r="L19" s="177" t="s">
        <v>391</v>
      </c>
      <c r="M19" s="177"/>
      <c r="N19" s="177" t="s">
        <v>392</v>
      </c>
      <c r="O19" s="177"/>
    </row>
    <row r="20" customFormat="false" ht="13.8" hidden="false" customHeight="false" outlineLevel="0" collapsed="false">
      <c r="A20" s="175"/>
      <c r="B20" s="176"/>
      <c r="C20" s="176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8"/>
    </row>
    <row r="21" customFormat="false" ht="13.8" hidden="false" customHeight="false" outlineLevel="0" collapsed="false">
      <c r="A21" s="175"/>
      <c r="B21" s="179"/>
      <c r="C21" s="179"/>
      <c r="D21" s="180" t="s">
        <v>383</v>
      </c>
      <c r="E21" s="180" t="s">
        <v>384</v>
      </c>
      <c r="F21" s="180" t="s">
        <v>383</v>
      </c>
      <c r="G21" s="180" t="s">
        <v>384</v>
      </c>
      <c r="H21" s="180" t="s">
        <v>383</v>
      </c>
      <c r="I21" s="180" t="s">
        <v>384</v>
      </c>
      <c r="J21" s="180" t="s">
        <v>383</v>
      </c>
      <c r="K21" s="180" t="s">
        <v>384</v>
      </c>
      <c r="L21" s="180" t="s">
        <v>383</v>
      </c>
      <c r="M21" s="180" t="s">
        <v>384</v>
      </c>
      <c r="N21" s="180" t="s">
        <v>383</v>
      </c>
      <c r="O21" s="180" t="s">
        <v>384</v>
      </c>
    </row>
    <row r="22" customFormat="false" ht="35.25" hidden="false" customHeight="false" outlineLevel="0" collapsed="false">
      <c r="A22" s="181" t="n">
        <v>1</v>
      </c>
      <c r="B22" s="182" t="str">
        <f aca="false">B10</f>
        <v>Terraplenagem</v>
      </c>
      <c r="C22" s="183" t="n">
        <f aca="false">C10</f>
        <v>23092.9036</v>
      </c>
      <c r="D22" s="184" t="n">
        <f aca="false">E22*$C$10</f>
        <v>0</v>
      </c>
      <c r="E22" s="185"/>
      <c r="F22" s="184" t="n">
        <f aca="false">G22*$C$10</f>
        <v>0</v>
      </c>
      <c r="G22" s="185"/>
      <c r="H22" s="184" t="n">
        <f aca="false">I22*$C$10</f>
        <v>0</v>
      </c>
      <c r="I22" s="185"/>
      <c r="J22" s="184" t="n">
        <f aca="false">K22*$C$10</f>
        <v>0</v>
      </c>
      <c r="K22" s="185"/>
      <c r="L22" s="184" t="n">
        <f aca="false">M22*$C$10</f>
        <v>0</v>
      </c>
      <c r="M22" s="185"/>
      <c r="N22" s="184" t="n">
        <f aca="false">O22*$C$10</f>
        <v>0</v>
      </c>
      <c r="O22" s="185"/>
    </row>
    <row r="23" customFormat="false" ht="35.25" hidden="false" customHeight="false" outlineLevel="0" collapsed="false">
      <c r="A23" s="181" t="n">
        <v>2</v>
      </c>
      <c r="B23" s="182" t="str">
        <f aca="false">B11</f>
        <v>Terraplenagem</v>
      </c>
      <c r="C23" s="183" t="n">
        <f aca="false">C11</f>
        <v>191792.93</v>
      </c>
      <c r="D23" s="184" t="n">
        <f aca="false">E23*$C$11</f>
        <v>19179.293</v>
      </c>
      <c r="E23" s="185" t="n">
        <v>0.1</v>
      </c>
      <c r="F23" s="184" t="n">
        <f aca="false">G23*$C$11</f>
        <v>19179.293</v>
      </c>
      <c r="G23" s="185" t="n">
        <v>0.1</v>
      </c>
      <c r="H23" s="184" t="n">
        <f aca="false">I23*$C$11</f>
        <v>19179.293</v>
      </c>
      <c r="I23" s="185" t="n">
        <v>0.1</v>
      </c>
      <c r="J23" s="184" t="n">
        <f aca="false">K23*$C$11</f>
        <v>9589.6465</v>
      </c>
      <c r="K23" s="185" t="n">
        <v>0.05</v>
      </c>
      <c r="L23" s="184" t="n">
        <f aca="false">M23*$C$11</f>
        <v>0</v>
      </c>
      <c r="M23" s="185"/>
      <c r="N23" s="184" t="n">
        <f aca="false">O23*$C$11</f>
        <v>0</v>
      </c>
      <c r="O23" s="185"/>
    </row>
    <row r="24" customFormat="false" ht="35.25" hidden="false" customHeight="false" outlineLevel="0" collapsed="false">
      <c r="A24" s="181" t="n">
        <v>2</v>
      </c>
      <c r="B24" s="182" t="str">
        <f aca="false">B12</f>
        <v>Drenagem Pluvial</v>
      </c>
      <c r="C24" s="183" t="n">
        <f aca="false">C12</f>
        <v>772250.81</v>
      </c>
      <c r="D24" s="184" t="n">
        <f aca="false">E24*$C$12</f>
        <v>77225.081</v>
      </c>
      <c r="E24" s="185" t="n">
        <v>0.1</v>
      </c>
      <c r="F24" s="184" t="n">
        <f aca="false">G24*$C$12</f>
        <v>77225.081</v>
      </c>
      <c r="G24" s="185" t="n">
        <v>0.1</v>
      </c>
      <c r="H24" s="184" t="n">
        <f aca="false">I24*$C$12</f>
        <v>77225.081</v>
      </c>
      <c r="I24" s="185" t="n">
        <v>0.1</v>
      </c>
      <c r="J24" s="184" t="n">
        <f aca="false">K24*$C$12</f>
        <v>77225.081</v>
      </c>
      <c r="K24" s="185" t="n">
        <v>0.1</v>
      </c>
      <c r="L24" s="184" t="n">
        <f aca="false">M24*$C$12</f>
        <v>77225.081</v>
      </c>
      <c r="M24" s="185" t="n">
        <v>0.1</v>
      </c>
      <c r="N24" s="184" t="n">
        <f aca="false">O24*$C$12</f>
        <v>0</v>
      </c>
      <c r="O24" s="185"/>
    </row>
    <row r="25" customFormat="false" ht="35.25" hidden="false" customHeight="false" outlineLevel="0" collapsed="false">
      <c r="A25" s="181" t="n">
        <v>3</v>
      </c>
      <c r="B25" s="182" t="str">
        <f aca="false">B13</f>
        <v>Pavimentação</v>
      </c>
      <c r="C25" s="183" t="n">
        <f aca="false">C13</f>
        <v>1080776.56</v>
      </c>
      <c r="D25" s="184" t="n">
        <f aca="false">E25*$C$13</f>
        <v>108077.656</v>
      </c>
      <c r="E25" s="185" t="n">
        <v>0.1</v>
      </c>
      <c r="F25" s="184" t="n">
        <f aca="false">G25*$C$13</f>
        <v>108077.656</v>
      </c>
      <c r="G25" s="185" t="n">
        <v>0.1</v>
      </c>
      <c r="H25" s="184" t="n">
        <f aca="false">I25*$C$13</f>
        <v>108077.656</v>
      </c>
      <c r="I25" s="185" t="n">
        <v>0.1</v>
      </c>
      <c r="J25" s="184" t="n">
        <f aca="false">K25*$C$13</f>
        <v>108077.656</v>
      </c>
      <c r="K25" s="185" t="n">
        <v>0.1</v>
      </c>
      <c r="L25" s="184" t="n">
        <f aca="false">M25*$C$13</f>
        <v>108077.656</v>
      </c>
      <c r="M25" s="185" t="n">
        <v>0.1</v>
      </c>
      <c r="N25" s="184" t="n">
        <f aca="false">O25*$C$13</f>
        <v>108077.656</v>
      </c>
      <c r="O25" s="185" t="n">
        <v>0.1</v>
      </c>
    </row>
    <row r="26" customFormat="false" ht="35.25" hidden="false" customHeight="false" outlineLevel="0" collapsed="false">
      <c r="A26" s="181" t="n">
        <v>6</v>
      </c>
      <c r="B26" s="182" t="str">
        <f aca="false">B14</f>
        <v>Administração Local</v>
      </c>
      <c r="C26" s="183" t="n">
        <f aca="false">C14</f>
        <v>103395.66018</v>
      </c>
      <c r="D26" s="184" t="n">
        <f aca="false">E26*$C$14</f>
        <v>10224.1015</v>
      </c>
      <c r="E26" s="185" t="n">
        <f aca="false">SUM(D22:D25)/SUM($C$10:$C$13)</f>
        <v>0.0988832750059433</v>
      </c>
      <c r="F26" s="184" t="n">
        <f aca="false">G26*$C$14</f>
        <v>10224.1015</v>
      </c>
      <c r="G26" s="185" t="n">
        <f aca="false">SUM(F22:F25)/SUM($C$10:$C$13)</f>
        <v>0.0988832750059433</v>
      </c>
      <c r="H26" s="184" t="n">
        <f aca="false">I26*$C$14</f>
        <v>10224.1015</v>
      </c>
      <c r="I26" s="185" t="n">
        <f aca="false">SUM(H22:H25)/SUM($C$10:$C$13)</f>
        <v>0.0988832750059433</v>
      </c>
      <c r="J26" s="184" t="n">
        <f aca="false">K26*$C$14</f>
        <v>9744.619175</v>
      </c>
      <c r="K26" s="185" t="n">
        <f aca="false">SUM(J22:J25)/SUM($C$10:$C$13)</f>
        <v>0.0942459205544579</v>
      </c>
      <c r="L26" s="184" t="n">
        <f aca="false">M26*$C$14</f>
        <v>9265.13685</v>
      </c>
      <c r="M26" s="185" t="n">
        <f aca="false">SUM(L22:L25)/SUM($C$10:$C$13)</f>
        <v>0.0896085661029724</v>
      </c>
      <c r="N26" s="184" t="n">
        <f aca="false">O26*$C$14</f>
        <v>5403.8828</v>
      </c>
      <c r="O26" s="185" t="n">
        <f aca="false">SUM(N22:N25)/SUM($C$10:$C$13)</f>
        <v>0.0522641162171842</v>
      </c>
    </row>
    <row r="27" customFormat="false" ht="13.8" hidden="false" customHeight="false" outlineLevel="0" collapsed="false">
      <c r="A27" s="186"/>
      <c r="B27" s="186"/>
      <c r="C27" s="187"/>
      <c r="D27" s="188"/>
      <c r="E27" s="189"/>
      <c r="F27" s="188"/>
      <c r="G27" s="189"/>
      <c r="H27" s="188"/>
      <c r="I27" s="189"/>
      <c r="J27" s="188"/>
      <c r="K27" s="189"/>
      <c r="L27" s="188"/>
      <c r="M27" s="189"/>
      <c r="N27" s="188"/>
      <c r="O27" s="189"/>
    </row>
    <row r="28" customFormat="false" ht="13.8" hidden="false" customHeight="false" outlineLevel="0" collapsed="false">
      <c r="A28" s="190" t="s">
        <v>385</v>
      </c>
      <c r="B28" s="190"/>
      <c r="C28" s="191" t="n">
        <f aca="false">SUM(C22:C26)</f>
        <v>2171308.86378</v>
      </c>
      <c r="D28" s="192" t="n">
        <f aca="false">SUM(D22:D26)</f>
        <v>214706.1315</v>
      </c>
      <c r="E28" s="193" t="n">
        <f aca="false">D28/$C$16</f>
        <v>0.0988832750059433</v>
      </c>
      <c r="F28" s="192" t="n">
        <f aca="false">SUM(F22:F26)</f>
        <v>214706.1315</v>
      </c>
      <c r="G28" s="193" t="n">
        <f aca="false">F28/$C$16</f>
        <v>0.0988832750059433</v>
      </c>
      <c r="H28" s="192" t="n">
        <f aca="false">SUM(H22:H26)</f>
        <v>214706.1315</v>
      </c>
      <c r="I28" s="193" t="n">
        <f aca="false">H28/$C$16</f>
        <v>0.0988832750059433</v>
      </c>
      <c r="J28" s="192" t="n">
        <f aca="false">SUM(J22:J26)</f>
        <v>204637.002675</v>
      </c>
      <c r="K28" s="193" t="n">
        <f aca="false">J28/$C$16</f>
        <v>0.0942459205544579</v>
      </c>
      <c r="L28" s="192" t="n">
        <f aca="false">SUM(L22:L26)</f>
        <v>194567.87385</v>
      </c>
      <c r="M28" s="193" t="n">
        <f aca="false">L28/$C$16</f>
        <v>0.0896085661029724</v>
      </c>
      <c r="N28" s="192" t="n">
        <f aca="false">SUM(N22:N26)</f>
        <v>113481.5388</v>
      </c>
      <c r="O28" s="193" t="n">
        <f aca="false">N28/$C$16</f>
        <v>0.0522641162171842</v>
      </c>
    </row>
    <row r="29" customFormat="false" ht="13.8" hidden="false" customHeight="false" outlineLevel="0" collapsed="false">
      <c r="A29" s="190" t="s">
        <v>386</v>
      </c>
      <c r="B29" s="190"/>
      <c r="C29" s="191" t="n">
        <f aca="false">C28</f>
        <v>2171308.86378</v>
      </c>
      <c r="D29" s="192" t="n">
        <f aca="false">D28+N17</f>
        <v>1229210.185455</v>
      </c>
      <c r="E29" s="193" t="n">
        <f aca="false">E28+O17</f>
        <v>0.566114847113499</v>
      </c>
      <c r="F29" s="192" t="n">
        <f aca="false">F28+D29</f>
        <v>1443916.316955</v>
      </c>
      <c r="G29" s="193" t="n">
        <f aca="false">G28+E29</f>
        <v>0.664998122119442</v>
      </c>
      <c r="H29" s="192" t="n">
        <f aca="false">H28+F29</f>
        <v>1658622.448455</v>
      </c>
      <c r="I29" s="193" t="n">
        <f aca="false">I28+G29</f>
        <v>0.763881397125386</v>
      </c>
      <c r="J29" s="192" t="n">
        <f aca="false">J28+H29</f>
        <v>1863259.45113</v>
      </c>
      <c r="K29" s="193" t="n">
        <f aca="false">K28+I29</f>
        <v>0.858127317679844</v>
      </c>
      <c r="L29" s="192" t="n">
        <f aca="false">L28+J29</f>
        <v>2057827.32498</v>
      </c>
      <c r="M29" s="193" t="n">
        <f aca="false">M28+K29</f>
        <v>0.947735883782816</v>
      </c>
      <c r="N29" s="192" t="n">
        <f aca="false">N28+L29</f>
        <v>2171308.86378</v>
      </c>
      <c r="O29" s="193" t="n">
        <f aca="false">O28+M29</f>
        <v>1</v>
      </c>
    </row>
    <row r="30" customFormat="false" ht="13.8" hidden="false" customHeight="false" outlineLevel="0" collapsed="false">
      <c r="C30" s="194"/>
      <c r="D30" s="194"/>
      <c r="E30" s="194"/>
      <c r="F30" s="194"/>
    </row>
    <row r="31" customFormat="false" ht="13.8" hidden="false" customHeight="false" outlineLevel="0" collapsed="false">
      <c r="H31" s="195" t="s">
        <v>393</v>
      </c>
      <c r="I31" s="195"/>
      <c r="J31" s="195"/>
      <c r="K31" s="195"/>
      <c r="L31" s="195"/>
    </row>
    <row r="32" customFormat="false" ht="13.8" hidden="false" customHeight="false" outlineLevel="0" collapsed="false">
      <c r="H32" s="196" t="s">
        <v>133</v>
      </c>
      <c r="I32" s="196"/>
      <c r="J32" s="196"/>
      <c r="K32" s="196"/>
      <c r="L32" s="196"/>
    </row>
  </sheetData>
  <mergeCells count="34">
    <mergeCell ref="A1:O1"/>
    <mergeCell ref="A2:O2"/>
    <mergeCell ref="A3:O3"/>
    <mergeCell ref="D7:E7"/>
    <mergeCell ref="F7:G7"/>
    <mergeCell ref="H7:I7"/>
    <mergeCell ref="J7:K7"/>
    <mergeCell ref="L7:M7"/>
    <mergeCell ref="N7:O7"/>
    <mergeCell ref="D8:E8"/>
    <mergeCell ref="F8:G8"/>
    <mergeCell ref="H8:I8"/>
    <mergeCell ref="J8:K8"/>
    <mergeCell ref="L8:M8"/>
    <mergeCell ref="N8:O8"/>
    <mergeCell ref="A16:B16"/>
    <mergeCell ref="A17:B17"/>
    <mergeCell ref="D19:E19"/>
    <mergeCell ref="F19:G19"/>
    <mergeCell ref="H19:I19"/>
    <mergeCell ref="J19:K19"/>
    <mergeCell ref="L19:M19"/>
    <mergeCell ref="N19:O19"/>
    <mergeCell ref="D20:E20"/>
    <mergeCell ref="F20:G20"/>
    <mergeCell ref="H20:I20"/>
    <mergeCell ref="J20:K20"/>
    <mergeCell ref="L20:M20"/>
    <mergeCell ref="N20:O20"/>
    <mergeCell ref="A28:B28"/>
    <mergeCell ref="A29:B29"/>
    <mergeCell ref="C30:F30"/>
    <mergeCell ref="H31:L31"/>
    <mergeCell ref="H32:L3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</TotalTime>
  <Application>LibreOffice/6.0.4.2$Windows_X86_64 LibreOffice_project/9b0d9b32d5dcda91d2f1a96dc04c645c450872bf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2017-10-30T11:38:14Z</dcterms:created>
  <dc:creator>Fernando Coutinho Maia Jr</dc:creator>
  <dc:description/>
  <dc:language>pt-BR</dc:language>
  <cp:lastModifiedBy/>
  <cp:lastPrinted>2020-06-23T11:08:34Z</cp:lastPrinted>
  <dcterms:modified xsi:type="dcterms:W3CDTF">2020-06-23T11:08:24Z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