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opel\COPEL\2020 Minuta\Tomada de Preço\MINUTA  TP XXX 20 - MUROS DA AV PARIS\"/>
    </mc:Choice>
  </mc:AlternateContent>
  <bookViews>
    <workbookView xWindow="0" yWindow="0" windowWidth="7470" windowHeight="2760" activeTab="2"/>
  </bookViews>
  <sheets>
    <sheet name="Plan1" sheetId="1" r:id="rId1"/>
    <sheet name="Composição 01" sheetId="2" r:id="rId2"/>
    <sheet name="Plan3" sheetId="3" r:id="rId3"/>
  </sheets>
  <definedNames>
    <definedName name="_xlnm.Print_Area" localSheetId="1">'Composição 01'!$A$1:$G$41</definedName>
    <definedName name="_xlnm.Print_Area" localSheetId="0">Plan1!$A$1:$G$10</definedName>
  </definedNames>
  <calcPr calcId="152511" iterateDelta="1E-4"/>
</workbook>
</file>

<file path=xl/calcChain.xml><?xml version="1.0" encoding="utf-8"?>
<calcChain xmlns="http://schemas.openxmlformats.org/spreadsheetml/2006/main">
  <c r="F31" i="2" l="1"/>
  <c r="F32" i="2" s="1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13" i="2"/>
  <c r="G8" i="1"/>
  <c r="B6" i="3" s="1"/>
  <c r="C6" i="3" s="1"/>
  <c r="F5" i="2"/>
  <c r="F6" i="2"/>
  <c r="F7" i="2"/>
  <c r="F8" i="2"/>
  <c r="F9" i="2"/>
  <c r="F4" i="2"/>
  <c r="E6" i="3" l="1"/>
  <c r="F28" i="2"/>
  <c r="C39" i="2" s="1"/>
  <c r="F10" i="2"/>
  <c r="C34" i="2" s="1"/>
  <c r="C37" i="2" s="1"/>
  <c r="C38" i="2" s="1"/>
  <c r="C40" i="2" l="1"/>
  <c r="E9" i="1" s="1"/>
  <c r="G9" i="1" s="1"/>
  <c r="B7" i="3" l="1"/>
  <c r="G10" i="1"/>
  <c r="C7" i="3" l="1"/>
  <c r="C8" i="3" s="1"/>
  <c r="E7" i="3"/>
  <c r="E8" i="3" s="1"/>
</calcChain>
</file>

<file path=xl/sharedStrings.xml><?xml version="1.0" encoding="utf-8"?>
<sst xmlns="http://schemas.openxmlformats.org/spreadsheetml/2006/main" count="97" uniqueCount="68">
  <si>
    <t>Objeto: Contratação de empresa para construção de muros na Avenida Paris.</t>
  </si>
  <si>
    <t>Código</t>
  </si>
  <si>
    <t>Descrição dos Serviços</t>
  </si>
  <si>
    <t>Unid.</t>
  </si>
  <si>
    <t>Valor Unit.</t>
  </si>
  <si>
    <t>Valor Unitário</t>
  </si>
  <si>
    <t>Quant.</t>
  </si>
  <si>
    <t>Total</t>
  </si>
  <si>
    <t>m</t>
  </si>
  <si>
    <t>Mão de Obra</t>
  </si>
  <si>
    <t>Cód.</t>
  </si>
  <si>
    <t>Coef.</t>
  </si>
  <si>
    <t>Ajudante (LABOR)</t>
  </si>
  <si>
    <t>H</t>
  </si>
  <si>
    <t>Armador (LABOR)</t>
  </si>
  <si>
    <t>Carpinteiro (LABOR)</t>
  </si>
  <si>
    <t>Pedreiro (LABOR)</t>
  </si>
  <si>
    <t>Pintor (LABOR)</t>
  </si>
  <si>
    <t>Servenete (LABOR)</t>
  </si>
  <si>
    <t>Subtotal</t>
  </si>
  <si>
    <t>AÇO CA-50 DE 8.00MM (LABOR)</t>
  </si>
  <si>
    <t>UN</t>
  </si>
  <si>
    <t>KG</t>
  </si>
  <si>
    <t>BRITA 1 (LABOR)</t>
  </si>
  <si>
    <t>BRITA 2 (LABOR)</t>
  </si>
  <si>
    <t>M3</t>
  </si>
  <si>
    <t>CAL HIDRATADO P/ ARGAMASSA CH III (LABOR)</t>
  </si>
  <si>
    <t>CIMENTO PORTLAND CP III - 40 (LABOR)</t>
  </si>
  <si>
    <t>DESMOLDANTE PARA FORMAS</t>
  </si>
  <si>
    <t>L</t>
  </si>
  <si>
    <t>LIXA PARA MADEIRA Nº150</t>
  </si>
  <si>
    <t>PREGO 18X27 (LABOR)</t>
  </si>
  <si>
    <t>SARRAFO DE MADEIRA DE LEI 10X2,5CM (TAIPA DE 1A)(LABOR)</t>
  </si>
  <si>
    <t>TABUA DE MADEIRA DE LEI 2.5 X 30.0CM (TAIPA DE 1A) (LABOR)</t>
  </si>
  <si>
    <t>TINTA LATEX ACRILICA FOSCA (LABOR)</t>
  </si>
  <si>
    <t>M</t>
  </si>
  <si>
    <t>ARAME RECOZIDO N.18 BWG (LABOR)</t>
  </si>
  <si>
    <t xml:space="preserve">BLOCO DE CONCRETO 9 X 19 X 39CM - VEDACAO </t>
  </si>
  <si>
    <t>AREIA LAVADA MEDIA (LABOR)</t>
  </si>
  <si>
    <t>SELADOR ACRILICO (LABOR)</t>
  </si>
  <si>
    <t>Equipamentos</t>
  </si>
  <si>
    <t>Betoneira 320L (E301) (LABOR)</t>
  </si>
  <si>
    <t>Descriminação</t>
  </si>
  <si>
    <t>Taxa (%)</t>
  </si>
  <si>
    <t>Valores</t>
  </si>
  <si>
    <t>Materiais</t>
  </si>
  <si>
    <t>Custo Horário Total (A+C)</t>
  </si>
  <si>
    <t>Mão de Obra (A)</t>
  </si>
  <si>
    <t>Material (B)</t>
  </si>
  <si>
    <t>Equipamentos (C)</t>
  </si>
  <si>
    <t>Custo Direto Total</t>
  </si>
  <si>
    <t>BDI 30,9%</t>
  </si>
  <si>
    <t>Custo Unitário Adotado</t>
  </si>
  <si>
    <t>Comp. 1</t>
  </si>
  <si>
    <t>CRONOGRAMA FÍSICO-FINANCEIRO</t>
  </si>
  <si>
    <t>Item</t>
  </si>
  <si>
    <t>Valor</t>
  </si>
  <si>
    <t>MÊS 01</t>
  </si>
  <si>
    <t>Percentual (%)</t>
  </si>
  <si>
    <t>MÊS 02</t>
  </si>
  <si>
    <t>Percentual</t>
  </si>
  <si>
    <t>Composição 1: Muro de alvenaria de blocos de concreto 9x19x39cm, com pilares a cada 2m, esp. = 14cm e h= 4,00m, revestido com chapisco, reboco e pintura acrílica a 2 demãos, incl. Pilares, cintas e sapatas, empregando arg. Cimento, cal e areia.</t>
  </si>
  <si>
    <t>Muro de arrimo em Conc. ciclópico 15MPa c/ 30% de pedra de mão, c/ forn., preparo e aplicação de concreto, forma de tábua pinho-reap.5 vezes, exclusive escav. e reaterro, seções tipicas nas dimensões:b=0.40m; B=0.70m e H=1.00m</t>
  </si>
  <si>
    <t>Tabela : 913601 - TABELA CUSTOS LABOR/CT-UFES PADRÃO IOPES SETEMBRO/2019(LS=128,33%;BDI=30,90%)</t>
  </si>
  <si>
    <t>ESTADO DO ESPÍRITO SANTO</t>
  </si>
  <si>
    <t>PREFEITURA MUNICIPAL GUARAPARI</t>
  </si>
  <si>
    <t>SECRETARIA MUNICIPAL DE OBRAS PÚBLICAS</t>
  </si>
  <si>
    <t>Muro de alvenaria de blocos de concreto 9x19x39cm, com pilares a cada 2m, esp. = 14cm e h= 4,00m, revestido com chapisco, reboco e pintura acrílica a 2 demãos, incl. Pilares, cintas e sapatas, empregando arg. Cimento, cal e areia.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</si>
</sst>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R$&quot;\ * #,##0.00_-;\-&quot;R$&quot;\ * #,##0.00_-;_-&quot;R$&quot;\ * &quot;-&quot;??_-;_-@_-"/>
    <numFmt numFmtId="165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2" fontId="0" fillId="0" borderId="1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164" fontId="0" fillId="0" borderId="6" xfId="1" applyFont="1" applyBorder="1"/>
    <xf numFmtId="0" fontId="0" fillId="0" borderId="7" xfId="0" applyBorder="1"/>
    <xf numFmtId="0" fontId="0" fillId="0" borderId="8" xfId="0" applyBorder="1"/>
    <xf numFmtId="164" fontId="1" fillId="0" borderId="9" xfId="1" applyFont="1" applyBorder="1"/>
    <xf numFmtId="0" fontId="1" fillId="0" borderId="0" xfId="0" applyFont="1" applyBorder="1"/>
    <xf numFmtId="0" fontId="0" fillId="0" borderId="0" xfId="0" applyBorder="1"/>
    <xf numFmtId="2" fontId="0" fillId="0" borderId="0" xfId="0" applyNumberFormat="1" applyBorder="1"/>
    <xf numFmtId="164" fontId="0" fillId="0" borderId="1" xfId="0" applyNumberFormat="1" applyBorder="1"/>
    <xf numFmtId="10" fontId="0" fillId="0" borderId="1" xfId="2" applyNumberFormat="1" applyFont="1" applyBorder="1"/>
    <xf numFmtId="0" fontId="1" fillId="0" borderId="12" xfId="0" applyFont="1" applyBorder="1"/>
    <xf numFmtId="0" fontId="0" fillId="0" borderId="13" xfId="0" applyBorder="1"/>
    <xf numFmtId="0" fontId="0" fillId="0" borderId="11" xfId="0" applyBorder="1"/>
    <xf numFmtId="0" fontId="0" fillId="0" borderId="14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0" xfId="0" applyBorder="1"/>
    <xf numFmtId="0" fontId="0" fillId="0" borderId="20" xfId="0" applyBorder="1"/>
    <xf numFmtId="0" fontId="1" fillId="0" borderId="10" xfId="0" applyFont="1" applyBorder="1"/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/>
    <xf numFmtId="0" fontId="0" fillId="0" borderId="10" xfId="0" applyBorder="1" applyAlignment="1">
      <alignment wrapText="1"/>
    </xf>
    <xf numFmtId="10" fontId="0" fillId="0" borderId="0" xfId="0" applyNumberFormat="1" applyBorder="1"/>
    <xf numFmtId="0" fontId="0" fillId="0" borderId="16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165" fontId="0" fillId="0" borderId="0" xfId="0" applyNumberFormat="1" applyBorder="1"/>
    <xf numFmtId="165" fontId="1" fillId="0" borderId="0" xfId="0" applyNumberFormat="1" applyFont="1" applyBorder="1"/>
    <xf numFmtId="0" fontId="0" fillId="0" borderId="17" xfId="0" applyBorder="1" applyAlignment="1">
      <alignment horizontal="justify" wrapText="1"/>
    </xf>
    <xf numFmtId="0" fontId="0" fillId="0" borderId="18" xfId="0" applyBorder="1" applyAlignment="1">
      <alignment horizontal="justify" wrapText="1"/>
    </xf>
    <xf numFmtId="0" fontId="0" fillId="0" borderId="19" xfId="0" applyBorder="1" applyAlignment="1">
      <alignment horizontal="justify" wrapText="1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137583</xdr:colOff>
      <xdr:row>0</xdr:row>
      <xdr:rowOff>63500</xdr:rowOff>
    </xdr:from>
    <xdr:to>
      <xdr:col>0</xdr:col>
      <xdr:colOff>554397</xdr:colOff>
      <xdr:row>2</xdr:row>
      <xdr:rowOff>148167</xdr:rowOff>
    </xdr:to>
    <xdr:pic>
      <xdr:nvPicPr>
        <xdr:cNvPr id="2" name="Picture 1" descr="novo brasao_guarapar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37583" y="63500"/>
          <a:ext cx="416814" cy="46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view="pageBreakPreview" zoomScale="90" zoomScaleNormal="100" zoomScaleSheetLayoutView="90" workbookViewId="0">
      <selection activeCell="G10" sqref="G10"/>
    </sheetView>
  </sheetViews>
  <sheetFormatPr defaultRowHeight="15" x14ac:dyDescent="0.25"/>
  <cols>
    <col min="1" max="1" width="11.140625" customWidth="1"/>
    <col min="2" max="2" width="9.28515625" bestFit="1" customWidth="1"/>
    <col min="3" max="3" width="55" customWidth="1"/>
    <col min="5" max="5" width="13.5703125" bestFit="1" customWidth="1"/>
    <col min="6" max="6" width="9.28515625" bestFit="1" customWidth="1"/>
    <col min="7" max="7" width="20.85546875" bestFit="1" customWidth="1"/>
  </cols>
  <sheetData>
    <row r="1" spans="1:7" x14ac:dyDescent="0.25">
      <c r="A1" s="32"/>
      <c r="B1" s="33" t="s">
        <v>64</v>
      </c>
      <c r="C1" s="33"/>
      <c r="D1" s="33"/>
      <c r="E1" s="33"/>
      <c r="F1" s="33"/>
      <c r="G1" s="34"/>
    </row>
    <row r="2" spans="1:7" x14ac:dyDescent="0.25">
      <c r="A2" s="35"/>
      <c r="B2" s="14" t="s">
        <v>65</v>
      </c>
      <c r="C2" s="14"/>
      <c r="D2" s="14"/>
      <c r="E2" s="14"/>
      <c r="F2" s="14"/>
      <c r="G2" s="36"/>
    </row>
    <row r="3" spans="1:7" x14ac:dyDescent="0.25">
      <c r="A3" s="37"/>
      <c r="B3" s="22" t="s">
        <v>66</v>
      </c>
      <c r="C3" s="22"/>
      <c r="D3" s="22"/>
      <c r="E3" s="22"/>
      <c r="F3" s="22"/>
      <c r="G3" s="38"/>
    </row>
    <row r="4" spans="1:7" x14ac:dyDescent="0.25">
      <c r="A4" s="39"/>
      <c r="B4" s="14"/>
      <c r="C4" s="14"/>
      <c r="D4" s="14"/>
      <c r="E4" s="14"/>
      <c r="F4" s="14"/>
      <c r="G4" s="36"/>
    </row>
    <row r="5" spans="1:7" x14ac:dyDescent="0.25">
      <c r="A5" s="39" t="s">
        <v>0</v>
      </c>
      <c r="B5" s="14"/>
      <c r="C5" s="14"/>
      <c r="D5" s="14"/>
      <c r="E5" s="14"/>
      <c r="F5" s="14"/>
      <c r="G5" s="36"/>
    </row>
    <row r="6" spans="1:7" ht="15.75" thickBot="1" x14ac:dyDescent="0.3">
      <c r="A6" s="39" t="s">
        <v>63</v>
      </c>
      <c r="B6" s="14"/>
      <c r="C6" s="14"/>
      <c r="D6" s="14"/>
      <c r="E6" s="14"/>
      <c r="F6" s="14"/>
      <c r="G6" s="36"/>
    </row>
    <row r="7" spans="1:7" x14ac:dyDescent="0.25">
      <c r="A7" s="5" t="s">
        <v>55</v>
      </c>
      <c r="B7" s="6" t="s">
        <v>1</v>
      </c>
      <c r="C7" s="6" t="s">
        <v>2</v>
      </c>
      <c r="D7" s="6" t="s">
        <v>3</v>
      </c>
      <c r="E7" s="6" t="s">
        <v>5</v>
      </c>
      <c r="F7" s="6" t="s">
        <v>6</v>
      </c>
      <c r="G7" s="7" t="s">
        <v>7</v>
      </c>
    </row>
    <row r="8" spans="1:7" ht="60" x14ac:dyDescent="0.25">
      <c r="A8" s="8">
        <v>1</v>
      </c>
      <c r="B8" s="2">
        <v>40901</v>
      </c>
      <c r="C8" s="3" t="s">
        <v>62</v>
      </c>
      <c r="D8" s="2" t="s">
        <v>8</v>
      </c>
      <c r="E8" s="2">
        <v>503.01</v>
      </c>
      <c r="F8" s="4">
        <v>65.5</v>
      </c>
      <c r="G8" s="9">
        <f>F8*E8</f>
        <v>32947.154999999999</v>
      </c>
    </row>
    <row r="9" spans="1:7" ht="60" x14ac:dyDescent="0.25">
      <c r="A9" s="8">
        <v>2</v>
      </c>
      <c r="B9" s="2" t="s">
        <v>53</v>
      </c>
      <c r="C9" s="3" t="s">
        <v>67</v>
      </c>
      <c r="D9" s="2" t="s">
        <v>8</v>
      </c>
      <c r="E9" s="4">
        <f>'Composição 01'!C40</f>
        <v>1605.9282238000001</v>
      </c>
      <c r="F9" s="4">
        <v>51</v>
      </c>
      <c r="G9" s="9">
        <f>F9*E9</f>
        <v>81902.3394138</v>
      </c>
    </row>
    <row r="10" spans="1:7" ht="15.75" thickBot="1" x14ac:dyDescent="0.3">
      <c r="A10" s="10"/>
      <c r="B10" s="11"/>
      <c r="C10" s="11"/>
      <c r="D10" s="11"/>
      <c r="E10" s="11"/>
      <c r="F10" s="11"/>
      <c r="G10" s="12">
        <f>SUM(G8:G9)</f>
        <v>114849.4944138</v>
      </c>
    </row>
  </sheetData>
  <pageMargins left="0.511811024" right="0.511811024" top="0.78740157499999996" bottom="0.78740157499999996" header="0.31496062000000002" footer="0.31496062000000002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view="pageBreakPreview" topLeftCell="A10" zoomScaleNormal="100" zoomScaleSheetLayoutView="100" workbookViewId="0">
      <selection activeCell="K19" sqref="K19"/>
    </sheetView>
  </sheetViews>
  <sheetFormatPr defaultRowHeight="15" x14ac:dyDescent="0.25"/>
  <cols>
    <col min="1" max="1" width="56.7109375" bestFit="1" customWidth="1"/>
    <col min="2" max="2" width="9.28515625" bestFit="1" customWidth="1"/>
    <col min="3" max="3" width="13.42578125" bestFit="1" customWidth="1"/>
    <col min="4" max="4" width="9.28515625" bestFit="1" customWidth="1"/>
    <col min="5" max="5" width="14.7109375" bestFit="1" customWidth="1"/>
    <col min="6" max="6" width="10.7109375" bestFit="1" customWidth="1"/>
  </cols>
  <sheetData>
    <row r="1" spans="1:7" ht="30" customHeight="1" x14ac:dyDescent="0.25">
      <c r="A1" s="42" t="s">
        <v>61</v>
      </c>
      <c r="B1" s="43"/>
      <c r="C1" s="43"/>
      <c r="D1" s="43"/>
      <c r="E1" s="43"/>
      <c r="F1" s="43"/>
      <c r="G1" s="44"/>
    </row>
    <row r="2" spans="1:7" x14ac:dyDescent="0.25">
      <c r="A2" s="24"/>
      <c r="B2" s="14"/>
      <c r="C2" s="14"/>
      <c r="D2" s="14"/>
      <c r="E2" s="14"/>
      <c r="F2" s="14"/>
      <c r="G2" s="25"/>
    </row>
    <row r="3" spans="1:7" x14ac:dyDescent="0.25">
      <c r="A3" s="26" t="s">
        <v>47</v>
      </c>
      <c r="B3" s="27" t="s">
        <v>10</v>
      </c>
      <c r="C3" s="27" t="s">
        <v>3</v>
      </c>
      <c r="D3" s="27" t="s">
        <v>11</v>
      </c>
      <c r="E3" s="27" t="s">
        <v>4</v>
      </c>
      <c r="F3" s="27" t="s">
        <v>7</v>
      </c>
      <c r="G3" s="25"/>
    </row>
    <row r="4" spans="1:7" x14ac:dyDescent="0.25">
      <c r="A4" s="24" t="s">
        <v>12</v>
      </c>
      <c r="B4" s="14">
        <v>10101</v>
      </c>
      <c r="C4" s="14" t="s">
        <v>13</v>
      </c>
      <c r="D4" s="14">
        <v>7.62</v>
      </c>
      <c r="E4" s="14">
        <v>12.19</v>
      </c>
      <c r="F4" s="15">
        <f>E4*D4</f>
        <v>92.887799999999999</v>
      </c>
      <c r="G4" s="25"/>
    </row>
    <row r="5" spans="1:7" x14ac:dyDescent="0.25">
      <c r="A5" s="24" t="s">
        <v>14</v>
      </c>
      <c r="B5" s="14">
        <v>10121</v>
      </c>
      <c r="C5" s="14" t="s">
        <v>13</v>
      </c>
      <c r="D5" s="14">
        <v>1.42</v>
      </c>
      <c r="E5" s="14">
        <v>14.45</v>
      </c>
      <c r="F5" s="15">
        <f t="shared" ref="F5:F9" si="0">E5*D5</f>
        <v>20.518999999999998</v>
      </c>
      <c r="G5" s="25"/>
    </row>
    <row r="6" spans="1:7" x14ac:dyDescent="0.25">
      <c r="A6" s="24" t="s">
        <v>15</v>
      </c>
      <c r="B6" s="14">
        <v>10111</v>
      </c>
      <c r="C6" s="14" t="s">
        <v>13</v>
      </c>
      <c r="D6" s="14">
        <v>3</v>
      </c>
      <c r="E6" s="14">
        <v>14.45</v>
      </c>
      <c r="F6" s="15">
        <f t="shared" si="0"/>
        <v>43.349999999999994</v>
      </c>
      <c r="G6" s="25"/>
    </row>
    <row r="7" spans="1:7" x14ac:dyDescent="0.25">
      <c r="A7" s="24" t="s">
        <v>16</v>
      </c>
      <c r="B7" s="14">
        <v>10139</v>
      </c>
      <c r="C7" s="14" t="s">
        <v>13</v>
      </c>
      <c r="D7" s="14">
        <v>10.96</v>
      </c>
      <c r="E7" s="14">
        <v>14.45</v>
      </c>
      <c r="F7" s="15">
        <f t="shared" si="0"/>
        <v>158.37200000000001</v>
      </c>
      <c r="G7" s="25"/>
    </row>
    <row r="8" spans="1:7" x14ac:dyDescent="0.25">
      <c r="A8" s="24" t="s">
        <v>17</v>
      </c>
      <c r="B8" s="14">
        <v>10140</v>
      </c>
      <c r="C8" s="14" t="s">
        <v>13</v>
      </c>
      <c r="D8" s="14">
        <v>4</v>
      </c>
      <c r="E8" s="14">
        <v>14.45</v>
      </c>
      <c r="F8" s="15">
        <f t="shared" si="0"/>
        <v>57.8</v>
      </c>
      <c r="G8" s="25"/>
    </row>
    <row r="9" spans="1:7" x14ac:dyDescent="0.25">
      <c r="A9" s="24" t="s">
        <v>18</v>
      </c>
      <c r="B9" s="14">
        <v>10146</v>
      </c>
      <c r="C9" s="14" t="s">
        <v>13</v>
      </c>
      <c r="D9" s="14">
        <v>15.82</v>
      </c>
      <c r="E9" s="14">
        <v>10.62</v>
      </c>
      <c r="F9" s="15">
        <f t="shared" si="0"/>
        <v>168.00839999999999</v>
      </c>
      <c r="G9" s="25"/>
    </row>
    <row r="10" spans="1:7" x14ac:dyDescent="0.25">
      <c r="A10" s="24"/>
      <c r="B10" s="14"/>
      <c r="C10" s="14"/>
      <c r="D10" s="14"/>
      <c r="E10" s="13" t="s">
        <v>19</v>
      </c>
      <c r="F10" s="28">
        <f>SUM(F4:F9)</f>
        <v>540.93720000000008</v>
      </c>
      <c r="G10" s="25"/>
    </row>
    <row r="11" spans="1:7" x14ac:dyDescent="0.25">
      <c r="A11" s="24"/>
      <c r="B11" s="14"/>
      <c r="C11" s="14"/>
      <c r="D11" s="14"/>
      <c r="E11" s="14"/>
      <c r="F11" s="14"/>
      <c r="G11" s="25"/>
    </row>
    <row r="12" spans="1:7" x14ac:dyDescent="0.25">
      <c r="A12" s="26" t="s">
        <v>48</v>
      </c>
      <c r="B12" s="27" t="s">
        <v>10</v>
      </c>
      <c r="C12" s="27" t="s">
        <v>3</v>
      </c>
      <c r="D12" s="27" t="s">
        <v>11</v>
      </c>
      <c r="E12" s="27" t="s">
        <v>4</v>
      </c>
      <c r="F12" s="27" t="s">
        <v>7</v>
      </c>
      <c r="G12" s="25"/>
    </row>
    <row r="13" spans="1:7" x14ac:dyDescent="0.25">
      <c r="A13" s="24" t="s">
        <v>20</v>
      </c>
      <c r="B13" s="14">
        <v>21517</v>
      </c>
      <c r="C13" s="14" t="s">
        <v>22</v>
      </c>
      <c r="D13" s="14">
        <v>20.46</v>
      </c>
      <c r="E13" s="14">
        <v>3.54</v>
      </c>
      <c r="F13" s="15">
        <f>E13*D13</f>
        <v>72.428400000000011</v>
      </c>
      <c r="G13" s="25"/>
    </row>
    <row r="14" spans="1:7" x14ac:dyDescent="0.25">
      <c r="A14" s="29" t="s">
        <v>37</v>
      </c>
      <c r="B14" s="14">
        <v>22502</v>
      </c>
      <c r="C14" s="14" t="s">
        <v>21</v>
      </c>
      <c r="D14" s="14">
        <v>53.98</v>
      </c>
      <c r="E14" s="14">
        <v>1.36</v>
      </c>
      <c r="F14" s="15">
        <f t="shared" ref="F14:F27" si="1">E14*D14</f>
        <v>73.412800000000004</v>
      </c>
      <c r="G14" s="25"/>
    </row>
    <row r="15" spans="1:7" x14ac:dyDescent="0.25">
      <c r="A15" s="24" t="s">
        <v>23</v>
      </c>
      <c r="B15" s="14">
        <v>20517</v>
      </c>
      <c r="C15" s="14" t="s">
        <v>25</v>
      </c>
      <c r="D15" s="14">
        <v>8.4000000000000005E-2</v>
      </c>
      <c r="E15" s="14">
        <v>66.78</v>
      </c>
      <c r="F15" s="15">
        <f t="shared" si="1"/>
        <v>5.6095200000000007</v>
      </c>
      <c r="G15" s="25"/>
    </row>
    <row r="16" spans="1:7" x14ac:dyDescent="0.25">
      <c r="A16" s="24" t="s">
        <v>24</v>
      </c>
      <c r="B16" s="14">
        <v>20518</v>
      </c>
      <c r="C16" s="14" t="s">
        <v>25</v>
      </c>
      <c r="D16" s="14">
        <v>1.99</v>
      </c>
      <c r="E16" s="14">
        <v>66.78</v>
      </c>
      <c r="F16" s="15">
        <f t="shared" si="1"/>
        <v>132.8922</v>
      </c>
      <c r="G16" s="25"/>
    </row>
    <row r="17" spans="1:7" x14ac:dyDescent="0.25">
      <c r="A17" s="24" t="s">
        <v>26</v>
      </c>
      <c r="B17" s="14">
        <v>20505</v>
      </c>
      <c r="C17" s="14" t="s">
        <v>22</v>
      </c>
      <c r="D17" s="14">
        <v>11.6</v>
      </c>
      <c r="E17" s="14">
        <v>0.67</v>
      </c>
      <c r="F17" s="15">
        <f t="shared" si="1"/>
        <v>7.7720000000000002</v>
      </c>
      <c r="G17" s="25"/>
    </row>
    <row r="18" spans="1:7" x14ac:dyDescent="0.25">
      <c r="A18" s="24" t="s">
        <v>27</v>
      </c>
      <c r="B18" s="14">
        <v>20508</v>
      </c>
      <c r="C18" s="14" t="s">
        <v>22</v>
      </c>
      <c r="D18" s="14">
        <v>169.6</v>
      </c>
      <c r="E18" s="14">
        <v>0.34</v>
      </c>
      <c r="F18" s="15">
        <f t="shared" si="1"/>
        <v>57.664000000000001</v>
      </c>
      <c r="G18" s="25"/>
    </row>
    <row r="19" spans="1:7" x14ac:dyDescent="0.25">
      <c r="A19" s="24" t="s">
        <v>28</v>
      </c>
      <c r="B19" s="14">
        <v>28008</v>
      </c>
      <c r="C19" s="14" t="s">
        <v>29</v>
      </c>
      <c r="D19" s="14">
        <v>0.92</v>
      </c>
      <c r="E19" s="14">
        <v>13.2</v>
      </c>
      <c r="F19" s="15">
        <f t="shared" si="1"/>
        <v>12.144</v>
      </c>
      <c r="G19" s="25"/>
    </row>
    <row r="20" spans="1:7" x14ac:dyDescent="0.25">
      <c r="A20" s="24" t="s">
        <v>30</v>
      </c>
      <c r="B20" s="14">
        <v>38013</v>
      </c>
      <c r="C20" s="14" t="s">
        <v>21</v>
      </c>
      <c r="D20" s="14">
        <v>2</v>
      </c>
      <c r="E20" s="14">
        <v>0.52</v>
      </c>
      <c r="F20" s="15">
        <f t="shared" si="1"/>
        <v>1.04</v>
      </c>
      <c r="G20" s="25"/>
    </row>
    <row r="21" spans="1:7" x14ac:dyDescent="0.25">
      <c r="A21" s="24" t="s">
        <v>31</v>
      </c>
      <c r="B21" s="14">
        <v>26569</v>
      </c>
      <c r="C21" s="14" t="s">
        <v>22</v>
      </c>
      <c r="D21" s="14">
        <v>0.34720000000000001</v>
      </c>
      <c r="E21" s="14">
        <v>6.15</v>
      </c>
      <c r="F21" s="15">
        <f t="shared" si="1"/>
        <v>2.1352800000000003</v>
      </c>
      <c r="G21" s="25"/>
    </row>
    <row r="22" spans="1:7" x14ac:dyDescent="0.25">
      <c r="A22" s="24" t="s">
        <v>32</v>
      </c>
      <c r="B22" s="14">
        <v>37519</v>
      </c>
      <c r="C22" s="14" t="s">
        <v>29</v>
      </c>
      <c r="D22" s="14">
        <v>1.1499999999999999</v>
      </c>
      <c r="E22" s="14">
        <v>7.39</v>
      </c>
      <c r="F22" s="15">
        <f t="shared" si="1"/>
        <v>8.4984999999999982</v>
      </c>
      <c r="G22" s="25"/>
    </row>
    <row r="23" spans="1:7" x14ac:dyDescent="0.25">
      <c r="A23" s="24" t="s">
        <v>33</v>
      </c>
      <c r="B23" s="14">
        <v>21103</v>
      </c>
      <c r="C23" s="14" t="s">
        <v>35</v>
      </c>
      <c r="D23" s="14">
        <v>2.2999999999999998</v>
      </c>
      <c r="E23" s="14">
        <v>5.07</v>
      </c>
      <c r="F23" s="15">
        <f t="shared" si="1"/>
        <v>11.661</v>
      </c>
      <c r="G23" s="25"/>
    </row>
    <row r="24" spans="1:7" x14ac:dyDescent="0.25">
      <c r="A24" s="24" t="s">
        <v>34</v>
      </c>
      <c r="B24" s="14">
        <v>37514</v>
      </c>
      <c r="C24" s="14" t="s">
        <v>29</v>
      </c>
      <c r="D24" s="14">
        <v>1.92</v>
      </c>
      <c r="E24" s="14">
        <v>38.78</v>
      </c>
      <c r="F24" s="15">
        <f t="shared" si="1"/>
        <v>74.457599999999999</v>
      </c>
      <c r="G24" s="25"/>
    </row>
    <row r="25" spans="1:7" x14ac:dyDescent="0.25">
      <c r="A25" s="24" t="s">
        <v>36</v>
      </c>
      <c r="B25" s="14">
        <v>27010</v>
      </c>
      <c r="C25" s="14" t="s">
        <v>22</v>
      </c>
      <c r="D25" s="14">
        <v>0.35610000000000003</v>
      </c>
      <c r="E25" s="14">
        <v>13.56</v>
      </c>
      <c r="F25" s="15">
        <f t="shared" si="1"/>
        <v>4.8287160000000009</v>
      </c>
      <c r="G25" s="25"/>
    </row>
    <row r="26" spans="1:7" x14ac:dyDescent="0.25">
      <c r="A26" s="24" t="s">
        <v>38</v>
      </c>
      <c r="B26" s="14">
        <v>20503</v>
      </c>
      <c r="C26" s="14" t="s">
        <v>25</v>
      </c>
      <c r="D26" s="14">
        <v>0.53759999999999997</v>
      </c>
      <c r="E26" s="14">
        <v>57.5</v>
      </c>
      <c r="F26" s="15">
        <f t="shared" si="1"/>
        <v>30.911999999999999</v>
      </c>
      <c r="G26" s="25"/>
    </row>
    <row r="27" spans="1:7" x14ac:dyDescent="0.25">
      <c r="A27" s="24" t="s">
        <v>39</v>
      </c>
      <c r="B27" s="14">
        <v>37519</v>
      </c>
      <c r="C27" s="14" t="s">
        <v>29</v>
      </c>
      <c r="D27" s="14">
        <v>0.96</v>
      </c>
      <c r="E27" s="14">
        <v>5.07</v>
      </c>
      <c r="F27" s="15">
        <f t="shared" si="1"/>
        <v>4.8672000000000004</v>
      </c>
      <c r="G27" s="25"/>
    </row>
    <row r="28" spans="1:7" x14ac:dyDescent="0.25">
      <c r="A28" s="24"/>
      <c r="B28" s="14"/>
      <c r="C28" s="14"/>
      <c r="D28" s="14"/>
      <c r="E28" s="13" t="s">
        <v>19</v>
      </c>
      <c r="F28" s="28">
        <f>SUM(F13:F27)</f>
        <v>500.32321600000006</v>
      </c>
      <c r="G28" s="25"/>
    </row>
    <row r="29" spans="1:7" x14ac:dyDescent="0.25">
      <c r="A29" s="24"/>
      <c r="B29" s="14"/>
      <c r="C29" s="14"/>
      <c r="D29" s="14"/>
      <c r="E29" s="14"/>
      <c r="F29" s="14"/>
      <c r="G29" s="25"/>
    </row>
    <row r="30" spans="1:7" x14ac:dyDescent="0.25">
      <c r="A30" s="26" t="s">
        <v>49</v>
      </c>
      <c r="B30" s="14"/>
      <c r="C30" s="14"/>
      <c r="D30" s="14"/>
      <c r="E30" s="14"/>
      <c r="F30" s="14"/>
      <c r="G30" s="25"/>
    </row>
    <row r="31" spans="1:7" x14ac:dyDescent="0.25">
      <c r="A31" s="24" t="s">
        <v>41</v>
      </c>
      <c r="B31" s="14">
        <v>80125</v>
      </c>
      <c r="C31" s="14" t="s">
        <v>13</v>
      </c>
      <c r="D31" s="14">
        <v>0.1232</v>
      </c>
      <c r="E31" s="14">
        <v>17.170000000000002</v>
      </c>
      <c r="F31" s="15">
        <f>E31*D31</f>
        <v>2.1153440000000003</v>
      </c>
      <c r="G31" s="25"/>
    </row>
    <row r="32" spans="1:7" x14ac:dyDescent="0.25">
      <c r="A32" s="24"/>
      <c r="B32" s="14"/>
      <c r="C32" s="14"/>
      <c r="D32" s="14"/>
      <c r="E32" s="13" t="s">
        <v>19</v>
      </c>
      <c r="F32" s="28">
        <f>SUM(F31:F31)</f>
        <v>2.1153440000000003</v>
      </c>
      <c r="G32" s="25"/>
    </row>
    <row r="33" spans="1:7" x14ac:dyDescent="0.25">
      <c r="A33" s="24" t="s">
        <v>42</v>
      </c>
      <c r="B33" s="14" t="s">
        <v>43</v>
      </c>
      <c r="C33" s="14" t="s">
        <v>44</v>
      </c>
      <c r="D33" s="14"/>
      <c r="E33" s="14"/>
      <c r="F33" s="14"/>
      <c r="G33" s="25"/>
    </row>
    <row r="34" spans="1:7" x14ac:dyDescent="0.25">
      <c r="A34" s="24" t="s">
        <v>9</v>
      </c>
      <c r="B34" s="30">
        <v>1.2833000000000001</v>
      </c>
      <c r="C34" s="40">
        <f>F10*128.33%</f>
        <v>694.18470876000015</v>
      </c>
      <c r="D34" s="14"/>
      <c r="E34" s="14"/>
      <c r="F34" s="14"/>
      <c r="G34" s="25"/>
    </row>
    <row r="35" spans="1:7" x14ac:dyDescent="0.25">
      <c r="A35" s="24" t="s">
        <v>45</v>
      </c>
      <c r="B35" s="14"/>
      <c r="C35" s="40">
        <v>751</v>
      </c>
      <c r="D35" s="14"/>
      <c r="E35" s="14"/>
      <c r="F35" s="14"/>
      <c r="G35" s="25"/>
    </row>
    <row r="36" spans="1:7" x14ac:dyDescent="0.25">
      <c r="A36" s="24" t="s">
        <v>40</v>
      </c>
      <c r="B36" s="14"/>
      <c r="C36" s="40">
        <v>5.49</v>
      </c>
      <c r="D36" s="14"/>
      <c r="E36" s="14"/>
      <c r="F36" s="14"/>
      <c r="G36" s="25"/>
    </row>
    <row r="37" spans="1:7" x14ac:dyDescent="0.25">
      <c r="A37" s="24" t="s">
        <v>46</v>
      </c>
      <c r="B37" s="14"/>
      <c r="C37" s="40">
        <f>C36+C34</f>
        <v>699.67470876000016</v>
      </c>
      <c r="D37" s="14"/>
      <c r="E37" s="14"/>
      <c r="F37" s="14"/>
      <c r="G37" s="25"/>
    </row>
    <row r="38" spans="1:7" x14ac:dyDescent="0.25">
      <c r="A38" s="24" t="s">
        <v>50</v>
      </c>
      <c r="B38" s="14"/>
      <c r="C38" s="40">
        <f>C37+C35</f>
        <v>1450.6747087600002</v>
      </c>
      <c r="D38" s="14"/>
      <c r="E38" s="14"/>
      <c r="F38" s="14"/>
      <c r="G38" s="25"/>
    </row>
    <row r="39" spans="1:7" x14ac:dyDescent="0.25">
      <c r="A39" s="24" t="s">
        <v>51</v>
      </c>
      <c r="B39" s="14"/>
      <c r="C39" s="40">
        <f>(F31+F28)*0.309</f>
        <v>155.25351504000002</v>
      </c>
      <c r="D39" s="14"/>
      <c r="E39" s="14"/>
      <c r="F39" s="14"/>
      <c r="G39" s="25"/>
    </row>
    <row r="40" spans="1:7" x14ac:dyDescent="0.25">
      <c r="A40" s="26" t="s">
        <v>52</v>
      </c>
      <c r="B40" s="13"/>
      <c r="C40" s="41">
        <f>C39+C38</f>
        <v>1605.9282238000001</v>
      </c>
      <c r="D40" s="14"/>
      <c r="E40" s="14"/>
      <c r="F40" s="14"/>
      <c r="G40" s="25"/>
    </row>
    <row r="41" spans="1:7" x14ac:dyDescent="0.25">
      <c r="A41" s="21"/>
      <c r="B41" s="22"/>
      <c r="C41" s="22"/>
      <c r="D41" s="22"/>
      <c r="E41" s="22"/>
      <c r="F41" s="22"/>
      <c r="G41" s="31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F8" sqref="A1:F8"/>
    </sheetView>
  </sheetViews>
  <sheetFormatPr defaultRowHeight="15" x14ac:dyDescent="0.25"/>
  <cols>
    <col min="2" max="2" width="14.28515625" bestFit="1" customWidth="1"/>
    <col min="3" max="3" width="13.28515625" bestFit="1" customWidth="1"/>
    <col min="4" max="4" width="14.140625" bestFit="1" customWidth="1"/>
    <col min="5" max="5" width="13.28515625" bestFit="1" customWidth="1"/>
    <col min="6" max="6" width="11.140625" customWidth="1"/>
  </cols>
  <sheetData>
    <row r="1" spans="1:6" x14ac:dyDescent="0.25">
      <c r="B1" s="45" t="s">
        <v>54</v>
      </c>
      <c r="C1" s="45"/>
      <c r="D1" s="45"/>
      <c r="E1" s="45"/>
    </row>
    <row r="4" spans="1:6" x14ac:dyDescent="0.25">
      <c r="A4" s="19"/>
      <c r="B4" s="20"/>
      <c r="C4" s="46" t="s">
        <v>57</v>
      </c>
      <c r="D4" s="47"/>
      <c r="E4" s="47" t="s">
        <v>59</v>
      </c>
      <c r="F4" s="47"/>
    </row>
    <row r="5" spans="1:6" x14ac:dyDescent="0.25">
      <c r="A5" s="18" t="s">
        <v>55</v>
      </c>
      <c r="B5" s="18" t="s">
        <v>56</v>
      </c>
      <c r="C5" s="1" t="s">
        <v>56</v>
      </c>
      <c r="D5" s="1" t="s">
        <v>58</v>
      </c>
      <c r="E5" s="1" t="s">
        <v>56</v>
      </c>
      <c r="F5" s="1" t="s">
        <v>60</v>
      </c>
    </row>
    <row r="6" spans="1:6" x14ac:dyDescent="0.25">
      <c r="A6" s="23">
        <v>1</v>
      </c>
      <c r="B6" s="16">
        <f>Plan1!G8</f>
        <v>32947.154999999999</v>
      </c>
      <c r="C6" s="16">
        <f>B6/2</f>
        <v>16473.577499999999</v>
      </c>
      <c r="D6" s="17">
        <v>0.5</v>
      </c>
      <c r="E6" s="16">
        <f>B6/2</f>
        <v>16473.577499999999</v>
      </c>
      <c r="F6" s="17">
        <v>0.5</v>
      </c>
    </row>
    <row r="7" spans="1:6" x14ac:dyDescent="0.25">
      <c r="A7" s="23">
        <v>2</v>
      </c>
      <c r="B7" s="16">
        <f>Plan1!G9</f>
        <v>81902.3394138</v>
      </c>
      <c r="C7" s="16">
        <f>B7/2</f>
        <v>40951.1697069</v>
      </c>
      <c r="D7" s="17">
        <v>0.5</v>
      </c>
      <c r="E7" s="16">
        <f>B7/2</f>
        <v>40951.1697069</v>
      </c>
      <c r="F7" s="17">
        <v>0.5</v>
      </c>
    </row>
    <row r="8" spans="1:6" x14ac:dyDescent="0.25">
      <c r="A8" s="21"/>
      <c r="B8" s="22"/>
      <c r="C8" s="16">
        <f>SUM(C6:C7)</f>
        <v>57424.7472069</v>
      </c>
      <c r="D8" s="17">
        <v>0.5</v>
      </c>
      <c r="E8" s="16">
        <f>SUM(E6:E7)</f>
        <v>57424.7472069</v>
      </c>
      <c r="F8" s="17">
        <v>1</v>
      </c>
    </row>
  </sheetData>
  <mergeCells count="3">
    <mergeCell ref="B1:E1"/>
    <mergeCell ref="C4:D4"/>
    <mergeCell ref="E4:F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Plan1</vt:lpstr>
      <vt:lpstr>Composição 01</vt:lpstr>
      <vt:lpstr>Plan3</vt:lpstr>
      <vt:lpstr>'Composição 01'!Area_de_impressao</vt:lpstr>
      <vt:lpstr>Plan1!Area_de_impressao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Ygor Credi-Dio</dc:creator>
  <cp:lastModifiedBy>Luciane Nunes</cp:lastModifiedBy>
  <cp:lastPrinted>2020-01-22T20:06:10Z</cp:lastPrinted>
  <dcterms:created xsi:type="dcterms:W3CDTF">2019-12-11T17:44:06Z</dcterms:created>
  <dcterms:modified xsi:type="dcterms:W3CDTF">2020-01-30T18:10:32Z</dcterms:modified>
</cp:coreProperties>
</file>